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53222"/>
  <mc:AlternateContent xmlns:mc="http://schemas.openxmlformats.org/markup-compatibility/2006">
    <mc:Choice Requires="x15">
      <x15ac:absPath xmlns:x15ac="http://schemas.microsoft.com/office/spreadsheetml/2010/11/ac" url="G:\Quality and Cost Containment\Waiver\Communication-Presentations-Training\Website\Documents for Web Updates\"/>
    </mc:Choice>
  </mc:AlternateContent>
  <bookViews>
    <workbookView xWindow="0" yWindow="0" windowWidth="28800" windowHeight="10770" activeTab="1"/>
  </bookViews>
  <sheets>
    <sheet name="Data Notes" sheetId="8" r:id="rId1"/>
    <sheet name="Provider Valuations &amp; MPTs" sheetId="2" r:id="rId2"/>
    <sheet name="Revised MPT" sheetId="6" state="hidden" r:id="rId3"/>
  </sheets>
  <definedNames>
    <definedName name="_xlnm._FilterDatabase" localSheetId="1" hidden="1">'Provider Valuations &amp; MPTs'!$A$13:$N$311</definedName>
    <definedName name="_xlnm._FilterDatabase" localSheetId="2" hidden="1">'Revised MPT'!$A$12:$N$312</definedName>
    <definedName name="_xlnm.Print_Titles" localSheetId="0">'Data Notes'!$5:$5</definedName>
    <definedName name="_xlnm.Print_Titles" localSheetId="1">'Provider Valuations &amp; MPTs'!$1:$13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 l="1"/>
  <c r="G11" i="2"/>
  <c r="N141" i="2"/>
  <c r="N140" i="2"/>
  <c r="N139" i="2"/>
  <c r="N138" i="2"/>
  <c r="N137" i="2"/>
  <c r="N136" i="2"/>
  <c r="N135" i="2"/>
  <c r="N134" i="2"/>
  <c r="N133" i="2"/>
  <c r="N132" i="2"/>
  <c r="N131" i="2"/>
  <c r="N130" i="2"/>
  <c r="I131" i="2"/>
  <c r="I132" i="2"/>
  <c r="I133" i="2"/>
  <c r="I134" i="2"/>
  <c r="I135" i="2"/>
  <c r="I136" i="2"/>
  <c r="I137" i="2"/>
  <c r="I138" i="2"/>
  <c r="I139" i="2"/>
  <c r="I140" i="2"/>
  <c r="I141" i="2"/>
  <c r="I130" i="2"/>
  <c r="I75" i="2"/>
  <c r="I76" i="2"/>
  <c r="I77" i="2"/>
  <c r="I78" i="2"/>
  <c r="I79" i="2"/>
  <c r="I80" i="2"/>
  <c r="I81" i="2"/>
  <c r="I82" i="2"/>
  <c r="I83" i="2"/>
  <c r="I84" i="2"/>
  <c r="I85" i="2"/>
  <c r="I86" i="2"/>
  <c r="I87" i="2"/>
  <c r="I88" i="2"/>
  <c r="I89" i="2"/>
  <c r="I74" i="2"/>
  <c r="F11" i="2" l="1"/>
  <c r="I11" i="6" l="1"/>
  <c r="J311" i="6" l="1"/>
  <c r="G13" i="6"/>
  <c r="F15"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K13" i="6" l="1"/>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2" i="6"/>
  <c r="J13" i="6"/>
  <c r="F13" i="6" l="1"/>
  <c r="F17" i="6" l="1"/>
  <c r="K106" i="6" l="1"/>
  <c r="K221" i="6"/>
  <c r="K237" i="6"/>
  <c r="K256" i="6"/>
  <c r="K307" i="6"/>
  <c r="K18" i="6"/>
  <c r="K204" i="6" l="1"/>
  <c r="K238" i="6"/>
  <c r="K43" i="6"/>
  <c r="K265" i="6"/>
  <c r="K209" i="6"/>
  <c r="K305" i="6"/>
  <c r="K175" i="6"/>
  <c r="K230" i="6"/>
  <c r="K100" i="6"/>
  <c r="K118" i="6"/>
  <c r="K149" i="6"/>
  <c r="K138" i="6"/>
  <c r="K254" i="6"/>
  <c r="K214" i="6"/>
  <c r="K126" i="6"/>
  <c r="K154" i="6"/>
  <c r="K278" i="6"/>
  <c r="K260" i="6"/>
  <c r="K119" i="6"/>
  <c r="K216" i="6"/>
  <c r="K20" i="6"/>
  <c r="K32" i="6"/>
  <c r="K268" i="6"/>
  <c r="K37" i="6"/>
  <c r="K250" i="6"/>
  <c r="K96" i="6"/>
  <c r="K170" i="6"/>
  <c r="K192" i="6"/>
  <c r="K95" i="6"/>
  <c r="K190" i="6"/>
  <c r="K218" i="6"/>
  <c r="K70" i="6"/>
  <c r="K248" i="6"/>
  <c r="K33" i="6"/>
  <c r="K165" i="6"/>
  <c r="K274" i="6"/>
  <c r="K90" i="6"/>
  <c r="K140" i="6"/>
  <c r="K63" i="6"/>
  <c r="K171" i="6"/>
  <c r="K24" i="6"/>
  <c r="K81" i="6"/>
  <c r="K144" i="6"/>
  <c r="K182" i="6"/>
  <c r="K240" i="6"/>
  <c r="K306" i="6"/>
  <c r="K302" i="6"/>
  <c r="K48" i="6"/>
  <c r="K122" i="6"/>
  <c r="K231" i="6"/>
  <c r="K301" i="6"/>
  <c r="K312" i="6"/>
  <c r="K82" i="6"/>
  <c r="K148" i="6"/>
  <c r="K183" i="6"/>
  <c r="K224" i="6"/>
  <c r="K279" i="6"/>
  <c r="K123" i="6"/>
  <c r="K203" i="6"/>
  <c r="K266" i="6"/>
  <c r="K283" i="6"/>
  <c r="K65" i="6"/>
  <c r="K133" i="6"/>
  <c r="K42" i="6"/>
  <c r="K99" i="6"/>
  <c r="K164" i="6"/>
  <c r="K210" i="6"/>
  <c r="K273" i="6"/>
  <c r="K246" i="6"/>
  <c r="K28" i="6"/>
  <c r="K74" i="6"/>
  <c r="K30" i="6"/>
  <c r="K39" i="6"/>
  <c r="K87" i="6"/>
  <c r="K105" i="6"/>
  <c r="K146" i="6"/>
  <c r="K166" i="6"/>
  <c r="K184" i="6"/>
  <c r="K212" i="6"/>
  <c r="K243" i="6"/>
  <c r="K270" i="6"/>
  <c r="K280" i="6"/>
  <c r="K207" i="6"/>
  <c r="K232" i="6"/>
  <c r="K252" i="6"/>
  <c r="K308" i="6"/>
  <c r="K35" i="6"/>
  <c r="K68" i="6"/>
  <c r="K108" i="6"/>
  <c r="K141" i="6"/>
  <c r="K229" i="6"/>
  <c r="K251" i="6"/>
  <c r="K294" i="6"/>
  <c r="K16" i="6"/>
  <c r="K255" i="6"/>
  <c r="K299" i="6"/>
  <c r="K31" i="6"/>
  <c r="K40" i="6"/>
  <c r="K62" i="6"/>
  <c r="K80" i="6"/>
  <c r="K86" i="6"/>
  <c r="K98" i="6"/>
  <c r="K104" i="6"/>
  <c r="K145" i="6"/>
  <c r="K162" i="6"/>
  <c r="K167" i="6"/>
  <c r="K172" i="6"/>
  <c r="K181" i="6"/>
  <c r="K188" i="6"/>
  <c r="K197" i="6"/>
  <c r="K211" i="6"/>
  <c r="K220" i="6"/>
  <c r="K226" i="6"/>
  <c r="K242" i="6"/>
  <c r="K269" i="6"/>
  <c r="K277" i="6"/>
  <c r="K288" i="6"/>
  <c r="K21" i="6"/>
  <c r="K36" i="6"/>
  <c r="K49" i="6"/>
  <c r="K69" i="6"/>
  <c r="K73" i="6"/>
  <c r="K107" i="6"/>
  <c r="K121" i="6"/>
  <c r="K136" i="6"/>
  <c r="K179" i="6"/>
  <c r="K53" i="6"/>
  <c r="K78" i="6"/>
  <c r="K97" i="6"/>
  <c r="K134" i="6"/>
  <c r="K157" i="6"/>
  <c r="K174" i="6"/>
  <c r="K193" i="6"/>
  <c r="K225" i="6"/>
  <c r="K276" i="6"/>
  <c r="K293" i="6"/>
  <c r="K22" i="6"/>
  <c r="K46" i="6"/>
  <c r="K72" i="6"/>
  <c r="K120" i="6"/>
  <c r="K124" i="6"/>
  <c r="K177" i="6"/>
  <c r="K234" i="6"/>
  <c r="K264" i="6"/>
  <c r="K235" i="6"/>
  <c r="K27" i="6"/>
  <c r="K47" i="6"/>
  <c r="K59" i="6"/>
  <c r="K71" i="6"/>
  <c r="F14" i="6"/>
  <c r="F16"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K92" i="6" l="1"/>
  <c r="K199" i="6"/>
  <c r="K91" i="6" l="1"/>
  <c r="K93" i="6"/>
  <c r="K161" i="6" l="1"/>
  <c r="K34" i="6"/>
  <c r="K180" i="6"/>
  <c r="K38" i="6"/>
  <c r="K289" i="6"/>
  <c r="K94" i="6"/>
  <c r="K112" i="6"/>
  <c r="K111" i="6"/>
  <c r="K44" i="6"/>
  <c r="K160" i="6"/>
  <c r="K85" i="6"/>
  <c r="K271" i="6"/>
  <c r="K83" i="6"/>
  <c r="K127" i="6"/>
  <c r="K56" i="6"/>
  <c r="K219" i="6"/>
  <c r="K285" i="6"/>
  <c r="K168" i="6"/>
  <c r="K23" i="6"/>
  <c r="K132" i="6"/>
  <c r="K135" i="6"/>
  <c r="K143" i="6"/>
  <c r="K205" i="6"/>
  <c r="K67" i="6"/>
  <c r="K131" i="6"/>
  <c r="K29" i="6"/>
  <c r="K116" i="6"/>
  <c r="K101" i="6"/>
  <c r="K206" i="6"/>
  <c r="K176" i="6"/>
  <c r="K228" i="6"/>
  <c r="K128" i="6"/>
  <c r="K208" i="6"/>
  <c r="K152" i="6"/>
  <c r="K309" i="6"/>
  <c r="K60" i="6"/>
  <c r="K76" i="6"/>
  <c r="K244" i="6"/>
  <c r="K151" i="6"/>
  <c r="K109" i="6"/>
  <c r="K50" i="6"/>
  <c r="K281" i="6"/>
  <c r="K89" i="6"/>
  <c r="K125" i="6"/>
  <c r="K52" i="6"/>
  <c r="K272" i="6"/>
  <c r="K310" i="6"/>
  <c r="K198" i="6"/>
  <c r="K117" i="6"/>
  <c r="K103" i="6"/>
  <c r="K267" i="6"/>
  <c r="K153" i="6"/>
  <c r="K156" i="6"/>
  <c r="K114" i="6"/>
  <c r="K291" i="6"/>
  <c r="K222" i="6"/>
  <c r="K292" i="6"/>
  <c r="K262" i="6"/>
  <c r="K25" i="6"/>
  <c r="K159" i="6"/>
  <c r="K304" i="6"/>
  <c r="K51" i="6"/>
  <c r="K169" i="6"/>
  <c r="K158" i="6"/>
  <c r="K217" i="6"/>
  <c r="K113" i="6" l="1"/>
  <c r="K54" i="6"/>
  <c r="K102" i="6"/>
  <c r="K303" i="6" l="1"/>
  <c r="K58" i="6"/>
  <c r="K185" i="6"/>
  <c r="K263" i="6"/>
  <c r="K259" i="6"/>
  <c r="K150" i="6"/>
  <c r="K201" i="6"/>
  <c r="K298" i="6"/>
  <c r="K236" i="6"/>
  <c r="K284" i="6"/>
  <c r="K186" i="6"/>
  <c r="K287" i="6"/>
  <c r="K233" i="6"/>
  <c r="K75" i="6"/>
  <c r="K258" i="6"/>
  <c r="K286" i="6"/>
  <c r="K194" i="6"/>
  <c r="K196" i="6"/>
  <c r="K45" i="6"/>
  <c r="K57" i="6"/>
  <c r="K139" i="6"/>
  <c r="K66" i="6"/>
  <c r="K137" i="6"/>
  <c r="K247" i="6"/>
  <c r="K19" i="6"/>
  <c r="K110" i="6"/>
  <c r="K257" i="6"/>
  <c r="K129" i="6"/>
  <c r="K290" i="6"/>
  <c r="K296" i="6"/>
  <c r="K77" i="6"/>
  <c r="K88" i="6"/>
  <c r="K213" i="6"/>
  <c r="K223" i="6"/>
  <c r="K202" i="6"/>
  <c r="K227" i="6"/>
  <c r="K187" i="6"/>
  <c r="K295" i="6"/>
  <c r="K239" i="6"/>
  <c r="K311" i="6"/>
  <c r="K282" i="6"/>
  <c r="K241" i="6"/>
  <c r="K249" i="6"/>
  <c r="K17" i="6"/>
  <c r="K253" i="6"/>
  <c r="K115" i="6"/>
  <c r="K261" i="6"/>
  <c r="K195" i="6"/>
  <c r="K245" i="6"/>
  <c r="K163" i="6"/>
  <c r="K297" i="6"/>
  <c r="K173" i="6"/>
  <c r="K191" i="6"/>
  <c r="K79" i="6"/>
  <c r="K41" i="6"/>
  <c r="K215" i="6"/>
  <c r="K64" i="6"/>
  <c r="K155" i="6"/>
  <c r="K15" i="6"/>
  <c r="K300" i="6"/>
  <c r="K26" i="6"/>
  <c r="K200" i="6"/>
  <c r="K61" i="6"/>
  <c r="K55" i="6"/>
  <c r="K142" i="6"/>
  <c r="K189" i="6"/>
  <c r="K275" i="6"/>
  <c r="K147" i="6"/>
  <c r="K178" i="6"/>
  <c r="K14" i="6"/>
  <c r="K130" i="6"/>
  <c r="K84" i="6"/>
  <c r="K10" i="6" l="1"/>
  <c r="L13" i="6" s="1"/>
  <c r="O13" i="6" s="1"/>
  <c r="K11" i="6"/>
  <c r="L129" i="6" l="1"/>
  <c r="O129" i="6" s="1"/>
  <c r="L254" i="6"/>
  <c r="O254" i="6" s="1"/>
  <c r="L185" i="6"/>
  <c r="O185" i="6" s="1"/>
  <c r="L124" i="6"/>
  <c r="O124" i="6" s="1"/>
  <c r="L111" i="6"/>
  <c r="O111" i="6" s="1"/>
  <c r="L165" i="6"/>
  <c r="O165" i="6" s="1"/>
  <c r="L247" i="6"/>
  <c r="O247" i="6" s="1"/>
  <c r="L89" i="6"/>
  <c r="O89" i="6" s="1"/>
  <c r="L216" i="6"/>
  <c r="O216" i="6" s="1"/>
  <c r="L108" i="6"/>
  <c r="O108" i="6" s="1"/>
  <c r="L126" i="6"/>
  <c r="O126" i="6" s="1"/>
  <c r="L162" i="6"/>
  <c r="O162" i="6" s="1"/>
  <c r="L153" i="6"/>
  <c r="O153" i="6" s="1"/>
  <c r="L50" i="6"/>
  <c r="O50" i="6" s="1"/>
  <c r="L69" i="6"/>
  <c r="O69" i="6" s="1"/>
  <c r="L181" i="6"/>
  <c r="O181" i="6" s="1"/>
  <c r="L134" i="6"/>
  <c r="O134" i="6" s="1"/>
  <c r="L217" i="6"/>
  <c r="O217" i="6" s="1"/>
  <c r="L19" i="6"/>
  <c r="O19" i="6" s="1"/>
  <c r="L33" i="6"/>
  <c r="O33" i="6" s="1"/>
  <c r="L100" i="6"/>
  <c r="O100" i="6" s="1"/>
  <c r="L219" i="6"/>
  <c r="O219" i="6" s="1"/>
  <c r="L239" i="6"/>
  <c r="O239" i="6" s="1"/>
  <c r="L183" i="6"/>
  <c r="O183" i="6" s="1"/>
  <c r="L279" i="6"/>
  <c r="O279" i="6" s="1"/>
  <c r="L109" i="6"/>
  <c r="O109" i="6" s="1"/>
  <c r="L201" i="6"/>
  <c r="M201" i="6" s="1"/>
  <c r="N201" i="6" s="1"/>
  <c r="L79" i="6"/>
  <c r="O79" i="6" s="1"/>
  <c r="L264" i="6"/>
  <c r="O264" i="6" s="1"/>
  <c r="L215" i="6"/>
  <c r="O215" i="6" s="1"/>
  <c r="L248" i="6"/>
  <c r="O248" i="6" s="1"/>
  <c r="L266" i="6"/>
  <c r="O266" i="6" s="1"/>
  <c r="L135" i="6"/>
  <c r="O135" i="6" s="1"/>
  <c r="L86" i="6"/>
  <c r="O86" i="6" s="1"/>
  <c r="L144" i="6"/>
  <c r="O144" i="6" s="1"/>
  <c r="L147" i="6"/>
  <c r="O147" i="6" s="1"/>
  <c r="L22" i="6"/>
  <c r="O22" i="6" s="1"/>
  <c r="L17" i="6"/>
  <c r="O17" i="6" s="1"/>
  <c r="L138" i="6"/>
  <c r="O138" i="6" s="1"/>
  <c r="L15" i="6"/>
  <c r="O15" i="6" s="1"/>
  <c r="L123" i="6"/>
  <c r="O123" i="6" s="1"/>
  <c r="L256" i="6"/>
  <c r="O256" i="6" s="1"/>
  <c r="L244" i="6"/>
  <c r="O244" i="6" s="1"/>
  <c r="L25" i="6"/>
  <c r="O25" i="6" s="1"/>
  <c r="L137" i="6"/>
  <c r="O137" i="6" s="1"/>
  <c r="L148" i="6"/>
  <c r="O148" i="6" s="1"/>
  <c r="L175" i="6"/>
  <c r="O175" i="6" s="1"/>
  <c r="L267" i="6"/>
  <c r="O267" i="6" s="1"/>
  <c r="L287" i="6"/>
  <c r="O287" i="6" s="1"/>
  <c r="L278" i="6"/>
  <c r="O278" i="6" s="1"/>
  <c r="L172" i="6"/>
  <c r="O172" i="6" s="1"/>
  <c r="L176" i="6"/>
  <c r="O176" i="6" s="1"/>
  <c r="L286" i="6"/>
  <c r="O286" i="6" s="1"/>
  <c r="L297" i="6"/>
  <c r="O297" i="6" s="1"/>
  <c r="L103" i="6"/>
  <c r="O103" i="6" s="1"/>
  <c r="L72" i="6"/>
  <c r="O72" i="6" s="1"/>
  <c r="L168" i="6"/>
  <c r="O168" i="6" s="1"/>
  <c r="M13" i="6"/>
  <c r="P13" i="6" s="1"/>
  <c r="L280" i="6"/>
  <c r="O280" i="6" s="1"/>
  <c r="L74" i="6"/>
  <c r="O74" i="6" s="1"/>
  <c r="L31" i="6"/>
  <c r="O31" i="6" s="1"/>
  <c r="L164" i="6"/>
  <c r="O164" i="6" s="1"/>
  <c r="L265" i="6"/>
  <c r="O265" i="6" s="1"/>
  <c r="L180" i="6"/>
  <c r="O180" i="6" s="1"/>
  <c r="L262" i="6"/>
  <c r="O262" i="6" s="1"/>
  <c r="L304" i="6"/>
  <c r="O304" i="6" s="1"/>
  <c r="L60" i="6"/>
  <c r="O60" i="6" s="1"/>
  <c r="L196" i="6"/>
  <c r="O196" i="6" s="1"/>
  <c r="L223" i="6"/>
  <c r="M223" i="6" s="1"/>
  <c r="N223" i="6" s="1"/>
  <c r="L186" i="6"/>
  <c r="O186" i="6" s="1"/>
  <c r="L288" i="6"/>
  <c r="O288" i="6" s="1"/>
  <c r="L251" i="6"/>
  <c r="O251" i="6" s="1"/>
  <c r="L28" i="6"/>
  <c r="O28" i="6" s="1"/>
  <c r="L120" i="6"/>
  <c r="M120" i="6" s="1"/>
  <c r="N120" i="6" s="1"/>
  <c r="L237" i="6"/>
  <c r="O237" i="6" s="1"/>
  <c r="L39" i="6"/>
  <c r="O39" i="6" s="1"/>
  <c r="L306" i="6"/>
  <c r="O306" i="6" s="1"/>
  <c r="L299" i="6"/>
  <c r="M299" i="6" s="1"/>
  <c r="N299" i="6" s="1"/>
  <c r="L119" i="6"/>
  <c r="O119" i="6" s="1"/>
  <c r="L107" i="6"/>
  <c r="O107" i="6" s="1"/>
  <c r="L94" i="6"/>
  <c r="M94" i="6" s="1"/>
  <c r="N94" i="6" s="1"/>
  <c r="L281" i="6"/>
  <c r="O281" i="6" s="1"/>
  <c r="L289" i="6"/>
  <c r="M289" i="6" s="1"/>
  <c r="N289" i="6" s="1"/>
  <c r="L151" i="6"/>
  <c r="M151" i="6" s="1"/>
  <c r="N151" i="6" s="1"/>
  <c r="L88" i="6"/>
  <c r="M88" i="6" s="1"/>
  <c r="N88" i="6" s="1"/>
  <c r="L75" i="6"/>
  <c r="M75" i="6" s="1"/>
  <c r="N75" i="6" s="1"/>
  <c r="L45" i="6"/>
  <c r="M45" i="6" s="1"/>
  <c r="N45" i="6" s="1"/>
  <c r="L275" i="6"/>
  <c r="M275" i="6" s="1"/>
  <c r="N275" i="6" s="1"/>
  <c r="L227" i="6"/>
  <c r="O227" i="6" s="1"/>
  <c r="L113" i="6"/>
  <c r="O113" i="6" s="1"/>
  <c r="L96" i="6"/>
  <c r="O96" i="6" s="1"/>
  <c r="L209" i="6"/>
  <c r="O209" i="6" s="1"/>
  <c r="L307" i="6"/>
  <c r="O307" i="6" s="1"/>
  <c r="L146" i="6"/>
  <c r="O146" i="6" s="1"/>
  <c r="L197" i="6"/>
  <c r="O197" i="6" s="1"/>
  <c r="L21" i="6"/>
  <c r="O21" i="6" s="1"/>
  <c r="L71" i="6"/>
  <c r="O71" i="6" s="1"/>
  <c r="L182" i="6"/>
  <c r="O182" i="6" s="1"/>
  <c r="L174" i="6"/>
  <c r="O174" i="6" s="1"/>
  <c r="L44" i="6"/>
  <c r="O44" i="6" s="1"/>
  <c r="L128" i="6"/>
  <c r="O128" i="6" s="1"/>
  <c r="L291" i="6"/>
  <c r="O291" i="6" s="1"/>
  <c r="L54" i="6"/>
  <c r="M54" i="6" s="1"/>
  <c r="N54" i="6" s="1"/>
  <c r="L64" i="6"/>
  <c r="O64" i="6" s="1"/>
  <c r="L189" i="6"/>
  <c r="O189" i="6" s="1"/>
  <c r="L122" i="6"/>
  <c r="O122" i="6" s="1"/>
  <c r="L240" i="6"/>
  <c r="O240" i="6" s="1"/>
  <c r="L42" i="6"/>
  <c r="O42" i="6" s="1"/>
  <c r="L184" i="6"/>
  <c r="O184" i="6" s="1"/>
  <c r="L269" i="6"/>
  <c r="O269" i="6" s="1"/>
  <c r="L221" i="6"/>
  <c r="O221" i="6" s="1"/>
  <c r="L32" i="6"/>
  <c r="O32" i="6" s="1"/>
  <c r="L276" i="6"/>
  <c r="M276" i="6" s="1"/>
  <c r="N276" i="6" s="1"/>
  <c r="L273" i="6"/>
  <c r="M273" i="6" s="1"/>
  <c r="N273" i="6" s="1"/>
  <c r="L225" i="6"/>
  <c r="O225" i="6" s="1"/>
  <c r="L91" i="6"/>
  <c r="O91" i="6" s="1"/>
  <c r="L143" i="6"/>
  <c r="M143" i="6" s="1"/>
  <c r="N143" i="6" s="1"/>
  <c r="L83" i="6"/>
  <c r="O83" i="6" s="1"/>
  <c r="L205" i="6"/>
  <c r="M205" i="6" s="1"/>
  <c r="N205" i="6" s="1"/>
  <c r="L61" i="6"/>
  <c r="O61" i="6" s="1"/>
  <c r="L58" i="6"/>
  <c r="O58" i="6" s="1"/>
  <c r="L29" i="6"/>
  <c r="O29" i="6" s="1"/>
  <c r="L206" i="6"/>
  <c r="M206" i="6" s="1"/>
  <c r="N206" i="6" s="1"/>
  <c r="L290" i="6"/>
  <c r="M290" i="6" s="1"/>
  <c r="N290" i="6" s="1"/>
  <c r="L26" i="6"/>
  <c r="M26" i="6" s="1"/>
  <c r="N26" i="6" s="1"/>
  <c r="L77" i="6"/>
  <c r="O77" i="6" s="1"/>
  <c r="L294" i="6"/>
  <c r="M294" i="6" s="1"/>
  <c r="N294" i="6" s="1"/>
  <c r="L190" i="6"/>
  <c r="M190" i="6" s="1"/>
  <c r="N190" i="6" s="1"/>
  <c r="L274" i="6"/>
  <c r="M274" i="6" s="1"/>
  <c r="N274" i="6" s="1"/>
  <c r="L90" i="6"/>
  <c r="O90" i="6" s="1"/>
  <c r="L179" i="6"/>
  <c r="M179" i="6" s="1"/>
  <c r="N179" i="6" s="1"/>
  <c r="L242" i="6"/>
  <c r="M242" i="6" s="1"/>
  <c r="N242" i="6" s="1"/>
  <c r="L140" i="6"/>
  <c r="M140" i="6" s="1"/>
  <c r="N140" i="6" s="1"/>
  <c r="L136" i="6"/>
  <c r="M136" i="6" s="1"/>
  <c r="N136" i="6" s="1"/>
  <c r="L20" i="6"/>
  <c r="O20" i="6" s="1"/>
  <c r="L308" i="6"/>
  <c r="M308" i="6" s="1"/>
  <c r="N308" i="6" s="1"/>
  <c r="L158" i="6"/>
  <c r="M158" i="6" s="1"/>
  <c r="N158" i="6" s="1"/>
  <c r="L199" i="6"/>
  <c r="M199" i="6" s="1"/>
  <c r="N199" i="6" s="1"/>
  <c r="L309" i="6"/>
  <c r="O309" i="6" s="1"/>
  <c r="L160" i="6"/>
  <c r="M160" i="6" s="1"/>
  <c r="N160" i="6" s="1"/>
  <c r="L139" i="6"/>
  <c r="O139" i="6" s="1"/>
  <c r="L259" i="6"/>
  <c r="O259" i="6" s="1"/>
  <c r="L130" i="6"/>
  <c r="O130" i="6" s="1"/>
  <c r="L233" i="6"/>
  <c r="O233" i="6" s="1"/>
  <c r="L212" i="6"/>
  <c r="O212" i="6" s="1"/>
  <c r="L145" i="6"/>
  <c r="O145" i="6" s="1"/>
  <c r="L157" i="6"/>
  <c r="O157" i="6" s="1"/>
  <c r="L243" i="6"/>
  <c r="O243" i="6" s="1"/>
  <c r="L131" i="6"/>
  <c r="O131" i="6" s="1"/>
  <c r="L311" i="6"/>
  <c r="O311" i="6" s="1"/>
  <c r="L257" i="6"/>
  <c r="O257" i="6" s="1"/>
  <c r="L295" i="6"/>
  <c r="O295" i="6" s="1"/>
  <c r="L302" i="6"/>
  <c r="O302" i="6" s="1"/>
  <c r="L149" i="6"/>
  <c r="O149" i="6" s="1"/>
  <c r="L203" i="6"/>
  <c r="O203" i="6" s="1"/>
  <c r="L27" i="6"/>
  <c r="O27" i="6" s="1"/>
  <c r="L99" i="6"/>
  <c r="O99" i="6" s="1"/>
  <c r="L210" i="6"/>
  <c r="O210" i="6" s="1"/>
  <c r="L37" i="6"/>
  <c r="O37" i="6" s="1"/>
  <c r="L277" i="6"/>
  <c r="O277" i="6" s="1"/>
  <c r="L192" i="6"/>
  <c r="O192" i="6" s="1"/>
  <c r="L188" i="6"/>
  <c r="O188" i="6" s="1"/>
  <c r="L159" i="6"/>
  <c r="O159" i="6" s="1"/>
  <c r="L56" i="6"/>
  <c r="O56" i="6" s="1"/>
  <c r="L228" i="6"/>
  <c r="O228" i="6" s="1"/>
  <c r="L114" i="6"/>
  <c r="O114" i="6" s="1"/>
  <c r="L300" i="6"/>
  <c r="O300" i="6" s="1"/>
  <c r="L253" i="6"/>
  <c r="M253" i="6" s="1"/>
  <c r="N253" i="6" s="1"/>
  <c r="L261" i="6"/>
  <c r="M261" i="6" s="1"/>
  <c r="N261" i="6" s="1"/>
  <c r="L14" i="6"/>
  <c r="O14" i="6" s="1"/>
  <c r="L173" i="6"/>
  <c r="O173" i="6" s="1"/>
  <c r="L150" i="6"/>
  <c r="O150" i="6" s="1"/>
  <c r="L270" i="6"/>
  <c r="O270" i="6" s="1"/>
  <c r="L48" i="6"/>
  <c r="O48" i="6" s="1"/>
  <c r="L141" i="6"/>
  <c r="O141" i="6" s="1"/>
  <c r="L283" i="6"/>
  <c r="M283" i="6" s="1"/>
  <c r="N283" i="6" s="1"/>
  <c r="L78" i="6"/>
  <c r="O78" i="6" s="1"/>
  <c r="L82" i="6"/>
  <c r="O82" i="6" s="1"/>
  <c r="L80" i="6"/>
  <c r="O80" i="6" s="1"/>
  <c r="L214" i="6"/>
  <c r="O214" i="6" s="1"/>
  <c r="L211" i="6"/>
  <c r="O211" i="6" s="1"/>
  <c r="L51" i="6"/>
  <c r="O51" i="6" s="1"/>
  <c r="L52" i="6"/>
  <c r="O52" i="6" s="1"/>
  <c r="L152" i="6"/>
  <c r="O152" i="6" s="1"/>
  <c r="L191" i="6"/>
  <c r="O191" i="6" s="1"/>
  <c r="L102" i="6"/>
  <c r="O102" i="6" s="1"/>
  <c r="L195" i="6"/>
  <c r="O195" i="6" s="1"/>
  <c r="L36" i="6"/>
  <c r="O36" i="6" s="1"/>
  <c r="L105" i="6"/>
  <c r="O105" i="6" s="1"/>
  <c r="L232" i="6"/>
  <c r="O232" i="6" s="1"/>
  <c r="L62" i="6"/>
  <c r="O62" i="6" s="1"/>
  <c r="L167" i="6"/>
  <c r="O167" i="6" s="1"/>
  <c r="L204" i="6"/>
  <c r="O204" i="6" s="1"/>
  <c r="L193" i="6"/>
  <c r="O193" i="6" s="1"/>
  <c r="L43" i="6"/>
  <c r="O43" i="6" s="1"/>
  <c r="L40" i="6"/>
  <c r="O40" i="6" s="1"/>
  <c r="L198" i="6"/>
  <c r="O198" i="6" s="1"/>
  <c r="L285" i="6"/>
  <c r="O285" i="6" s="1"/>
  <c r="L92" i="6"/>
  <c r="O92" i="6" s="1"/>
  <c r="L169" i="6"/>
  <c r="O169" i="6" s="1"/>
  <c r="L85" i="6"/>
  <c r="O85" i="6" s="1"/>
  <c r="L249" i="6"/>
  <c r="O249" i="6" s="1"/>
  <c r="L178" i="6"/>
  <c r="O178" i="6" s="1"/>
  <c r="L23" i="6"/>
  <c r="O23" i="6" s="1"/>
  <c r="L155" i="6"/>
  <c r="O155" i="6" s="1"/>
  <c r="L298" i="6"/>
  <c r="O298" i="6" s="1"/>
  <c r="L213" i="6"/>
  <c r="O213" i="6" s="1"/>
  <c r="L194" i="6"/>
  <c r="O194" i="6" s="1"/>
  <c r="L235" i="6"/>
  <c r="O235" i="6" s="1"/>
  <c r="L65" i="6"/>
  <c r="O65" i="6" s="1"/>
  <c r="L170" i="6"/>
  <c r="O170" i="6" s="1"/>
  <c r="L268" i="6"/>
  <c r="O268" i="6" s="1"/>
  <c r="L46" i="6"/>
  <c r="O46" i="6" s="1"/>
  <c r="L118" i="6"/>
  <c r="O118" i="6" s="1"/>
  <c r="L246" i="6"/>
  <c r="O246" i="6" s="1"/>
  <c r="L30" i="6"/>
  <c r="O30" i="6" s="1"/>
  <c r="L63" i="6"/>
  <c r="O63" i="6" s="1"/>
  <c r="L53" i="6"/>
  <c r="O53" i="6" s="1"/>
  <c r="L34" i="6"/>
  <c r="O34" i="6" s="1"/>
  <c r="L101" i="6"/>
  <c r="O101" i="6" s="1"/>
  <c r="L127" i="6"/>
  <c r="O127" i="6" s="1"/>
  <c r="L292" i="6"/>
  <c r="O292" i="6" s="1"/>
  <c r="L245" i="6"/>
  <c r="O245" i="6" s="1"/>
  <c r="L84" i="6"/>
  <c r="O84" i="6" s="1"/>
  <c r="L110" i="6"/>
  <c r="L125" i="6"/>
  <c r="O125" i="6" s="1"/>
  <c r="L241" i="6"/>
  <c r="M241" i="6" s="1"/>
  <c r="L202" i="6"/>
  <c r="O202" i="6" s="1"/>
  <c r="L154" i="6"/>
  <c r="M154" i="6" s="1"/>
  <c r="N154" i="6" s="1"/>
  <c r="L293" i="6"/>
  <c r="M293" i="6" s="1"/>
  <c r="L81" i="6"/>
  <c r="O81" i="6" s="1"/>
  <c r="L207" i="6"/>
  <c r="M207" i="6" s="1"/>
  <c r="N207" i="6" s="1"/>
  <c r="L305" i="6"/>
  <c r="O305" i="6" s="1"/>
  <c r="L73" i="6"/>
  <c r="O73" i="6" s="1"/>
  <c r="L133" i="6"/>
  <c r="O133" i="6" s="1"/>
  <c r="L49" i="6"/>
  <c r="M49" i="6" s="1"/>
  <c r="N49" i="6" s="1"/>
  <c r="L47" i="6"/>
  <c r="O47" i="6" s="1"/>
  <c r="L95" i="6"/>
  <c r="M95" i="6" s="1"/>
  <c r="L222" i="6"/>
  <c r="O222" i="6" s="1"/>
  <c r="L67" i="6"/>
  <c r="O67" i="6" s="1"/>
  <c r="L310" i="6"/>
  <c r="M310" i="6" s="1"/>
  <c r="N310" i="6" s="1"/>
  <c r="L116" i="6"/>
  <c r="O116" i="6" s="1"/>
  <c r="L200" i="6"/>
  <c r="M200" i="6" s="1"/>
  <c r="L296" i="6"/>
  <c r="M296" i="6" s="1"/>
  <c r="N296" i="6" s="1"/>
  <c r="L57" i="6"/>
  <c r="O57" i="6" s="1"/>
  <c r="L115" i="6"/>
  <c r="O115" i="6" s="1"/>
  <c r="L187" i="6"/>
  <c r="O187" i="6" s="1"/>
  <c r="L238" i="6"/>
  <c r="O238" i="6" s="1"/>
  <c r="L171" i="6"/>
  <c r="O171" i="6" s="1"/>
  <c r="L252" i="6"/>
  <c r="O252" i="6" s="1"/>
  <c r="L59" i="6"/>
  <c r="O59" i="6" s="1"/>
  <c r="L121" i="6"/>
  <c r="O121" i="6" s="1"/>
  <c r="L230" i="6"/>
  <c r="M230" i="6" s="1"/>
  <c r="N230" i="6" s="1"/>
  <c r="L97" i="6"/>
  <c r="O97" i="6" s="1"/>
  <c r="L35" i="6"/>
  <c r="M35" i="6" s="1"/>
  <c r="N35" i="6" s="1"/>
  <c r="L260" i="6"/>
  <c r="O260" i="6" s="1"/>
  <c r="L312" i="6"/>
  <c r="M312" i="6" s="1"/>
  <c r="N312" i="6" s="1"/>
  <c r="L112" i="6"/>
  <c r="M112" i="6" s="1"/>
  <c r="L208" i="6"/>
  <c r="M208" i="6" s="1"/>
  <c r="N208" i="6" s="1"/>
  <c r="L163" i="6"/>
  <c r="O163" i="6" s="1"/>
  <c r="L303" i="6"/>
  <c r="M303" i="6" s="1"/>
  <c r="N303" i="6" s="1"/>
  <c r="L66" i="6"/>
  <c r="O66" i="6" s="1"/>
  <c r="L18" i="6"/>
  <c r="O18" i="6" s="1"/>
  <c r="L218" i="6"/>
  <c r="O218" i="6" s="1"/>
  <c r="L16" i="6"/>
  <c r="O16" i="6" s="1"/>
  <c r="L104" i="6"/>
  <c r="O104" i="6" s="1"/>
  <c r="L220" i="6"/>
  <c r="O220" i="6" s="1"/>
  <c r="L301" i="6"/>
  <c r="O301" i="6" s="1"/>
  <c r="L234" i="6"/>
  <c r="O234" i="6" s="1"/>
  <c r="L231" i="6"/>
  <c r="M231" i="6" s="1"/>
  <c r="N231" i="6" s="1"/>
  <c r="L70" i="6"/>
  <c r="M70" i="6" s="1"/>
  <c r="L68" i="6"/>
  <c r="M68" i="6" s="1"/>
  <c r="N68" i="6" s="1"/>
  <c r="L161" i="6"/>
  <c r="M161" i="6" s="1"/>
  <c r="L132" i="6"/>
  <c r="O132" i="6" s="1"/>
  <c r="L76" i="6"/>
  <c r="O76" i="6" s="1"/>
  <c r="L93" i="6"/>
  <c r="M93" i="6" s="1"/>
  <c r="N93" i="6" s="1"/>
  <c r="L284" i="6"/>
  <c r="M284" i="6" s="1"/>
  <c r="L263" i="6"/>
  <c r="O263" i="6" s="1"/>
  <c r="L255" i="6"/>
  <c r="O255" i="6" s="1"/>
  <c r="L117" i="6"/>
  <c r="O117" i="6" s="1"/>
  <c r="L41" i="6"/>
  <c r="O41" i="6" s="1"/>
  <c r="L236" i="6"/>
  <c r="O236" i="6" s="1"/>
  <c r="L142" i="6"/>
  <c r="O142" i="6" s="1"/>
  <c r="L282" i="6"/>
  <c r="M282" i="6" s="1"/>
  <c r="N282" i="6" s="1"/>
  <c r="L106" i="6"/>
  <c r="O106" i="6" s="1"/>
  <c r="L229" i="6"/>
  <c r="M229" i="6" s="1"/>
  <c r="N229" i="6" s="1"/>
  <c r="L24" i="6"/>
  <c r="M24" i="6" s="1"/>
  <c r="L166" i="6"/>
  <c r="M166" i="6" s="1"/>
  <c r="N166" i="6" s="1"/>
  <c r="L250" i="6"/>
  <c r="M250" i="6" s="1"/>
  <c r="L98" i="6"/>
  <c r="O98" i="6" s="1"/>
  <c r="L177" i="6"/>
  <c r="M177" i="6" s="1"/>
  <c r="L226" i="6"/>
  <c r="M226" i="6" s="1"/>
  <c r="N226" i="6" s="1"/>
  <c r="L224" i="6"/>
  <c r="O224" i="6" s="1"/>
  <c r="L87" i="6"/>
  <c r="M87" i="6" s="1"/>
  <c r="N87" i="6" s="1"/>
  <c r="L156" i="6"/>
  <c r="O156" i="6" s="1"/>
  <c r="L271" i="6"/>
  <c r="M271" i="6" s="1"/>
  <c r="N271" i="6" s="1"/>
  <c r="L38" i="6"/>
  <c r="M38" i="6" s="1"/>
  <c r="L272" i="6"/>
  <c r="O272" i="6" s="1"/>
  <c r="L55" i="6"/>
  <c r="O55" i="6" s="1"/>
  <c r="L258" i="6"/>
  <c r="O258" i="6" s="1"/>
  <c r="M235" i="6"/>
  <c r="P235" i="6" s="1"/>
  <c r="M304" i="6"/>
  <c r="P304" i="6" s="1"/>
  <c r="O26" i="6" l="1"/>
  <c r="P26" i="6" s="1"/>
  <c r="M77" i="6"/>
  <c r="N77" i="6" s="1"/>
  <c r="M186" i="6"/>
  <c r="N186" i="6" s="1"/>
  <c r="O94" i="6"/>
  <c r="M57" i="6"/>
  <c r="P57" i="6" s="1"/>
  <c r="O289" i="6"/>
  <c r="P289" i="6" s="1"/>
  <c r="M309" i="6"/>
  <c r="N309" i="6" s="1"/>
  <c r="M139" i="6"/>
  <c r="N139" i="6" s="1"/>
  <c r="O143" i="6"/>
  <c r="P143" i="6" s="1"/>
  <c r="O223" i="6"/>
  <c r="P223" i="6" s="1"/>
  <c r="M131" i="6"/>
  <c r="P131" i="6" s="1"/>
  <c r="O154" i="6"/>
  <c r="P154" i="6" s="1"/>
  <c r="M22" i="6"/>
  <c r="P22" i="6" s="1"/>
  <c r="M106" i="6"/>
  <c r="N106" i="6" s="1"/>
  <c r="M234" i="6"/>
  <c r="N234" i="6" s="1"/>
  <c r="O312" i="6"/>
  <c r="P312" i="6" s="1"/>
  <c r="O284" i="6"/>
  <c r="P284" i="6" s="1"/>
  <c r="M256" i="6"/>
  <c r="P256" i="6" s="1"/>
  <c r="M193" i="6"/>
  <c r="P193" i="6" s="1"/>
  <c r="O140" i="6"/>
  <c r="P140" i="6" s="1"/>
  <c r="O75" i="6"/>
  <c r="P75" i="6" s="1"/>
  <c r="O299" i="6"/>
  <c r="P299" i="6" s="1"/>
  <c r="M224" i="6"/>
  <c r="P224" i="6" s="1"/>
  <c r="M28" i="6"/>
  <c r="P28" i="6" s="1"/>
  <c r="M189" i="6"/>
  <c r="P189" i="6" s="1"/>
  <c r="M135" i="6"/>
  <c r="P135" i="6" s="1"/>
  <c r="M153" i="6"/>
  <c r="P153" i="6" s="1"/>
  <c r="M86" i="6"/>
  <c r="P86" i="6" s="1"/>
  <c r="M83" i="6"/>
  <c r="N83" i="6" s="1"/>
  <c r="O88" i="6"/>
  <c r="P88" i="6" s="1"/>
  <c r="M306" i="6"/>
  <c r="N306" i="6" s="1"/>
  <c r="O250" i="6"/>
  <c r="P250" i="6" s="1"/>
  <c r="M73" i="6"/>
  <c r="P73" i="6" s="1"/>
  <c r="M123" i="6"/>
  <c r="P123" i="6" s="1"/>
  <c r="M113" i="6"/>
  <c r="P113" i="6" s="1"/>
  <c r="M109" i="6"/>
  <c r="P109" i="6" s="1"/>
  <c r="M137" i="6"/>
  <c r="P137" i="6" s="1"/>
  <c r="O136" i="6"/>
  <c r="P136" i="6" s="1"/>
  <c r="M90" i="6"/>
  <c r="N90" i="6" s="1"/>
  <c r="O120" i="6"/>
  <c r="P120" i="6" s="1"/>
  <c r="M210" i="6"/>
  <c r="P210" i="6" s="1"/>
  <c r="M291" i="6"/>
  <c r="P291" i="6" s="1"/>
  <c r="M297" i="6"/>
  <c r="P297" i="6" s="1"/>
  <c r="M254" i="6"/>
  <c r="P254" i="6" s="1"/>
  <c r="M278" i="6"/>
  <c r="P278" i="6" s="1"/>
  <c r="M53" i="6"/>
  <c r="P53" i="6" s="1"/>
  <c r="N13" i="6"/>
  <c r="O273" i="6"/>
  <c r="P273" i="6" s="1"/>
  <c r="M97" i="6"/>
  <c r="N97" i="6" s="1"/>
  <c r="M281" i="6"/>
  <c r="P281" i="6" s="1"/>
  <c r="M146" i="6"/>
  <c r="P146" i="6" s="1"/>
  <c r="M182" i="6"/>
  <c r="P182" i="6" s="1"/>
  <c r="M17" i="6"/>
  <c r="P17" i="6" s="1"/>
  <c r="O199" i="6"/>
  <c r="P199" i="6" s="1"/>
  <c r="M269" i="6"/>
  <c r="P269" i="6" s="1"/>
  <c r="M29" i="6"/>
  <c r="P29" i="6" s="1"/>
  <c r="M165" i="6"/>
  <c r="P165" i="6" s="1"/>
  <c r="M188" i="6"/>
  <c r="P188" i="6" s="1"/>
  <c r="M50" i="6"/>
  <c r="P50" i="6" s="1"/>
  <c r="M174" i="6"/>
  <c r="P174" i="6" s="1"/>
  <c r="O38" i="6"/>
  <c r="P38" i="6" s="1"/>
  <c r="M41" i="6"/>
  <c r="N41" i="6" s="1"/>
  <c r="M132" i="6"/>
  <c r="N132" i="6" s="1"/>
  <c r="M187" i="6"/>
  <c r="P187" i="6" s="1"/>
  <c r="M225" i="6"/>
  <c r="N225" i="6" s="1"/>
  <c r="M141" i="6"/>
  <c r="P141" i="6" s="1"/>
  <c r="O45" i="6"/>
  <c r="P45" i="6" s="1"/>
  <c r="M157" i="6"/>
  <c r="P157" i="6" s="1"/>
  <c r="O24" i="6"/>
  <c r="P24" i="6" s="1"/>
  <c r="M222" i="6"/>
  <c r="N222" i="6" s="1"/>
  <c r="M76" i="6"/>
  <c r="N76" i="6" s="1"/>
  <c r="M116" i="6"/>
  <c r="P116" i="6" s="1"/>
  <c r="M203" i="6"/>
  <c r="P203" i="6" s="1"/>
  <c r="M20" i="6"/>
  <c r="N20" i="6" s="1"/>
  <c r="M221" i="6"/>
  <c r="N221" i="6" s="1"/>
  <c r="M119" i="6"/>
  <c r="N119" i="6" s="1"/>
  <c r="M55" i="6"/>
  <c r="N55" i="6" s="1"/>
  <c r="M142" i="6"/>
  <c r="P142" i="6" s="1"/>
  <c r="O200" i="6"/>
  <c r="P200" i="6" s="1"/>
  <c r="M237" i="6"/>
  <c r="P237" i="6" s="1"/>
  <c r="M257" i="6"/>
  <c r="P257" i="6" s="1"/>
  <c r="M159" i="6"/>
  <c r="P159" i="6" s="1"/>
  <c r="M130" i="6"/>
  <c r="P130" i="6" s="1"/>
  <c r="O206" i="6"/>
  <c r="P206" i="6" s="1"/>
  <c r="M156" i="6"/>
  <c r="N156" i="6" s="1"/>
  <c r="M255" i="6"/>
  <c r="N255" i="6" s="1"/>
  <c r="O241" i="6"/>
  <c r="P241" i="6" s="1"/>
  <c r="M81" i="6"/>
  <c r="P81" i="6" s="1"/>
  <c r="M300" i="6"/>
  <c r="P300" i="6" s="1"/>
  <c r="M280" i="6"/>
  <c r="P280" i="6" s="1"/>
  <c r="M239" i="6"/>
  <c r="P239" i="6" s="1"/>
  <c r="M138" i="6"/>
  <c r="P138" i="6" s="1"/>
  <c r="M248" i="6"/>
  <c r="P248" i="6" s="1"/>
  <c r="M265" i="6"/>
  <c r="P265" i="6" s="1"/>
  <c r="M175" i="6"/>
  <c r="P175" i="6" s="1"/>
  <c r="M244" i="6"/>
  <c r="P244" i="6" s="1"/>
  <c r="M185" i="6"/>
  <c r="P185" i="6" s="1"/>
  <c r="M37" i="6"/>
  <c r="P37" i="6" s="1"/>
  <c r="M60" i="6"/>
  <c r="P60" i="6" s="1"/>
  <c r="O179" i="6"/>
  <c r="P179" i="6" s="1"/>
  <c r="O294" i="6"/>
  <c r="P294" i="6" s="1"/>
  <c r="O205" i="6"/>
  <c r="P205" i="6" s="1"/>
  <c r="O54" i="6"/>
  <c r="P54" i="6" s="1"/>
  <c r="O201" i="6"/>
  <c r="P201" i="6" s="1"/>
  <c r="O177" i="6"/>
  <c r="P177" i="6" s="1"/>
  <c r="O70" i="6"/>
  <c r="P70" i="6" s="1"/>
  <c r="O208" i="6"/>
  <c r="P208" i="6" s="1"/>
  <c r="O35" i="6"/>
  <c r="P35" i="6" s="1"/>
  <c r="M133" i="6"/>
  <c r="P133" i="6" s="1"/>
  <c r="M144" i="6"/>
  <c r="P144" i="6" s="1"/>
  <c r="M240" i="6"/>
  <c r="P240" i="6" s="1"/>
  <c r="M197" i="6"/>
  <c r="P197" i="6" s="1"/>
  <c r="M247" i="6"/>
  <c r="P247" i="6" s="1"/>
  <c r="M34" i="6"/>
  <c r="P34" i="6" s="1"/>
  <c r="M125" i="6"/>
  <c r="N125" i="6" s="1"/>
  <c r="M59" i="6"/>
  <c r="P59" i="6" s="1"/>
  <c r="M217" i="6"/>
  <c r="P217" i="6" s="1"/>
  <c r="M122" i="6"/>
  <c r="P122" i="6" s="1"/>
  <c r="M288" i="6"/>
  <c r="P288" i="6" s="1"/>
  <c r="M69" i="6"/>
  <c r="P69" i="6" s="1"/>
  <c r="M96" i="6"/>
  <c r="P96" i="6" s="1"/>
  <c r="M215" i="6"/>
  <c r="P215" i="6" s="1"/>
  <c r="M108" i="6"/>
  <c r="P108" i="6" s="1"/>
  <c r="M148" i="6"/>
  <c r="P148" i="6" s="1"/>
  <c r="M19" i="6"/>
  <c r="P19" i="6" s="1"/>
  <c r="M103" i="6"/>
  <c r="P103" i="6" s="1"/>
  <c r="M172" i="6"/>
  <c r="P172" i="6" s="1"/>
  <c r="M126" i="6"/>
  <c r="P126" i="6" s="1"/>
  <c r="M219" i="6"/>
  <c r="P219" i="6" s="1"/>
  <c r="M62" i="6"/>
  <c r="P62" i="6" s="1"/>
  <c r="M164" i="6"/>
  <c r="P164" i="6" s="1"/>
  <c r="M298" i="6"/>
  <c r="P298" i="6" s="1"/>
  <c r="M272" i="6"/>
  <c r="N272" i="6" s="1"/>
  <c r="O87" i="6"/>
  <c r="P87" i="6" s="1"/>
  <c r="M98" i="6"/>
  <c r="N98" i="6" s="1"/>
  <c r="O229" i="6"/>
  <c r="P229" i="6" s="1"/>
  <c r="M115" i="6"/>
  <c r="P115" i="6" s="1"/>
  <c r="M66" i="6"/>
  <c r="P66" i="6" s="1"/>
  <c r="M33" i="6"/>
  <c r="P33" i="6" s="1"/>
  <c r="M32" i="6"/>
  <c r="N32" i="6" s="1"/>
  <c r="M117" i="6"/>
  <c r="N117" i="6" s="1"/>
  <c r="L11" i="6"/>
  <c r="M252" i="6"/>
  <c r="P252" i="6" s="1"/>
  <c r="M292" i="6"/>
  <c r="P292" i="6" s="1"/>
  <c r="O158" i="6"/>
  <c r="P158" i="6" s="1"/>
  <c r="O276" i="6"/>
  <c r="P276" i="6" s="1"/>
  <c r="O161" i="6"/>
  <c r="P161" i="6" s="1"/>
  <c r="O231" i="6"/>
  <c r="P231" i="6" s="1"/>
  <c r="O303" i="6"/>
  <c r="P303" i="6" s="1"/>
  <c r="O112" i="6"/>
  <c r="P112" i="6" s="1"/>
  <c r="O230" i="6"/>
  <c r="P230" i="6" s="1"/>
  <c r="O310" i="6"/>
  <c r="P310" i="6" s="1"/>
  <c r="O95" i="6"/>
  <c r="P95" i="6" s="1"/>
  <c r="O293" i="6"/>
  <c r="P293" i="6" s="1"/>
  <c r="M14" i="6"/>
  <c r="P14" i="6" s="1"/>
  <c r="M114" i="6"/>
  <c r="P114" i="6" s="1"/>
  <c r="M264" i="6"/>
  <c r="P264" i="6" s="1"/>
  <c r="M236" i="6"/>
  <c r="P236" i="6" s="1"/>
  <c r="M171" i="6"/>
  <c r="P171" i="6" s="1"/>
  <c r="M184" i="6"/>
  <c r="P184" i="6" s="1"/>
  <c r="M58" i="6"/>
  <c r="P58" i="6" s="1"/>
  <c r="M286" i="6"/>
  <c r="P286" i="6" s="1"/>
  <c r="M128" i="6"/>
  <c r="P128" i="6" s="1"/>
  <c r="M102" i="6"/>
  <c r="P102" i="6" s="1"/>
  <c r="M232" i="6"/>
  <c r="P232" i="6" s="1"/>
  <c r="M82" i="6"/>
  <c r="P82" i="6" s="1"/>
  <c r="M249" i="6"/>
  <c r="P249" i="6" s="1"/>
  <c r="M48" i="6"/>
  <c r="P48" i="6" s="1"/>
  <c r="M51" i="6"/>
  <c r="P51" i="6" s="1"/>
  <c r="M155" i="6"/>
  <c r="P155" i="6" s="1"/>
  <c r="M168" i="6"/>
  <c r="P168" i="6" s="1"/>
  <c r="O261" i="6"/>
  <c r="P261" i="6" s="1"/>
  <c r="O274" i="6"/>
  <c r="P274" i="6" s="1"/>
  <c r="M99" i="6"/>
  <c r="P99" i="6" s="1"/>
  <c r="M263" i="6"/>
  <c r="P263" i="6" s="1"/>
  <c r="M305" i="6"/>
  <c r="P305" i="6" s="1"/>
  <c r="M71" i="6"/>
  <c r="P71" i="6" s="1"/>
  <c r="M104" i="6"/>
  <c r="P104" i="6" s="1"/>
  <c r="M145" i="6"/>
  <c r="P145" i="6" s="1"/>
  <c r="M279" i="6"/>
  <c r="P279" i="6" s="1"/>
  <c r="M311" i="6"/>
  <c r="P311" i="6" s="1"/>
  <c r="M216" i="6"/>
  <c r="P216" i="6" s="1"/>
  <c r="M129" i="6"/>
  <c r="P129" i="6" s="1"/>
  <c r="M259" i="6"/>
  <c r="P259" i="6" s="1"/>
  <c r="M270" i="6"/>
  <c r="P270" i="6" s="1"/>
  <c r="M100" i="6"/>
  <c r="P100" i="6" s="1"/>
  <c r="M149" i="6"/>
  <c r="P149" i="6" s="1"/>
  <c r="M134" i="6"/>
  <c r="P134" i="6" s="1"/>
  <c r="M228" i="6"/>
  <c r="P228" i="6" s="1"/>
  <c r="M78" i="6"/>
  <c r="P78" i="6" s="1"/>
  <c r="M285" i="6"/>
  <c r="P285" i="6" s="1"/>
  <c r="M211" i="6"/>
  <c r="P211" i="6" s="1"/>
  <c r="M262" i="6"/>
  <c r="P262" i="6" s="1"/>
  <c r="M111" i="6"/>
  <c r="P111" i="6" s="1"/>
  <c r="M16" i="6"/>
  <c r="P16" i="6" s="1"/>
  <c r="M212" i="6"/>
  <c r="P212" i="6" s="1"/>
  <c r="M302" i="6"/>
  <c r="P302" i="6" s="1"/>
  <c r="M192" i="6"/>
  <c r="P192" i="6" s="1"/>
  <c r="M227" i="6"/>
  <c r="P227" i="6" s="1"/>
  <c r="M307" i="6"/>
  <c r="P307" i="6" s="1"/>
  <c r="M287" i="6"/>
  <c r="P287" i="6" s="1"/>
  <c r="M85" i="6"/>
  <c r="P85" i="6" s="1"/>
  <c r="M31" i="6"/>
  <c r="P31" i="6" s="1"/>
  <c r="M127" i="6"/>
  <c r="P127" i="6" s="1"/>
  <c r="M63" i="6"/>
  <c r="P63" i="6" s="1"/>
  <c r="M191" i="6"/>
  <c r="P191" i="6" s="1"/>
  <c r="M47" i="6"/>
  <c r="P47" i="6" s="1"/>
  <c r="M204" i="6"/>
  <c r="P204" i="6" s="1"/>
  <c r="M105" i="6"/>
  <c r="P105" i="6" s="1"/>
  <c r="M198" i="6"/>
  <c r="P198" i="6" s="1"/>
  <c r="M46" i="6"/>
  <c r="P46" i="6" s="1"/>
  <c r="M220" i="6"/>
  <c r="P220" i="6" s="1"/>
  <c r="M195" i="6"/>
  <c r="P195" i="6" s="1"/>
  <c r="M43" i="6"/>
  <c r="P43" i="6" s="1"/>
  <c r="M92" i="6"/>
  <c r="P92" i="6" s="1"/>
  <c r="M80" i="6"/>
  <c r="P80" i="6" s="1"/>
  <c r="M246" i="6"/>
  <c r="P246" i="6" s="1"/>
  <c r="M178" i="6"/>
  <c r="P178" i="6" s="1"/>
  <c r="M170" i="6"/>
  <c r="P170" i="6" s="1"/>
  <c r="M18" i="6"/>
  <c r="P18" i="6" s="1"/>
  <c r="M52" i="6"/>
  <c r="P52" i="6" s="1"/>
  <c r="M245" i="6"/>
  <c r="P245" i="6" s="1"/>
  <c r="M173" i="6"/>
  <c r="P173" i="6" s="1"/>
  <c r="M213" i="6"/>
  <c r="P213" i="6" s="1"/>
  <c r="M91" i="6"/>
  <c r="N91" i="6" s="1"/>
  <c r="M251" i="6"/>
  <c r="N251" i="6" s="1"/>
  <c r="M121" i="6"/>
  <c r="N121" i="6" s="1"/>
  <c r="M209" i="6"/>
  <c r="P209" i="6" s="1"/>
  <c r="M214" i="6"/>
  <c r="P214" i="6" s="1"/>
  <c r="M268" i="6"/>
  <c r="P268" i="6" s="1"/>
  <c r="M39" i="6"/>
  <c r="N39" i="6" s="1"/>
  <c r="M260" i="6"/>
  <c r="N260" i="6" s="1"/>
  <c r="M67" i="6"/>
  <c r="N67" i="6" s="1"/>
  <c r="M15" i="6"/>
  <c r="N15" i="6" s="1"/>
  <c r="M147" i="6"/>
  <c r="P147" i="6" s="1"/>
  <c r="M183" i="6"/>
  <c r="P183" i="6" s="1"/>
  <c r="M180" i="6"/>
  <c r="P180" i="6" s="1"/>
  <c r="M40" i="6"/>
  <c r="P40" i="6" s="1"/>
  <c r="M107" i="6"/>
  <c r="N107" i="6" s="1"/>
  <c r="M163" i="6"/>
  <c r="N163" i="6" s="1"/>
  <c r="M61" i="6"/>
  <c r="P61" i="6" s="1"/>
  <c r="M44" i="6"/>
  <c r="P44" i="6" s="1"/>
  <c r="M118" i="6"/>
  <c r="P118" i="6" s="1"/>
  <c r="M65" i="6"/>
  <c r="P65" i="6" s="1"/>
  <c r="O283" i="6"/>
  <c r="P283" i="6" s="1"/>
  <c r="O253" i="6"/>
  <c r="P253" i="6" s="1"/>
  <c r="O160" i="6"/>
  <c r="P160" i="6" s="1"/>
  <c r="O308" i="6"/>
  <c r="P308" i="6" s="1"/>
  <c r="O242" i="6"/>
  <c r="P242" i="6" s="1"/>
  <c r="O190" i="6"/>
  <c r="P190" i="6" s="1"/>
  <c r="O290" i="6"/>
  <c r="P290" i="6" s="1"/>
  <c r="O275" i="6"/>
  <c r="P275" i="6" s="1"/>
  <c r="O151" i="6"/>
  <c r="P151" i="6" s="1"/>
  <c r="O271" i="6"/>
  <c r="P271" i="6" s="1"/>
  <c r="O226" i="6"/>
  <c r="P226" i="6" s="1"/>
  <c r="O166" i="6"/>
  <c r="P166" i="6" s="1"/>
  <c r="O282" i="6"/>
  <c r="P282" i="6" s="1"/>
  <c r="O93" i="6"/>
  <c r="P93" i="6" s="1"/>
  <c r="O68" i="6"/>
  <c r="P68" i="6" s="1"/>
  <c r="O296" i="6"/>
  <c r="P296" i="6" s="1"/>
  <c r="O49" i="6"/>
  <c r="P49" i="6" s="1"/>
  <c r="O207" i="6"/>
  <c r="P207" i="6" s="1"/>
  <c r="M202" i="6"/>
  <c r="P202" i="6" s="1"/>
  <c r="M181" i="6"/>
  <c r="P181" i="6" s="1"/>
  <c r="M243" i="6"/>
  <c r="P243" i="6" s="1"/>
  <c r="M266" i="6"/>
  <c r="P266" i="6" s="1"/>
  <c r="M74" i="6"/>
  <c r="P74" i="6" s="1"/>
  <c r="M21" i="6"/>
  <c r="P21" i="6" s="1"/>
  <c r="M56" i="6"/>
  <c r="P56" i="6" s="1"/>
  <c r="M167" i="6"/>
  <c r="P167" i="6" s="1"/>
  <c r="M169" i="6"/>
  <c r="P169" i="6" s="1"/>
  <c r="M233" i="6"/>
  <c r="P233" i="6" s="1"/>
  <c r="M79" i="6"/>
  <c r="P79" i="6" s="1"/>
  <c r="M196" i="6"/>
  <c r="P196" i="6" s="1"/>
  <c r="M277" i="6"/>
  <c r="P277" i="6" s="1"/>
  <c r="M258" i="6"/>
  <c r="P258" i="6" s="1"/>
  <c r="M238" i="6"/>
  <c r="P238" i="6" s="1"/>
  <c r="M301" i="6"/>
  <c r="P301" i="6" s="1"/>
  <c r="M218" i="6"/>
  <c r="P218" i="6" s="1"/>
  <c r="M27" i="6"/>
  <c r="P27" i="6" s="1"/>
  <c r="M89" i="6"/>
  <c r="P89" i="6" s="1"/>
  <c r="M152" i="6"/>
  <c r="P152" i="6" s="1"/>
  <c r="M150" i="6"/>
  <c r="P150" i="6" s="1"/>
  <c r="M162" i="6"/>
  <c r="P162" i="6" s="1"/>
  <c r="M176" i="6"/>
  <c r="P176" i="6" s="1"/>
  <c r="M36" i="6"/>
  <c r="P36" i="6" s="1"/>
  <c r="M30" i="6"/>
  <c r="P30" i="6" s="1"/>
  <c r="M101" i="6"/>
  <c r="P101" i="6" s="1"/>
  <c r="M295" i="6"/>
  <c r="P295" i="6" s="1"/>
  <c r="M42" i="6"/>
  <c r="P42" i="6" s="1"/>
  <c r="M64" i="6"/>
  <c r="P64" i="6" s="1"/>
  <c r="M72" i="6"/>
  <c r="P72" i="6" s="1"/>
  <c r="M124" i="6"/>
  <c r="P124" i="6" s="1"/>
  <c r="M25" i="6"/>
  <c r="P25" i="6" s="1"/>
  <c r="M267" i="6"/>
  <c r="P267" i="6" s="1"/>
  <c r="M23" i="6"/>
  <c r="P23" i="6" s="1"/>
  <c r="M84" i="6"/>
  <c r="P84" i="6" s="1"/>
  <c r="M194" i="6"/>
  <c r="P194" i="6" s="1"/>
  <c r="O110" i="6"/>
  <c r="M110" i="6"/>
  <c r="N235" i="6"/>
  <c r="N304" i="6"/>
  <c r="O11" i="6"/>
  <c r="P94" i="6"/>
  <c r="M11" i="6"/>
  <c r="N38" i="6"/>
  <c r="N177" i="6"/>
  <c r="N250" i="6"/>
  <c r="N24" i="6"/>
  <c r="N284" i="6"/>
  <c r="N161" i="6"/>
  <c r="N70" i="6"/>
  <c r="N112" i="6"/>
  <c r="N200" i="6"/>
  <c r="N95" i="6"/>
  <c r="N293" i="6"/>
  <c r="N241" i="6"/>
  <c r="P186" i="6" l="1"/>
  <c r="P77" i="6"/>
  <c r="N57" i="6"/>
  <c r="N291" i="6"/>
  <c r="N256" i="6"/>
  <c r="P309" i="6"/>
  <c r="P222" i="6"/>
  <c r="N53" i="6"/>
  <c r="P106" i="6"/>
  <c r="N123" i="6"/>
  <c r="N135" i="6"/>
  <c r="N203" i="6"/>
  <c r="N73" i="6"/>
  <c r="N278" i="6"/>
  <c r="N210" i="6"/>
  <c r="N17" i="6"/>
  <c r="N307" i="6"/>
  <c r="P55" i="6"/>
  <c r="N248" i="6"/>
  <c r="P97" i="6"/>
  <c r="N137" i="6"/>
  <c r="N189" i="6"/>
  <c r="N165" i="6"/>
  <c r="N185" i="6"/>
  <c r="N22" i="6"/>
  <c r="P156" i="6"/>
  <c r="P83" i="6"/>
  <c r="P225" i="6"/>
  <c r="N300" i="6"/>
  <c r="N232" i="6"/>
  <c r="P234" i="6"/>
  <c r="N131" i="6"/>
  <c r="N269" i="6"/>
  <c r="N148" i="6"/>
  <c r="N69" i="6"/>
  <c r="N28" i="6"/>
  <c r="N244" i="6"/>
  <c r="N126" i="6"/>
  <c r="P139" i="6"/>
  <c r="N188" i="6"/>
  <c r="P255" i="6"/>
  <c r="P41" i="6"/>
  <c r="N281" i="6"/>
  <c r="N116" i="6"/>
  <c r="N59" i="6"/>
  <c r="N157" i="6"/>
  <c r="N298" i="6"/>
  <c r="N224" i="6"/>
  <c r="N197" i="6"/>
  <c r="N29" i="6"/>
  <c r="N81" i="6"/>
  <c r="N292" i="6"/>
  <c r="P119" i="6"/>
  <c r="N174" i="6"/>
  <c r="N86" i="6"/>
  <c r="N182" i="6"/>
  <c r="N237" i="6"/>
  <c r="N153" i="6"/>
  <c r="N254" i="6"/>
  <c r="N187" i="6"/>
  <c r="N50" i="6"/>
  <c r="N109" i="6"/>
  <c r="N138" i="6"/>
  <c r="P90" i="6"/>
  <c r="N43" i="6"/>
  <c r="P306" i="6"/>
  <c r="N146" i="6"/>
  <c r="N113" i="6"/>
  <c r="N193" i="6"/>
  <c r="P132" i="6"/>
  <c r="N297" i="6"/>
  <c r="N122" i="6"/>
  <c r="N142" i="6"/>
  <c r="P20" i="6"/>
  <c r="N159" i="6"/>
  <c r="N280" i="6"/>
  <c r="N37" i="6"/>
  <c r="N265" i="6"/>
  <c r="N34" i="6"/>
  <c r="N144" i="6"/>
  <c r="N141" i="6"/>
  <c r="N46" i="6"/>
  <c r="P117" i="6"/>
  <c r="N133" i="6"/>
  <c r="N71" i="6"/>
  <c r="N219" i="6"/>
  <c r="P272" i="6"/>
  <c r="N204" i="6"/>
  <c r="N279" i="6"/>
  <c r="N247" i="6"/>
  <c r="P76" i="6"/>
  <c r="P221" i="6"/>
  <c r="N198" i="6"/>
  <c r="N175" i="6"/>
  <c r="N60" i="6"/>
  <c r="N239" i="6"/>
  <c r="P15" i="6"/>
  <c r="N100" i="6"/>
  <c r="N130" i="6"/>
  <c r="N152" i="6"/>
  <c r="N264" i="6"/>
  <c r="N217" i="6"/>
  <c r="N257" i="6"/>
  <c r="N212" i="6"/>
  <c r="N19" i="6"/>
  <c r="N266" i="6"/>
  <c r="N211" i="6"/>
  <c r="N259" i="6"/>
  <c r="N51" i="6"/>
  <c r="P125" i="6"/>
  <c r="N240" i="6"/>
  <c r="N245" i="6"/>
  <c r="N288" i="6"/>
  <c r="N191" i="6"/>
  <c r="N164" i="6"/>
  <c r="N33" i="6"/>
  <c r="P98" i="6"/>
  <c r="N66" i="6"/>
  <c r="N252" i="6"/>
  <c r="N128" i="6"/>
  <c r="N108" i="6"/>
  <c r="P251" i="6"/>
  <c r="N42" i="6"/>
  <c r="N263" i="6"/>
  <c r="N115" i="6"/>
  <c r="N58" i="6"/>
  <c r="N172" i="6"/>
  <c r="N103" i="6"/>
  <c r="N134" i="6"/>
  <c r="N215" i="6"/>
  <c r="N96" i="6"/>
  <c r="N62" i="6"/>
  <c r="N127" i="6"/>
  <c r="N178" i="6"/>
  <c r="N168" i="6"/>
  <c r="N31" i="6"/>
  <c r="N305" i="6"/>
  <c r="N102" i="6"/>
  <c r="N61" i="6"/>
  <c r="P67" i="6"/>
  <c r="N238" i="6"/>
  <c r="P91" i="6"/>
  <c r="N99" i="6"/>
  <c r="N104" i="6"/>
  <c r="N270" i="6"/>
  <c r="N311" i="6"/>
  <c r="N228" i="6"/>
  <c r="N155" i="6"/>
  <c r="N105" i="6"/>
  <c r="N63" i="6"/>
  <c r="N262" i="6"/>
  <c r="P32" i="6"/>
  <c r="N286" i="6"/>
  <c r="N145" i="6"/>
  <c r="N195" i="6"/>
  <c r="N302" i="6"/>
  <c r="N236" i="6"/>
  <c r="N167" i="6"/>
  <c r="N92" i="6"/>
  <c r="N196" i="6"/>
  <c r="P39" i="6"/>
  <c r="N267" i="6"/>
  <c r="N227" i="6"/>
  <c r="N285" i="6"/>
  <c r="N16" i="6"/>
  <c r="N149" i="6"/>
  <c r="N118" i="6"/>
  <c r="P121" i="6"/>
  <c r="N184" i="6"/>
  <c r="N277" i="6"/>
  <c r="N301" i="6"/>
  <c r="N114" i="6"/>
  <c r="N192" i="6"/>
  <c r="N44" i="6"/>
  <c r="N129" i="6"/>
  <c r="N48" i="6"/>
  <c r="N78" i="6"/>
  <c r="N111" i="6"/>
  <c r="N173" i="6"/>
  <c r="N40" i="6"/>
  <c r="P107" i="6"/>
  <c r="N171" i="6"/>
  <c r="N147" i="6"/>
  <c r="N14" i="6"/>
  <c r="N216" i="6"/>
  <c r="N56" i="6"/>
  <c r="N249" i="6"/>
  <c r="N243" i="6"/>
  <c r="N214" i="6"/>
  <c r="N287" i="6"/>
  <c r="N82" i="6"/>
  <c r="N52" i="6"/>
  <c r="N268" i="6"/>
  <c r="N85" i="6"/>
  <c r="N246" i="6"/>
  <c r="N170" i="6"/>
  <c r="N47" i="6"/>
  <c r="N180" i="6"/>
  <c r="N64" i="6"/>
  <c r="N202" i="6"/>
  <c r="N30" i="6"/>
  <c r="N65" i="6"/>
  <c r="N220" i="6"/>
  <c r="N18" i="6"/>
  <c r="N74" i="6"/>
  <c r="N21" i="6"/>
  <c r="N233" i="6"/>
  <c r="N27" i="6"/>
  <c r="N218" i="6"/>
  <c r="N181" i="6"/>
  <c r="N150" i="6"/>
  <c r="N169" i="6"/>
  <c r="N213" i="6"/>
  <c r="N80" i="6"/>
  <c r="N72" i="6"/>
  <c r="N183" i="6"/>
  <c r="P260" i="6"/>
  <c r="P163" i="6"/>
  <c r="N162" i="6"/>
  <c r="N258" i="6"/>
  <c r="N209" i="6"/>
  <c r="N25" i="6"/>
  <c r="N194" i="6"/>
  <c r="N36" i="6"/>
  <c r="N23" i="6"/>
  <c r="N101" i="6"/>
  <c r="N124" i="6"/>
  <c r="N176" i="6"/>
  <c r="N89" i="6"/>
  <c r="N295" i="6"/>
  <c r="N84" i="6"/>
  <c r="N79" i="6"/>
  <c r="P110" i="6"/>
  <c r="N110" i="6"/>
  <c r="S13" i="6" l="1"/>
  <c r="S16" i="6"/>
  <c r="S12" i="6"/>
  <c r="S6" i="6"/>
  <c r="S5" i="6"/>
  <c r="S7" i="6"/>
  <c r="S20" i="6"/>
  <c r="S17" i="6"/>
  <c r="S9" i="6"/>
  <c r="S4" i="6"/>
  <c r="S3" i="6"/>
  <c r="S11" i="6"/>
  <c r="S2" i="6"/>
  <c r="S8" i="6"/>
  <c r="S10" i="6"/>
  <c r="S18" i="6"/>
  <c r="S19" i="6"/>
  <c r="S15" i="6"/>
  <c r="S14" i="6"/>
  <c r="S21" i="6"/>
  <c r="S22" i="6" l="1"/>
</calcChain>
</file>

<file path=xl/sharedStrings.xml><?xml version="1.0" encoding="utf-8"?>
<sst xmlns="http://schemas.openxmlformats.org/spreadsheetml/2006/main" count="2760" uniqueCount="729">
  <si>
    <t>RHP</t>
  </si>
  <si>
    <t>TPI</t>
  </si>
  <si>
    <t>Provider Name</t>
  </si>
  <si>
    <t>Provider Type</t>
  </si>
  <si>
    <t>Ownership</t>
  </si>
  <si>
    <t>111411803</t>
  </si>
  <si>
    <t>Anderson Cherokee Community MHMR Center (ACCESS)</t>
  </si>
  <si>
    <t>017624011</t>
  </si>
  <si>
    <t>Quitman Hospital LLC</t>
  </si>
  <si>
    <t>Hospital</t>
  </si>
  <si>
    <t>Private</t>
  </si>
  <si>
    <t>020812601</t>
  </si>
  <si>
    <t>Tyler Regional Hospital LLC</t>
  </si>
  <si>
    <t>112667403</t>
  </si>
  <si>
    <t>Harrison County Hospital Association dba Good Shep</t>
  </si>
  <si>
    <t>094108002</t>
  </si>
  <si>
    <t>Mother Frances Hospital Regional Healthcare Center</t>
  </si>
  <si>
    <t>094127002</t>
  </si>
  <si>
    <t>Carthage Hospital LLC</t>
  </si>
  <si>
    <t>376537203</t>
  </si>
  <si>
    <t xml:space="preserve">Fairfield Hospital District dba Freestone Medical </t>
  </si>
  <si>
    <t>127278302</t>
  </si>
  <si>
    <t>University of Texas Health Center at Tyler</t>
  </si>
  <si>
    <t>130612806</t>
  </si>
  <si>
    <t>Jacksonville Hospital LLC</t>
  </si>
  <si>
    <t>131038504</t>
  </si>
  <si>
    <t>Hunt Mem Hosp Dist dba Hunt Reg Med Ctr Greenville</t>
  </si>
  <si>
    <t>137921608</t>
  </si>
  <si>
    <t>Sabine Valley Reg MHMR Ctr dba Community Healthcor</t>
  </si>
  <si>
    <t>138360606</t>
  </si>
  <si>
    <t>Northeast Texas Public Health District</t>
  </si>
  <si>
    <t>138365512</t>
  </si>
  <si>
    <t>Andrews Center</t>
  </si>
  <si>
    <t>138374715</t>
  </si>
  <si>
    <t>Pittsburg Hospital LLC</t>
  </si>
  <si>
    <t>138913209</t>
  </si>
  <si>
    <t xml:space="preserve">Titus County Memorial Hospital dba Titus Regional </t>
  </si>
  <si>
    <t>139173209</t>
  </si>
  <si>
    <t>Athens Hospital LLC</t>
  </si>
  <si>
    <t>140425362</t>
  </si>
  <si>
    <t>Paris Lamar County Health Department</t>
  </si>
  <si>
    <t>208843701</t>
  </si>
  <si>
    <t>Henderson Hospital LLC</t>
  </si>
  <si>
    <t>330811601</t>
  </si>
  <si>
    <t>Fannin County Hosp Auth dba TMC Bonham Hosp</t>
  </si>
  <si>
    <t>366812101</t>
  </si>
  <si>
    <t>Christus Hopkins Health Alliance</t>
  </si>
  <si>
    <t>284333604</t>
  </si>
  <si>
    <t>Liberty-Dayton Regional Medical Center LLC</t>
  </si>
  <si>
    <t>136367307</t>
  </si>
  <si>
    <t>Burke Center</t>
  </si>
  <si>
    <t>131030203</t>
  </si>
  <si>
    <t>Nacogdoches County Hospital District</t>
  </si>
  <si>
    <t>094148602</t>
  </si>
  <si>
    <t>Baptist Hosp of SE TX dba Mem Hermann Bapt Beaumon</t>
  </si>
  <si>
    <t>130983309</t>
  </si>
  <si>
    <t>Angelina County &amp; Cities Health District</t>
  </si>
  <si>
    <t>096166602</t>
  </si>
  <si>
    <t>Spindletop Center</t>
  </si>
  <si>
    <t>136381405</t>
  </si>
  <si>
    <t xml:space="preserve">Tyler County Hospital  </t>
  </si>
  <si>
    <t>139172412</t>
  </si>
  <si>
    <t>Memorial Medical Center Lufkin</t>
  </si>
  <si>
    <t>094164302</t>
  </si>
  <si>
    <t>Woodland Heights Medical Center</t>
  </si>
  <si>
    <t>019053001</t>
  </si>
  <si>
    <t>Coastal Health Wellness</t>
  </si>
  <si>
    <t>200683501</t>
  </si>
  <si>
    <t>Preferred Hospital Leasing Hemphill Inc</t>
  </si>
  <si>
    <t>135222109</t>
  </si>
  <si>
    <t>The Gulf Coast Center</t>
  </si>
  <si>
    <t>112671602</t>
  </si>
  <si>
    <t>Brazosport Regional Health System</t>
  </si>
  <si>
    <t>138296208</t>
  </si>
  <si>
    <t>Christus Health Southeast Tx dba Christus St. Eliz</t>
  </si>
  <si>
    <t>094092602</t>
  </si>
  <si>
    <t>University of Texas Medical Branch - Galveston</t>
  </si>
  <si>
    <t>020817501</t>
  </si>
  <si>
    <t>CHCA Bayshore LP dba Bayshore Medical Center</t>
  </si>
  <si>
    <t>020834001</t>
  </si>
  <si>
    <t>Memorial Hermann Hospital System (The Woodlands)</t>
  </si>
  <si>
    <t>081522701</t>
  </si>
  <si>
    <t>Texana Center</t>
  </si>
  <si>
    <t>082006001</t>
  </si>
  <si>
    <t>Baylor College of Medicine Grants and Contracts De</t>
  </si>
  <si>
    <t>093774008</t>
  </si>
  <si>
    <t>City of Houston</t>
  </si>
  <si>
    <t>094187402</t>
  </si>
  <si>
    <t>CHCA West Houston LP dba West Houston Medical Cent</t>
  </si>
  <si>
    <t>Unv of Tx HSC at Houston-UTHSC Sponsored Projects</t>
  </si>
  <si>
    <t>112672402</t>
  </si>
  <si>
    <t>UT MD Anderson Cancer Center</t>
  </si>
  <si>
    <t>113180703</t>
  </si>
  <si>
    <t>The Harris Center for Mental Health and IDD</t>
  </si>
  <si>
    <t>127300503</t>
  </si>
  <si>
    <t xml:space="preserve">St. Luke's Episcopal Hospital </t>
  </si>
  <si>
    <t>127303903</t>
  </si>
  <si>
    <t>Oak Bend Medical Center</t>
  </si>
  <si>
    <t>130959304</t>
  </si>
  <si>
    <t>Matagorda County Hospital District dba Matagorda R</t>
  </si>
  <si>
    <t>133355104</t>
  </si>
  <si>
    <t>Harris County Hospital District</t>
  </si>
  <si>
    <t>135033210</t>
  </si>
  <si>
    <t>Columbus Community Hospital</t>
  </si>
  <si>
    <t>137805107</t>
  </si>
  <si>
    <t>Memorial Hermann Hospital Southwest dba Memorial H</t>
  </si>
  <si>
    <t>137909111</t>
  </si>
  <si>
    <t>Memorial Medical Center</t>
  </si>
  <si>
    <t>137949705</t>
  </si>
  <si>
    <t>The Methodist Hospital</t>
  </si>
  <si>
    <t>139135109</t>
  </si>
  <si>
    <t>Texas Children's Hospital</t>
  </si>
  <si>
    <t>140713201</t>
  </si>
  <si>
    <t>Methodist Willowbrook</t>
  </si>
  <si>
    <t>158771901</t>
  </si>
  <si>
    <t>Harris County</t>
  </si>
  <si>
    <t>181706601</t>
  </si>
  <si>
    <t>SJ Medical Center LLC dba St Joseph Hospital</t>
  </si>
  <si>
    <t>212060201</t>
  </si>
  <si>
    <t>Rice Medical Center</t>
  </si>
  <si>
    <t>377705401</t>
  </si>
  <si>
    <t>North Houston-TRMC LLC dba Tomball Reg Med Ctr</t>
  </si>
  <si>
    <t>296760601</t>
  </si>
  <si>
    <t>Fort Bend County</t>
  </si>
  <si>
    <t>311054601</t>
  </si>
  <si>
    <t>El Campo Memorial Hospital</t>
  </si>
  <si>
    <t>020811801</t>
  </si>
  <si>
    <t>Christus Spohn Hospital Beeville</t>
  </si>
  <si>
    <t>020973601</t>
  </si>
  <si>
    <t>Corpus Christi Medical Center</t>
  </si>
  <si>
    <t>020991801</t>
  </si>
  <si>
    <t>Refugio County Memorial Hospital</t>
  </si>
  <si>
    <t>080368601</t>
  </si>
  <si>
    <t>Coastal Plains Community MHMR Center</t>
  </si>
  <si>
    <t>094118902</t>
  </si>
  <si>
    <t>DeTar Hospital (Victoria of Tx)</t>
  </si>
  <si>
    <t>094222903</t>
  </si>
  <si>
    <t>Christus Spohn Hospital Alice</t>
  </si>
  <si>
    <t>112673204</t>
  </si>
  <si>
    <t>Yoakum Community Hospital</t>
  </si>
  <si>
    <t>121775403</t>
  </si>
  <si>
    <t>Spohn Health System dba Spohn Memorial Hospital</t>
  </si>
  <si>
    <t>121808305</t>
  </si>
  <si>
    <t>Jackson County Hospital</t>
  </si>
  <si>
    <t>130958511</t>
  </si>
  <si>
    <t>Nueces County</t>
  </si>
  <si>
    <t>132812205</t>
  </si>
  <si>
    <t>Driscoll Children's Hospital</t>
  </si>
  <si>
    <t>135233809</t>
  </si>
  <si>
    <t>Lavaca Medical Center</t>
  </si>
  <si>
    <t>135254407</t>
  </si>
  <si>
    <t>Gulf Bend MHMR Center</t>
  </si>
  <si>
    <t>136412710</t>
  </si>
  <si>
    <t>Karnes County Hospital District dba Otto Kaiser Me</t>
  </si>
  <si>
    <t>136436606</t>
  </si>
  <si>
    <t>CHRISTUS Spohn Hospital Kleberg</t>
  </si>
  <si>
    <t>137907508</t>
  </si>
  <si>
    <t>County of Victoria dba Citizens Medical Center</t>
  </si>
  <si>
    <t>138305109</t>
  </si>
  <si>
    <t>Nueces County MHMR Community Ctr dba Behavioral Hl</t>
  </si>
  <si>
    <t>136332705</t>
  </si>
  <si>
    <t>Starr County Memorial Hospital</t>
  </si>
  <si>
    <t>135035706</t>
  </si>
  <si>
    <t>Knapp Medical Center</t>
  </si>
  <si>
    <t>University of Texas Health Science Center SA</t>
  </si>
  <si>
    <t>138708601</t>
  </si>
  <si>
    <t>Tropical Texas Behavioral Health</t>
  </si>
  <si>
    <t>343698201</t>
  </si>
  <si>
    <t>Universiy of Texas Rio Grande Valle</t>
  </si>
  <si>
    <t>112716902</t>
  </si>
  <si>
    <t>Columbia Rio Grande Healthcare dba Rio Grande Regi</t>
  </si>
  <si>
    <t>020947001</t>
  </si>
  <si>
    <t>Columbia Valley Regional Medical Center</t>
  </si>
  <si>
    <t>094113001</t>
  </si>
  <si>
    <t>McAllen Hospitals LP dba Edinburg Regional Medical</t>
  </si>
  <si>
    <t>160709501</t>
  </si>
  <si>
    <t>Doctor's Hospital at Renaissance</t>
  </si>
  <si>
    <t>020844901</t>
  </si>
  <si>
    <t>CHRISTUS Santa Rosa Hospital</t>
  </si>
  <si>
    <t>020844903</t>
  </si>
  <si>
    <t>CHRISTUS Santa Rosa Health Care (Children's Hospit</t>
  </si>
  <si>
    <t>091308902</t>
  </si>
  <si>
    <t xml:space="preserve">City of San Antonio Health Department </t>
  </si>
  <si>
    <t>094154402</t>
  </si>
  <si>
    <t>Methodist Hlthcare Sys of SA Southwest Texas Metho</t>
  </si>
  <si>
    <t>112688002</t>
  </si>
  <si>
    <t>Frio Regional Hospital</t>
  </si>
  <si>
    <t>112742503</t>
  </si>
  <si>
    <t>Clarity Child Guidance Center</t>
  </si>
  <si>
    <t>119877204</t>
  </si>
  <si>
    <t>Val Verde Regional Medical Center</t>
  </si>
  <si>
    <t>121782006</t>
  </si>
  <si>
    <t>Uvalde County Hosp Authority dba Uvalde Memorial H</t>
  </si>
  <si>
    <t>121990904</t>
  </si>
  <si>
    <t>Camino Real Community Services</t>
  </si>
  <si>
    <t>127294003</t>
  </si>
  <si>
    <t>Sid Peterson Memorial Hospital dba Peterson Region</t>
  </si>
  <si>
    <t>133257904</t>
  </si>
  <si>
    <t>DSHS (Texas Center for Infectious Disease)</t>
  </si>
  <si>
    <t>133340307</t>
  </si>
  <si>
    <t xml:space="preserve">Hill Country Community MHMR dba hill Country MHDD </t>
  </si>
  <si>
    <t>135151206</t>
  </si>
  <si>
    <t>Wilson County Mem Hosp Floresville dba Conally Mem</t>
  </si>
  <si>
    <t>136141205</t>
  </si>
  <si>
    <t>University Health System  (Bexar County Hospital D</t>
  </si>
  <si>
    <t>136430906</t>
  </si>
  <si>
    <t>Hill Country Memorial Hospital</t>
  </si>
  <si>
    <t>136491104</t>
  </si>
  <si>
    <t>Southwest General Hospital</t>
  </si>
  <si>
    <t>137251808</t>
  </si>
  <si>
    <t>The Center for Health Care Services</t>
  </si>
  <si>
    <t>138411709</t>
  </si>
  <si>
    <t>Guadalupe County Hospital Board dba Guadalupe Regi</t>
  </si>
  <si>
    <t>159156201</t>
  </si>
  <si>
    <t>Baptist Medical Center (VHS San Antonio Partners)</t>
  </si>
  <si>
    <t>212140201</t>
  </si>
  <si>
    <t>Medina County Hospital District dba Medina Regiona</t>
  </si>
  <si>
    <t>217884001</t>
  </si>
  <si>
    <t>Dimmit County Memorial Hospital</t>
  </si>
  <si>
    <t>297342201</t>
  </si>
  <si>
    <t>Accord Medical Management LP dba Nix Health Care S</t>
  </si>
  <si>
    <t>112717702</t>
  </si>
  <si>
    <t>St David's Hlthcare Partnership dba South Austin M</t>
  </si>
  <si>
    <t>121789503</t>
  </si>
  <si>
    <t>Central Texas Medical Center</t>
  </si>
  <si>
    <t>133542405</t>
  </si>
  <si>
    <t>Austin Travis County MHMR Center</t>
  </si>
  <si>
    <t>137265806</t>
  </si>
  <si>
    <t>Seton Family of Hospitals Dell Seton Med Ctr @UT</t>
  </si>
  <si>
    <t>186599001</t>
  </si>
  <si>
    <t>Seton Healthcare dba Dell Children's Medical Cente</t>
  </si>
  <si>
    <t>307459301</t>
  </si>
  <si>
    <t>Community Care Collaborative</t>
  </si>
  <si>
    <t>344398801</t>
  </si>
  <si>
    <t>City of Austin</t>
  </si>
  <si>
    <t>020957901</t>
  </si>
  <si>
    <t>St David's Hlthcare Partnership dba Round Rock Med</t>
  </si>
  <si>
    <t>081771001</t>
  </si>
  <si>
    <t>Central Counties Center for MHMR Services</t>
  </si>
  <si>
    <t>088334001</t>
  </si>
  <si>
    <t>Bell County Public Health District</t>
  </si>
  <si>
    <t>094119702</t>
  </si>
  <si>
    <t>Metroplex Health System</t>
  </si>
  <si>
    <t>094151004</t>
  </si>
  <si>
    <t>Seton Highland Lakes</t>
  </si>
  <si>
    <t>126844305</t>
  </si>
  <si>
    <t>Bluebonnet Trails Community MHMR Center dba Bluebo</t>
  </si>
  <si>
    <t>126936702</t>
  </si>
  <si>
    <t>Williamson County &amp; Cities Health District</t>
  </si>
  <si>
    <t>137249208</t>
  </si>
  <si>
    <t>Scott &amp; White Memorial Hospital c/o State Comp Dep</t>
  </si>
  <si>
    <t>183086102</t>
  </si>
  <si>
    <t>Rockdale Blackhawk, LLC dba Little River Healthcar</t>
  </si>
  <si>
    <t>192622201</t>
  </si>
  <si>
    <t>Cedar Park Health System, LP dba Cedar Park Region</t>
  </si>
  <si>
    <t>220798701</t>
  </si>
  <si>
    <t>Scott &amp; White Hospital - Llano</t>
  </si>
  <si>
    <t>312239201</t>
  </si>
  <si>
    <t>HH Killeen Hlth Sytm LLC dba Seton Med Ctr Harker</t>
  </si>
  <si>
    <t>353712801</t>
  </si>
  <si>
    <t>Scott &amp; White Hospital - Marble Falls</t>
  </si>
  <si>
    <t>009784201</t>
  </si>
  <si>
    <t xml:space="preserve">TAMUS Health Science Center dba Baylor College of </t>
  </si>
  <si>
    <t>020908201</t>
  </si>
  <si>
    <t>Presbyterian Hospital of Dallas</t>
  </si>
  <si>
    <t>020943901</t>
  </si>
  <si>
    <t>Columbia Hosp at Med City Dallas Subsid dba Medica</t>
  </si>
  <si>
    <t>020967801</t>
  </si>
  <si>
    <t>Texas Health Presbyterian Hospital Denton</t>
  </si>
  <si>
    <t>020979302</t>
  </si>
  <si>
    <t>Columbia Medical Center of Las Colinas Inc dba Las</t>
  </si>
  <si>
    <t>094140302</t>
  </si>
  <si>
    <t>Texas Health Presbyterian Hospital Kaufman</t>
  </si>
  <si>
    <t>094192402</t>
  </si>
  <si>
    <t>Columbia Medical Ctr of Lewisville Subsidiary LP d</t>
  </si>
  <si>
    <t>111905902</t>
  </si>
  <si>
    <t>Columbia Medical Center of Denton dba Denton Regio</t>
  </si>
  <si>
    <t>121758005</t>
  </si>
  <si>
    <t>Dallas County</t>
  </si>
  <si>
    <t>121776204</t>
  </si>
  <si>
    <t>Baylor Medical Center Irving</t>
  </si>
  <si>
    <t>121988304</t>
  </si>
  <si>
    <t>Lakes Regional MHMR Center</t>
  </si>
  <si>
    <t>126679303</t>
  </si>
  <si>
    <t>Methodist Hospitals of Dallas dba Methodist Charlt</t>
  </si>
  <si>
    <t>126686802</t>
  </si>
  <si>
    <t>UT Southwestern Medical Center at Dallas</t>
  </si>
  <si>
    <t>127295703</t>
  </si>
  <si>
    <t>Dallas County Hospital District dba Parkland Healt</t>
  </si>
  <si>
    <t>135032405</t>
  </si>
  <si>
    <t>Methodist Hospitals of Dallas dba Methodist Dallas</t>
  </si>
  <si>
    <t>135234606</t>
  </si>
  <si>
    <t>Denton County MHMR Center</t>
  </si>
  <si>
    <t>136360803</t>
  </si>
  <si>
    <t>Denton County dba Denton County Health Department</t>
  </si>
  <si>
    <t>137252607</t>
  </si>
  <si>
    <t>Metrocare Services</t>
  </si>
  <si>
    <t>138910807</t>
  </si>
  <si>
    <t>Children's Medical Center of Dallas</t>
  </si>
  <si>
    <t>139485012</t>
  </si>
  <si>
    <t>Baylor University Medical Center</t>
  </si>
  <si>
    <t>209345201</t>
  </si>
  <si>
    <t>Methodist Hosp of Dallas dba Methodist Richardson</t>
  </si>
  <si>
    <t>344925802</t>
  </si>
  <si>
    <t>Baylor Medical Center at Carrollton</t>
  </si>
  <si>
    <t>364710901</t>
  </si>
  <si>
    <t>Tenet Hosp Ltd dba Doctors Hosp at White Rock</t>
  </si>
  <si>
    <t>020950401</t>
  </si>
  <si>
    <t>Medical Center of Arlington</t>
  </si>
  <si>
    <t>021184901</t>
  </si>
  <si>
    <t>Cook-Fort Worth Children's Medical Center</t>
  </si>
  <si>
    <t>083149703</t>
  </si>
  <si>
    <t>Tarrant County</t>
  </si>
  <si>
    <t>081599501</t>
  </si>
  <si>
    <t>MHMR of Tarrant County</t>
  </si>
  <si>
    <t>094105602</t>
  </si>
  <si>
    <t>Columbia North Hills Hospital Subsidiary LP dba No</t>
  </si>
  <si>
    <t>094193202</t>
  </si>
  <si>
    <t>Columbia Plaza Medical Center of Fort Worth LP dba</t>
  </si>
  <si>
    <t>112677302</t>
  </si>
  <si>
    <t>Harris Methodist Fort Worth Hospital</t>
  </si>
  <si>
    <t>120726804</t>
  </si>
  <si>
    <t>Harris Methodist Southwest Hospital</t>
  </si>
  <si>
    <t>121794503</t>
  </si>
  <si>
    <t>Texas Health Harris Mehodist Hospital Stephenville</t>
  </si>
  <si>
    <t>121822403</t>
  </si>
  <si>
    <t>PRHC-Ennis, L.P. dba Ennis Regional Medical Center</t>
  </si>
  <si>
    <t>126675104</t>
  </si>
  <si>
    <t>Tarrant County Hospital District dba JPS Health Ne</t>
  </si>
  <si>
    <t>127304703</t>
  </si>
  <si>
    <t>Texas Health Harris Methodist Hospital Azle</t>
  </si>
  <si>
    <t>130606006</t>
  </si>
  <si>
    <t>Decatur Hospital Authority dba Wise Reg Hlth Systm</t>
  </si>
  <si>
    <t>130614405</t>
  </si>
  <si>
    <t>Texas Health Arlington Memorial Hospital</t>
  </si>
  <si>
    <t>130724106</t>
  </si>
  <si>
    <t xml:space="preserve">Pecan Valley MHMR Region dba Pecan Valley Centers </t>
  </si>
  <si>
    <t>131036903</t>
  </si>
  <si>
    <t>Texas Health Harris Methodist Hospital Cleburne</t>
  </si>
  <si>
    <t>135036506</t>
  </si>
  <si>
    <t>Baylor All Saints Medical Center</t>
  </si>
  <si>
    <t>136326908</t>
  </si>
  <si>
    <t>Texas Health Harris Methodist HEB</t>
  </si>
  <si>
    <t>138980111</t>
  </si>
  <si>
    <t xml:space="preserve">UNTHSC at Fort Worth </t>
  </si>
  <si>
    <t>186221101</t>
  </si>
  <si>
    <t>Methodist Hospitals of Dallas Methodist Mansfield</t>
  </si>
  <si>
    <t>206106101</t>
  </si>
  <si>
    <t>Wise Clinical Care Associates</t>
  </si>
  <si>
    <t>216719901</t>
  </si>
  <si>
    <t>Somervell County HD dba Glen Rose Med Ctr</t>
  </si>
  <si>
    <t>314080801</t>
  </si>
  <si>
    <t>Texas Health Huguley INC   dba Huguley Memorial Me</t>
  </si>
  <si>
    <t>316296801</t>
  </si>
  <si>
    <t>Texas Health Harris Methodist Hospital Alliance</t>
  </si>
  <si>
    <t>020992601</t>
  </si>
  <si>
    <t>Stonewall Memorial Hospital</t>
  </si>
  <si>
    <t>126842708</t>
  </si>
  <si>
    <t>Jones County Reg Healthcare Systm Stamford Mem Hos</t>
  </si>
  <si>
    <t>133244705</t>
  </si>
  <si>
    <t>Rolling Plains Memorial Hospital</t>
  </si>
  <si>
    <t>094131202</t>
  </si>
  <si>
    <t>Hamlin Memorial Hospital</t>
  </si>
  <si>
    <t>112692202</t>
  </si>
  <si>
    <t>Fisher County Hospital</t>
  </si>
  <si>
    <t>112702904</t>
  </si>
  <si>
    <t>Haskell Memorial Hospital</t>
  </si>
  <si>
    <t>337991901</t>
  </si>
  <si>
    <t>Stephens Mem Hosp Dist dba Stephens Mem Hosp</t>
  </si>
  <si>
    <t>121053602</t>
  </si>
  <si>
    <t>Knox County Hospital District dba Knox County Hosp</t>
  </si>
  <si>
    <t>133338707</t>
  </si>
  <si>
    <t>Abilene Regional MHMR dba Hardwick Center</t>
  </si>
  <si>
    <t>133339505</t>
  </si>
  <si>
    <t>Central Texas MHMR</t>
  </si>
  <si>
    <t>136325111</t>
  </si>
  <si>
    <t>Mitchell County Hospital District dba Mitchell Cou</t>
  </si>
  <si>
    <t>137074409</t>
  </si>
  <si>
    <t>Eastland Memorial Hospital</t>
  </si>
  <si>
    <t>138644310</t>
  </si>
  <si>
    <t>Hendrick Medical Center</t>
  </si>
  <si>
    <t>138950412</t>
  </si>
  <si>
    <t>Palo Pinto Co Hosp Dist dba Palo Pinto Gen Hosp</t>
  </si>
  <si>
    <t>281406304</t>
  </si>
  <si>
    <t>Comanche County Medical Center Company</t>
  </si>
  <si>
    <t>065100201</t>
  </si>
  <si>
    <t>City of Amarillo</t>
  </si>
  <si>
    <t>084563802</t>
  </si>
  <si>
    <t>Texas Tech University Health Sciences Center AMA</t>
  </si>
  <si>
    <t>084599202</t>
  </si>
  <si>
    <t>Texas Tech University Health Sciences Center Offic</t>
  </si>
  <si>
    <t>084897001</t>
  </si>
  <si>
    <t>Lubbock Regional MHMR Ctr dba StarCare Specialty</t>
  </si>
  <si>
    <t>094117105</t>
  </si>
  <si>
    <t xml:space="preserve">Hansford  County Hospital District </t>
  </si>
  <si>
    <t>094121303</t>
  </si>
  <si>
    <t>Seminole HD of Gaines Co dba Memorial Hospital</t>
  </si>
  <si>
    <t>094129604</t>
  </si>
  <si>
    <t>Moore County Hospital District dba Memorial Hospit</t>
  </si>
  <si>
    <t>094180903</t>
  </si>
  <si>
    <t>Lynn County Hospital District</t>
  </si>
  <si>
    <t>109588703</t>
  </si>
  <si>
    <t>Hemphill County Hospital District</t>
  </si>
  <si>
    <t>112704504</t>
  </si>
  <si>
    <t>Ochiltree General Hospital</t>
  </si>
  <si>
    <t>126667806</t>
  </si>
  <si>
    <t>Lockney Gen Hosp Dist (W.J. Mangold Mem Hosp)</t>
  </si>
  <si>
    <t>126840107</t>
  </si>
  <si>
    <t>Preferred Hosp Leasing, Inc. dba Collingsworth Gen</t>
  </si>
  <si>
    <t>127313803</t>
  </si>
  <si>
    <t>Lamb Healthcare Center</t>
  </si>
  <si>
    <t>127319504</t>
  </si>
  <si>
    <t>Methodist Children's Hosp dba Covenant Children's</t>
  </si>
  <si>
    <t>127374005</t>
  </si>
  <si>
    <t>Central Plains Center for Mental Health Mental Ret</t>
  </si>
  <si>
    <t>127378105</t>
  </si>
  <si>
    <t>Texas Panhandle Mental Health Mental Retardation</t>
  </si>
  <si>
    <t>130618504</t>
  </si>
  <si>
    <t>Terry Memorial Hospital District Brownfield Region</t>
  </si>
  <si>
    <t>130725806</t>
  </si>
  <si>
    <t>West Texas Centers for MHMR</t>
  </si>
  <si>
    <t>130826407</t>
  </si>
  <si>
    <t>Dallam-Hartley Counties Hosp District dba Coon Mem</t>
  </si>
  <si>
    <t>133250406</t>
  </si>
  <si>
    <t>Childress County Hospital District dba Childress R</t>
  </si>
  <si>
    <t>133544006</t>
  </si>
  <si>
    <t>Deaf Smith County Hospital District dba Hereford R</t>
  </si>
  <si>
    <t>136142011</t>
  </si>
  <si>
    <t>Plains Memorial Hospital DSH Acct (Castro County)</t>
  </si>
  <si>
    <t>136330112</t>
  </si>
  <si>
    <t>D. M. Cogdell Memorial Hospital (Scurry County)</t>
  </si>
  <si>
    <t>136492909</t>
  </si>
  <si>
    <t>Lubbock Regional MHMR Center dba Sunrise Canyon Ho</t>
  </si>
  <si>
    <t>137227806</t>
  </si>
  <si>
    <t>Yoakum County dba Yoakum County Hospital</t>
  </si>
  <si>
    <t>137245009</t>
  </si>
  <si>
    <t>UHS @ Amarillo Inc dba Northwest Texas Healthcare</t>
  </si>
  <si>
    <t>137343308</t>
  </si>
  <si>
    <t>Parmer County Community Hospital</t>
  </si>
  <si>
    <t>137999206</t>
  </si>
  <si>
    <t>Lubbock County Hospital District dba University Me</t>
  </si>
  <si>
    <t>139461107</t>
  </si>
  <si>
    <t>Covenant Health System dba Covenant Medical Center</t>
  </si>
  <si>
    <t>189947801</t>
  </si>
  <si>
    <t>Dawson County Hosp Dist dba Medical Arts Hospital</t>
  </si>
  <si>
    <t>197063401</t>
  </si>
  <si>
    <t>GPCH LLC dba Golden Plains Community Hospital</t>
  </si>
  <si>
    <t>281514401</t>
  </si>
  <si>
    <t>Lubbock Heritage Hospital dba Grace Medical Center</t>
  </si>
  <si>
    <t>308032701</t>
  </si>
  <si>
    <t>Prime Healthcare Services - Pampa, LLC dba Pampa R</t>
  </si>
  <si>
    <t>316076401</t>
  </si>
  <si>
    <t>Swisher Memorial Healthcare System, dba Swisher Me</t>
  </si>
  <si>
    <t>322879301</t>
  </si>
  <si>
    <t>Baptist St. Anthony's Health System</t>
  </si>
  <si>
    <t>350190001</t>
  </si>
  <si>
    <t>Preferred Hospital Leasing Muleshoe Inc</t>
  </si>
  <si>
    <t>020989201</t>
  </si>
  <si>
    <t>North Runnels Hospital</t>
  </si>
  <si>
    <t>022793601</t>
  </si>
  <si>
    <t>City of San Angelo</t>
  </si>
  <si>
    <t>091770005</t>
  </si>
  <si>
    <t>Concho County Hospital</t>
  </si>
  <si>
    <t>109483102</t>
  </si>
  <si>
    <t>MHMR Svcs for the Concho Valley</t>
  </si>
  <si>
    <t>121781205</t>
  </si>
  <si>
    <t>L M Hudspeth Memorial Hospital</t>
  </si>
  <si>
    <t>121806703</t>
  </si>
  <si>
    <t>Reagan Hosp District dba Reagan Memorial Hosp</t>
  </si>
  <si>
    <t>130089906</t>
  </si>
  <si>
    <t>Ballinger Memorial Hospital</t>
  </si>
  <si>
    <t>130616909</t>
  </si>
  <si>
    <t>Pecos County Memorial Hospital</t>
  </si>
  <si>
    <t>137226005</t>
  </si>
  <si>
    <t>Shannon Medical Center</t>
  </si>
  <si>
    <t>179272301</t>
  </si>
  <si>
    <t>Preferred Hosp Leasing Eldorado, Inc. dba Schleich</t>
  </si>
  <si>
    <t>206083201</t>
  </si>
  <si>
    <t>Preferred Hosp Leasing Junction Inc. dba Kimble Ho</t>
  </si>
  <si>
    <t>316360201</t>
  </si>
  <si>
    <t>Preferred Hospital Leasing Coleman Inc.</t>
  </si>
  <si>
    <t>322916301</t>
  </si>
  <si>
    <t>McCulloch County Hospital District dba Heart of Tx</t>
  </si>
  <si>
    <t>081939301</t>
  </si>
  <si>
    <t>Texas Tech University Health Sciences Center Odess</t>
  </si>
  <si>
    <t>094204701</t>
  </si>
  <si>
    <t>Winkler County Memorial Hospital</t>
  </si>
  <si>
    <t>112684904</t>
  </si>
  <si>
    <t>Reeves County Hospital</t>
  </si>
  <si>
    <t>112711003</t>
  </si>
  <si>
    <t>Odessa Regional Medical Center</t>
  </si>
  <si>
    <t>127298107</t>
  </si>
  <si>
    <t>Permian Regional Medical Center</t>
  </si>
  <si>
    <t>135235306</t>
  </si>
  <si>
    <t xml:space="preserve">Ector County Hospital District dba Medical Center </t>
  </si>
  <si>
    <t>136143806</t>
  </si>
  <si>
    <t>Midland County Hospital District dba Midland Memor</t>
  </si>
  <si>
    <t>136145310</t>
  </si>
  <si>
    <t>Martin County Hospital District</t>
  </si>
  <si>
    <t>138364813</t>
  </si>
  <si>
    <t>Permian Basin Community Centers</t>
  </si>
  <si>
    <t>176354201</t>
  </si>
  <si>
    <t>Culberson Hospital</t>
  </si>
  <si>
    <t>065086301</t>
  </si>
  <si>
    <t xml:space="preserve">City of El Paso dba City of El Paso Department of </t>
  </si>
  <si>
    <t>084597603</t>
  </si>
  <si>
    <t>Texas Tech University Health Sciences Center EL Pa</t>
  </si>
  <si>
    <t>094109802</t>
  </si>
  <si>
    <t>El Paso Healthcare System Ltd dba Las Palmas Medic</t>
  </si>
  <si>
    <t>127376505</t>
  </si>
  <si>
    <t>El Paso Community MHMR dba Emergence Health Networ</t>
  </si>
  <si>
    <t>130601104</t>
  </si>
  <si>
    <t>Tenet Hospital Limited dba Providence Memorial Hos</t>
  </si>
  <si>
    <t>138951211</t>
  </si>
  <si>
    <t>El Paso Co Hosp Dist - University Medical Center o</t>
  </si>
  <si>
    <t>196829901</t>
  </si>
  <si>
    <t>Sierra Providence East Medical Center</t>
  </si>
  <si>
    <t>291854201</t>
  </si>
  <si>
    <t>El Paso Children's Hospital</t>
  </si>
  <si>
    <t>084859002</t>
  </si>
  <si>
    <t>Heart of Texas Region MH &amp; MR Center</t>
  </si>
  <si>
    <t>111829102</t>
  </si>
  <si>
    <t>Providence Hlth Srvs of Waco dba St. Catherine Ctr</t>
  </si>
  <si>
    <t>121792903</t>
  </si>
  <si>
    <t>Hamilton County Hospital District dba Family Pract</t>
  </si>
  <si>
    <t>134772611</t>
  </si>
  <si>
    <t>Coryell County Memorial Hospital Authority dba Cor</t>
  </si>
  <si>
    <t>137075116</t>
  </si>
  <si>
    <t>Goodall-Witcher Healthcare Foundation Administrati</t>
  </si>
  <si>
    <t>138962907</t>
  </si>
  <si>
    <t>Hillcrest Baptist Medical Center</t>
  </si>
  <si>
    <t>140714001</t>
  </si>
  <si>
    <t>Limestone Medical Center dba Limestone Medical Cen</t>
  </si>
  <si>
    <t>020841501</t>
  </si>
  <si>
    <t>Conroe Regional Medical Center</t>
  </si>
  <si>
    <t>020860501</t>
  </si>
  <si>
    <t>College Station Medical Center</t>
  </si>
  <si>
    <t>081844501</t>
  </si>
  <si>
    <t>Tri-County Behavioral Healthcare</t>
  </si>
  <si>
    <t>127267603</t>
  </si>
  <si>
    <t>St. Joseph Regional Health Center</t>
  </si>
  <si>
    <t>130982504</t>
  </si>
  <si>
    <t>Brazos Co Treasurer (Brazos County Health Departme</t>
  </si>
  <si>
    <t>135226205</t>
  </si>
  <si>
    <t>Scott &amp; White Hospital Brenham</t>
  </si>
  <si>
    <t>136366507</t>
  </si>
  <si>
    <t>MHMR Authority of Brazos Valley</t>
  </si>
  <si>
    <t>160630301</t>
  </si>
  <si>
    <t>St. Luke's Community Health Srvs (The Woodlands)</t>
  </si>
  <si>
    <t>189791001</t>
  </si>
  <si>
    <t>Walker County Hosp Corp. dba Huntsville Memorial</t>
  </si>
  <si>
    <t>198523601</t>
  </si>
  <si>
    <t>The TX A&amp;M Unv Systm Hlth Science Cent dba Tx A&amp;M</t>
  </si>
  <si>
    <t>311035501</t>
  </si>
  <si>
    <t>Montgomery County Public Health District</t>
  </si>
  <si>
    <t>326725404</t>
  </si>
  <si>
    <t>Scott &amp; White Hospital College Station</t>
  </si>
  <si>
    <t>084001901</t>
  </si>
  <si>
    <t>Collin County MHMR dba LifePath Systems</t>
  </si>
  <si>
    <t>084434201</t>
  </si>
  <si>
    <t>MHMR SVCS of Texoma</t>
  </si>
  <si>
    <t>179917301</t>
  </si>
  <si>
    <t>Rockwall County Helping Hands Inc</t>
  </si>
  <si>
    <t>194997601</t>
  </si>
  <si>
    <t>UHS of Texoma Inc dba Texoma Medical Center</t>
  </si>
  <si>
    <t>283637101</t>
  </si>
  <si>
    <t>Brock Lawson Pierce MD</t>
  </si>
  <si>
    <t>169553801</t>
  </si>
  <si>
    <t>Tenet Frisco Ltd dba Centennial Medical Center</t>
  </si>
  <si>
    <t>088189803</t>
  </si>
  <si>
    <t>Throckmorton County Memorial Hospital</t>
  </si>
  <si>
    <t>094138703</t>
  </si>
  <si>
    <t>Clay County Memorial Hospital</t>
  </si>
  <si>
    <t>110856504</t>
  </si>
  <si>
    <t>Olney Hamilton Hospital District dba Hamilton Hosp</t>
  </si>
  <si>
    <t>112707808</t>
  </si>
  <si>
    <t>Wilbarger General Hospital</t>
  </si>
  <si>
    <t>119874904</t>
  </si>
  <si>
    <t xml:space="preserve">Jack County Hospital District dba Faith Community </t>
  </si>
  <si>
    <t>121777003</t>
  </si>
  <si>
    <t>Gainesville Memorial Hospital (North Texas Medical</t>
  </si>
  <si>
    <t>127310404</t>
  </si>
  <si>
    <t>Nocona Hospital District dba Nocona Gen Hosp</t>
  </si>
  <si>
    <t>127373205</t>
  </si>
  <si>
    <t>Helen Farabee Centers</t>
  </si>
  <si>
    <t>135034009</t>
  </si>
  <si>
    <t>Electra Memorial Hospital</t>
  </si>
  <si>
    <t>135237906</t>
  </si>
  <si>
    <t>United Regional Health Care System</t>
  </si>
  <si>
    <t>138353107</t>
  </si>
  <si>
    <t xml:space="preserve">Seymour Hospital       </t>
  </si>
  <si>
    <t>346945401</t>
  </si>
  <si>
    <t>Graham Hospital Distirct</t>
  </si>
  <si>
    <t>137917402</t>
  </si>
  <si>
    <t>City of Laredo</t>
  </si>
  <si>
    <t>121989102</t>
  </si>
  <si>
    <t>Border Region MHMR Community Center</t>
  </si>
  <si>
    <t>094186602</t>
  </si>
  <si>
    <t>Laredo Reg Med Ctr dba Doctor's Hospital of Laredo</t>
  </si>
  <si>
    <t>162033801</t>
  </si>
  <si>
    <t>Laredo Texas Hosp Co dba Laredo Medical Center</t>
  </si>
  <si>
    <t>DY9</t>
  </si>
  <si>
    <t>DY10</t>
  </si>
  <si>
    <t>CMHC</t>
  </si>
  <si>
    <t>LHD</t>
  </si>
  <si>
    <t>PP</t>
  </si>
  <si>
    <t>Public</t>
  </si>
  <si>
    <t>MLIU %</t>
  </si>
  <si>
    <t>MLIU % Tier</t>
  </si>
  <si>
    <t>Performing Provider Name</t>
  </si>
  <si>
    <t>Pecan Valley MHMR Region dba Pecan Valley Centers</t>
  </si>
  <si>
    <t>Hill Country Community MHMR dba hill Country MHDD</t>
  </si>
  <si>
    <t>Jack County Hospital District dba Faith Community</t>
  </si>
  <si>
    <t>Seymour Hospital</t>
  </si>
  <si>
    <t>Hansford  County Hospital District</t>
  </si>
  <si>
    <t>Coleman County Medical Center</t>
  </si>
  <si>
    <t>Stephens Memorial Hospital dba Stephens County Eme</t>
  </si>
  <si>
    <t>Tyler County Hospital</t>
  </si>
  <si>
    <t>Medical Arts Hospital</t>
  </si>
  <si>
    <t>Graham Hospital District</t>
  </si>
  <si>
    <t>Frio Hospital Association Inc dba Frio Regional Ho</t>
  </si>
  <si>
    <t>Glen Rose Medical Center</t>
  </si>
  <si>
    <t>Nix Hospitals System LLC dba Nix Health Care Syste</t>
  </si>
  <si>
    <t>Harris Methodist Northwest Hosp (Azle)</t>
  </si>
  <si>
    <t>Texas Health Presbyterian Hospital Kaufman dba Pre</t>
  </si>
  <si>
    <t>Southwest Mental Hlth Ctr (Clarity Child Guidance</t>
  </si>
  <si>
    <t>Columbia Plaza Medical Center of Fort Worth dba Pl</t>
  </si>
  <si>
    <t>Columbia North Hills Hospital dba North Hills Hosp</t>
  </si>
  <si>
    <t>Decatur Community Hospital (Wise Reg Health Systm)</t>
  </si>
  <si>
    <t>Texas Health Presbyterian Hospital Denton Presbyte</t>
  </si>
  <si>
    <t>Columbia Medical Center of Lewisville dba Medical</t>
  </si>
  <si>
    <t>St Joseph Medical Center LLC</t>
  </si>
  <si>
    <t>Methodist Mansfield Medical Center</t>
  </si>
  <si>
    <t>Titus County Memorial Hospital dba Titus Regional</t>
  </si>
  <si>
    <t>UHS Texoma, Inc. dba Texoma Medical Center</t>
  </si>
  <si>
    <t>Baylor Medical Center At Irving</t>
  </si>
  <si>
    <t>Methodist Hosp of Dallas Methodist Dallas Med Ctr</t>
  </si>
  <si>
    <t>Methodist Hosp of Dallas Methodist Charlton Med Ct</t>
  </si>
  <si>
    <t>Providence Health Services of Waco  dba Providence</t>
  </si>
  <si>
    <t>Columbia Medical Ctr of Arlington dba Med Ctr Arli</t>
  </si>
  <si>
    <t>St. Luke's Episcopal Hospital</t>
  </si>
  <si>
    <t>Presbyterian Hospital Of Dallas (TX Health Resourc</t>
  </si>
  <si>
    <t>Christus Hospital (prev St. Elizabeth)</t>
  </si>
  <si>
    <t>The Good Shepherd Hospital dba Good Shepherd Medic</t>
  </si>
  <si>
    <t>Ector County Hospital District dba Medical Center</t>
  </si>
  <si>
    <t>Houston Methodist Hospital</t>
  </si>
  <si>
    <t>City of El Paso dba City of El Paso Department of</t>
  </si>
  <si>
    <t>Harris County Public Health &amp; Environmental Services</t>
  </si>
  <si>
    <t>City of San Antonio Health Department</t>
  </si>
  <si>
    <t>TAMUS Health Science Center dba Baylor College of</t>
  </si>
  <si>
    <t>UNTHSC at Fort Worth</t>
  </si>
  <si>
    <t>University of Tx Rio Grande Valle</t>
  </si>
  <si>
    <t>Valuation Reduction Over 2 DYs</t>
  </si>
  <si>
    <t>Physician Practice</t>
  </si>
  <si>
    <t>DY7-8 MPT</t>
  </si>
  <si>
    <t>NA</t>
  </si>
  <si>
    <t>Statewide Hospital Factor</t>
  </si>
  <si>
    <t>Revised MPT</t>
  </si>
  <si>
    <t>MPT Difference</t>
  </si>
  <si>
    <t>SHR</t>
  </si>
  <si>
    <t>Standard Point Value</t>
  </si>
  <si>
    <t>ESTIMATED MPT IMPACTS</t>
  </si>
  <si>
    <t>Hospital cap</t>
  </si>
  <si>
    <t>PP cap</t>
  </si>
  <si>
    <t>LHD cap</t>
  </si>
  <si>
    <t>CMHC cap</t>
  </si>
  <si>
    <t>Greater than SHR</t>
  </si>
  <si>
    <t>5_085144601</t>
  </si>
  <si>
    <t>6_085144601</t>
  </si>
  <si>
    <t>3_111810101</t>
  </si>
  <si>
    <t>5_111810101</t>
  </si>
  <si>
    <t>MLIU % Tier Frequency</t>
  </si>
  <si>
    <t>MPT Change</t>
  </si>
  <si>
    <t>Maximum MPT Change</t>
  </si>
  <si>
    <t>Based on MLIU Tier if valuation greater than $1M DY10</t>
  </si>
  <si>
    <t>Valuation per DY in DY7-8</t>
  </si>
  <si>
    <t>DY10 Valuation
Based on MLIU % Tier Reduction</t>
  </si>
  <si>
    <t>DY9 Valuation Based on MLIU % Tier Reduction</t>
  </si>
  <si>
    <t>(A)</t>
  </si>
  <si>
    <t>(B)</t>
  </si>
  <si>
    <t>(D)</t>
  </si>
  <si>
    <t xml:space="preserve">(E) </t>
  </si>
  <si>
    <t>(F)</t>
  </si>
  <si>
    <t>(G)</t>
  </si>
  <si>
    <t>(H)</t>
  </si>
  <si>
    <t>(J)</t>
  </si>
  <si>
    <t xml:space="preserve">(C) </t>
  </si>
  <si>
    <t>(L)</t>
  </si>
  <si>
    <t>(N)</t>
  </si>
  <si>
    <t>Notes regarding the data in the Provider Valuation &amp; MPTs tab</t>
  </si>
  <si>
    <t>Column</t>
  </si>
  <si>
    <t>Column Description</t>
  </si>
  <si>
    <t>Notes</t>
  </si>
  <si>
    <t>Statewide Hospital Ratio (SHR)</t>
  </si>
  <si>
    <t>Statewide Hospital Factor (SHF)</t>
  </si>
  <si>
    <t>Difference in MPT from DY7-8 to DY9-10</t>
  </si>
  <si>
    <t>RHP of the Performing Provider</t>
  </si>
  <si>
    <t xml:space="preserve">Current Texas Provider Identifier (TPI) of the Performing Provider. </t>
  </si>
  <si>
    <t>Performing Provider name as documented in the State Comptroller system and used for DSRIP purposes.</t>
  </si>
  <si>
    <t>DY10 Valuation Based on MLIU % Tier Reduction</t>
  </si>
  <si>
    <t>Performing Provider type of "Hospital", "CMHC" for community mental health centers, "LHD" for local health departments, and "Physician practice" for physician practices affiliated with an Academic Health Science Center (AHSC) or not affiliated with an AHSC based on participation in DSRIP DY7-8.</t>
  </si>
  <si>
    <t>Ownership of "Public" for non-state owned public or state owned public, or "Private" based on the affiliations on file with HHSC's Rate Analysis Department (RAD).</t>
  </si>
  <si>
    <t>Current total valuation per provider per DY in DY7-8.</t>
  </si>
  <si>
    <r>
      <t xml:space="preserve">The </t>
    </r>
    <r>
      <rPr>
        <i/>
        <sz val="11"/>
        <color theme="1"/>
        <rFont val="Calibri"/>
        <family val="2"/>
        <scheme val="minor"/>
      </rPr>
      <t xml:space="preserve">Provider Valuations &amp; MPTs </t>
    </r>
    <r>
      <rPr>
        <sz val="11"/>
        <color theme="1"/>
        <rFont val="Calibri"/>
        <family val="2"/>
        <scheme val="minor"/>
      </rPr>
      <t>tab includes the following information for DY9-10:</t>
    </r>
  </si>
  <si>
    <t>The Minimum Point Threshold (MPT) for DY7-8 - the required minimum points for selection of Measure Bundles/measures to maintain DY7-8 valuation.</t>
  </si>
  <si>
    <t>Revised MPT for DY9-10</t>
  </si>
  <si>
    <t>The Minimum Point Threshold (MPT) for DY9-10 - the required minimum points to maintain DY9-10 valuation. The revised MPT is calculated as:
 - Maximum reduction in MPT of 10 points.
 - DY10 valuation divided by the Standard Point Valuation of $500,000.
 - MPT cap of 75 for hospitals and physician practices.
 - MPT cap of 40 for CMHCs.
 - MPT cap of 20 for LHDs.
 - For hospitals with a SHR greater than 3, then the MPT = (DY10 valuation divided by the Standard Point Valuation of $500,000) * (SHR / 3).
 - 40 points for hospitals with a SHR greater than 10 and DY10 valuation less than $15M.</t>
  </si>
  <si>
    <t>085144601</t>
  </si>
  <si>
    <t>111810101</t>
  </si>
  <si>
    <t>Proportional percentage reduction</t>
  </si>
  <si>
    <t xml:space="preserve">(I) </t>
  </si>
  <si>
    <t xml:space="preserve">(K) </t>
  </si>
  <si>
    <t>(M)</t>
  </si>
  <si>
    <r>
      <t xml:space="preserve">For providers with a DY8 valuation less than or equal to $1M, the DY9 valuation equals the DY8 valuation.
For providers with a DY8 valuation greater than $1M, the DY9 valuation is based on a proportional reduction from DY8 of 94.0398% (unrounded). See table at the top of the </t>
    </r>
    <r>
      <rPr>
        <i/>
        <sz val="11"/>
        <color theme="1"/>
        <rFont val="Calibri"/>
        <family val="2"/>
        <scheme val="minor"/>
      </rPr>
      <t xml:space="preserve">Provider Valuations &amp; MPTs </t>
    </r>
    <r>
      <rPr>
        <sz val="11"/>
        <color theme="1"/>
        <rFont val="Calibri"/>
        <family val="2"/>
        <scheme val="minor"/>
      </rPr>
      <t>tab for the percentage calculation.
For providers with a DY8 valuation greater than $1M, the DY9 valuation will not be less than $1M.</t>
    </r>
  </si>
  <si>
    <r>
      <t xml:space="preserve">For providers with a DY8 valuation less than or equal to $1M, the DY10 valuation equals the DY8 valuation.
For providers with a DY8 valuation greater than $1M, the DY10 valuation is based on a proportional reduction from DY8 of 80.2208% (unrounded). See table at the top fo the </t>
    </r>
    <r>
      <rPr>
        <i/>
        <sz val="11"/>
        <color theme="1"/>
        <rFont val="Calibri"/>
        <family val="2"/>
        <scheme val="minor"/>
      </rPr>
      <t xml:space="preserve">Provider Valuations &amp; MPTs </t>
    </r>
    <r>
      <rPr>
        <sz val="11"/>
        <color theme="1"/>
        <rFont val="Calibri"/>
        <family val="2"/>
        <scheme val="minor"/>
      </rPr>
      <t>tab for the percentage calculation. 
For providers with a DY8 valuation greater than $1M, the DY10 valuation will not be less than $1M.</t>
    </r>
  </si>
  <si>
    <t>The valuation reduction over DY9-10 is the valuation in DY7-8 (column F * 2) - DY9 valuation (column G) - DY10 valuation (column H).</t>
  </si>
  <si>
    <t xml:space="preserve">The Statewide Hospital Factor (SHF) for DY9-10 is the same SHF used in DY7-8. It was based on a hospital's percentage of statewide total hospital inpatient days mulitplied by .64 plus a hospital's percentage of statewide total hospital outpatient costs multiplied by .36. </t>
  </si>
  <si>
    <t>The Statewide Hospital Ratio (SHR) is based on a hospital's percentage of statewide hospital DY10 valuation (column H / $1,640,016,423.83) divided by the hospital's Statewide Hospital Factor (SHF) (column K).</t>
  </si>
  <si>
    <t>The difference in the MPT is the DY7-8 MPT (column J) minus the DY9-10 MPT (column M).</t>
  </si>
  <si>
    <t>Pool Amounts</t>
  </si>
  <si>
    <r>
      <t xml:space="preserve">Valuation of Providers </t>
    </r>
    <r>
      <rPr>
        <sz val="11"/>
        <color theme="1"/>
        <rFont val="Arial"/>
        <family val="2"/>
      </rPr>
      <t>≤</t>
    </r>
    <r>
      <rPr>
        <sz val="11"/>
        <color theme="1"/>
        <rFont val="Calibri"/>
        <family val="2"/>
        <scheme val="minor"/>
      </rPr>
      <t>$1M</t>
    </r>
  </si>
  <si>
    <t>Pool Amounts for Providers Reduced to $1M</t>
  </si>
  <si>
    <t>Remaining Pool Amounts</t>
  </si>
  <si>
    <t>DY8 Valuation for Providers Reduced to $1M</t>
  </si>
  <si>
    <t>DY8 Valuation for Providers &gt;$1M</t>
  </si>
  <si>
    <t>Remaining DY8 Valuation for Providers &gt;$1M</t>
  </si>
  <si>
    <t>Changes to Provider Valuations and MPTs for DY9-10</t>
  </si>
  <si>
    <t>Refer to the PFM Protocol and summary of proposed changes for additional details on how the provider valuations and MPTs for DY9-10 were determined.</t>
  </si>
  <si>
    <t>09.18.19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</si>
</sst>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000%"/>
  </numFmts>
  <fonts count="17" x14ac:knownFonts="1">
    <font>
      <sz val="10"/>
      <color theme="1"/>
      <name val="Arial"/>
      <family val="2"/>
    </font>
    <font>
      <sz val="10"/>
      <color theme="1"/>
      <name val="Arial"/>
      <family val="2"/>
    </font>
    <font>
      <b/>
      <sz val="11"/>
      <color theme="1"/>
      <name val="Calibri"/>
      <family val="2"/>
      <scheme val="minor"/>
    </font>
    <font>
      <b/>
      <sz val="11"/>
      <color theme="0"/>
      <name val="Calibri"/>
      <family val="2"/>
      <scheme val="minor"/>
    </font>
    <font>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sz val="14"/>
      <color theme="1"/>
      <name val="Calibri"/>
      <family val="2"/>
      <scheme val="minor"/>
    </font>
    <font>
      <i/>
      <sz val="11"/>
      <color theme="1"/>
      <name val="Calibri"/>
      <family val="2"/>
      <scheme val="minor"/>
    </font>
    <font>
      <sz val="11"/>
      <name val="Calibri"/>
      <family val="2"/>
      <scheme val="minor"/>
    </font>
    <font>
      <sz val="11"/>
      <color theme="0"/>
      <name val="Calibri"/>
      <family val="2"/>
      <scheme val="minor"/>
    </font>
    <font>
      <b/>
      <sz val="11"/>
      <name val="Calibri"/>
      <family val="2"/>
      <scheme val="minor"/>
    </font>
    <font>
      <b/>
      <sz val="11"/>
      <color rgb="FFFF0000"/>
      <name val="Calibri"/>
      <family val="2"/>
      <scheme val="minor"/>
    </font>
    <font>
      <sz val="11"/>
      <color theme="1"/>
      <name val="Arial"/>
      <family val="2"/>
    </font>
    <font>
      <b/>
      <sz val="10"/>
      <color theme="1"/>
      <name val="Arial"/>
      <family val="2"/>
    </font>
    <font>
      <sz val="9"/>
      <color theme="0" tint="-0.34998626667073579"/>
      <name val="Calibri"/>
      <family val="2"/>
      <scheme val="minor"/>
    </font>
  </fonts>
  <fills count="10">
    <fill>
      <patternFill patternType="none"/>
    </fill>
    <fill>
      <patternFill patternType="gray125"/>
    </fill>
    <fill>
      <patternFill patternType="solid">
        <fgColor theme="9" tint="-0.249977111117893"/>
        <bgColor indexed="64"/>
      </patternFill>
    </fill>
    <fill>
      <patternFill patternType="solid">
        <fgColor theme="5"/>
        <bgColor indexed="64"/>
      </patternFill>
    </fill>
    <fill>
      <patternFill patternType="solid">
        <fgColor rgb="FF8F45C7"/>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5" tint="-0.249977111117893"/>
        <bgColor indexed="64"/>
      </patternFill>
    </fill>
    <fill>
      <patternFill patternType="solid">
        <fgColor theme="9"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4" fillId="0" borderId="1" xfId="0" applyFont="1" applyBorder="1"/>
    <xf numFmtId="0" fontId="4" fillId="0" borderId="1" xfId="0" applyFont="1" applyBorder="1" applyAlignment="1">
      <alignment wrapText="1"/>
    </xf>
    <xf numFmtId="164" fontId="4" fillId="0" borderId="1" xfId="0" applyNumberFormat="1" applyFont="1" applyBorder="1" applyAlignment="1">
      <alignment wrapText="1"/>
    </xf>
    <xf numFmtId="0" fontId="4" fillId="0" borderId="0" xfId="0" applyFont="1"/>
    <xf numFmtId="0" fontId="4" fillId="0" borderId="0" xfId="0" applyFont="1" applyAlignment="1">
      <alignment wrapText="1"/>
    </xf>
    <xf numFmtId="166" fontId="4" fillId="0" borderId="0" xfId="0" applyNumberFormat="1" applyFont="1" applyAlignment="1">
      <alignment wrapText="1"/>
    </xf>
    <xf numFmtId="166" fontId="4" fillId="0" borderId="1" xfId="0" applyNumberFormat="1" applyFont="1" applyBorder="1" applyAlignment="1">
      <alignment wrapText="1"/>
    </xf>
    <xf numFmtId="10" fontId="4" fillId="0" borderId="1" xfId="3" applyNumberFormat="1" applyFont="1" applyBorder="1" applyAlignment="1">
      <alignment wrapText="1"/>
    </xf>
    <xf numFmtId="0" fontId="5" fillId="0" borderId="0" xfId="0" applyFont="1"/>
    <xf numFmtId="164" fontId="4" fillId="0" borderId="0" xfId="0" applyNumberFormat="1" applyFont="1"/>
    <xf numFmtId="166" fontId="4" fillId="0" borderId="0" xfId="0" applyNumberFormat="1" applyFont="1"/>
    <xf numFmtId="10" fontId="4" fillId="0" borderId="0" xfId="3" applyNumberFormat="1" applyFont="1"/>
    <xf numFmtId="164" fontId="4" fillId="0" borderId="1" xfId="0" applyNumberFormat="1" applyFont="1" applyBorder="1"/>
    <xf numFmtId="166" fontId="4" fillId="0" borderId="1" xfId="0" applyNumberFormat="1" applyFont="1" applyBorder="1"/>
    <xf numFmtId="0" fontId="6" fillId="5" borderId="1" xfId="0" applyFont="1" applyFill="1" applyBorder="1" applyAlignment="1">
      <alignment vertical="top" wrapText="1"/>
    </xf>
    <xf numFmtId="0" fontId="6" fillId="4" borderId="1" xfId="0" applyFont="1" applyFill="1" applyBorder="1" applyAlignment="1">
      <alignment vertical="top" wrapText="1"/>
    </xf>
    <xf numFmtId="0" fontId="7" fillId="6" borderId="1" xfId="0" applyFont="1" applyFill="1" applyBorder="1" applyAlignment="1">
      <alignment vertical="top"/>
    </xf>
    <xf numFmtId="0" fontId="7" fillId="6" borderId="1" xfId="0" applyFont="1" applyFill="1" applyBorder="1" applyAlignment="1">
      <alignment vertical="top" wrapText="1"/>
    </xf>
    <xf numFmtId="0" fontId="6" fillId="8" borderId="1" xfId="0" applyFont="1" applyFill="1" applyBorder="1" applyAlignment="1">
      <alignment vertical="top" wrapText="1"/>
    </xf>
    <xf numFmtId="3" fontId="4" fillId="7" borderId="0" xfId="0" applyNumberFormat="1" applyFont="1" applyFill="1"/>
    <xf numFmtId="0" fontId="8" fillId="0" borderId="0" xfId="0" applyFont="1"/>
    <xf numFmtId="164" fontId="5" fillId="0" borderId="0" xfId="0" applyNumberFormat="1" applyFont="1"/>
    <xf numFmtId="2" fontId="4" fillId="0" borderId="1" xfId="0" applyNumberFormat="1" applyFont="1" applyBorder="1"/>
    <xf numFmtId="1" fontId="4" fillId="0" borderId="1" xfId="0" applyNumberFormat="1" applyFont="1" applyBorder="1"/>
    <xf numFmtId="3" fontId="4" fillId="0" borderId="0" xfId="0" applyNumberFormat="1" applyFont="1" applyFill="1"/>
    <xf numFmtId="0" fontId="9" fillId="0" borderId="2" xfId="0" applyFont="1" applyFill="1" applyBorder="1" applyAlignment="1">
      <alignment horizontal="center" wrapText="1"/>
    </xf>
    <xf numFmtId="0" fontId="4" fillId="0" borderId="0" xfId="0" applyNumberFormat="1" applyFont="1" applyFill="1" applyBorder="1" applyAlignment="1"/>
    <xf numFmtId="0" fontId="4" fillId="0" borderId="0" xfId="0" applyFont="1" applyFill="1" applyBorder="1" applyAlignment="1"/>
    <xf numFmtId="0" fontId="4" fillId="0" borderId="3" xfId="0" applyFont="1" applyFill="1" applyBorder="1" applyAlignment="1"/>
    <xf numFmtId="164" fontId="4" fillId="0" borderId="0" xfId="0" applyNumberFormat="1" applyFont="1" applyAlignment="1">
      <alignment wrapText="1"/>
    </xf>
    <xf numFmtId="10" fontId="4" fillId="0" borderId="1" xfId="3" applyNumberFormat="1" applyFont="1" applyBorder="1"/>
    <xf numFmtId="43" fontId="4" fillId="0" borderId="0" xfId="1" applyFont="1"/>
    <xf numFmtId="0" fontId="4" fillId="6" borderId="1" xfId="0" applyFont="1" applyFill="1" applyBorder="1"/>
    <xf numFmtId="0" fontId="11" fillId="9" borderId="1" xfId="0" applyFont="1" applyFill="1" applyBorder="1"/>
    <xf numFmtId="0" fontId="11" fillId="2" borderId="1" xfId="0" applyFont="1" applyFill="1" applyBorder="1"/>
    <xf numFmtId="0" fontId="4" fillId="3" borderId="1" xfId="0" applyFont="1" applyFill="1" applyBorder="1"/>
    <xf numFmtId="0" fontId="11" fillId="8" borderId="1" xfId="0" applyFont="1" applyFill="1" applyBorder="1"/>
    <xf numFmtId="0" fontId="3" fillId="5" borderId="1" xfId="0" applyFont="1" applyFill="1" applyBorder="1"/>
    <xf numFmtId="0" fontId="10" fillId="0" borderId="1" xfId="0" applyFont="1" applyBorder="1" applyAlignment="1">
      <alignment wrapText="1"/>
    </xf>
    <xf numFmtId="0" fontId="4" fillId="6" borderId="1" xfId="0" applyFont="1" applyFill="1" applyBorder="1" applyAlignment="1">
      <alignment wrapText="1"/>
    </xf>
    <xf numFmtId="0" fontId="11" fillId="9" borderId="1" xfId="0" applyFont="1" applyFill="1" applyBorder="1" applyAlignment="1">
      <alignment wrapText="1"/>
    </xf>
    <xf numFmtId="0" fontId="11" fillId="2" borderId="1" xfId="0" applyFont="1" applyFill="1" applyBorder="1" applyAlignment="1">
      <alignment wrapText="1"/>
    </xf>
    <xf numFmtId="0" fontId="4" fillId="3" borderId="1" xfId="0" applyFont="1" applyFill="1" applyBorder="1" applyAlignment="1">
      <alignment wrapText="1"/>
    </xf>
    <xf numFmtId="0" fontId="11" fillId="8" borderId="1" xfId="0" applyFont="1" applyFill="1" applyBorder="1" applyAlignment="1">
      <alignment wrapText="1"/>
    </xf>
    <xf numFmtId="0" fontId="3" fillId="5" borderId="1" xfId="0" applyFont="1" applyFill="1" applyBorder="1" applyAlignment="1">
      <alignment wrapText="1"/>
    </xf>
    <xf numFmtId="43" fontId="4" fillId="0" borderId="1" xfId="1" applyFont="1" applyBorder="1"/>
    <xf numFmtId="164" fontId="4" fillId="0" borderId="0" xfId="2" applyNumberFormat="1" applyFont="1"/>
    <xf numFmtId="165" fontId="4" fillId="0" borderId="0" xfId="1" applyNumberFormat="1" applyFont="1"/>
    <xf numFmtId="1" fontId="4" fillId="0" borderId="0" xfId="0" applyNumberFormat="1" applyFont="1" applyBorder="1"/>
    <xf numFmtId="0" fontId="6" fillId="0" borderId="0" xfId="0" applyFont="1" applyFill="1" applyBorder="1" applyAlignment="1">
      <alignment vertical="top" wrapText="1"/>
    </xf>
    <xf numFmtId="0" fontId="2" fillId="6" borderId="1" xfId="0" applyFont="1" applyFill="1" applyBorder="1" applyAlignment="1">
      <alignment horizontal="center" vertical="top"/>
    </xf>
    <xf numFmtId="0" fontId="2" fillId="6"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12" fillId="3"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4" fillId="0" borderId="0" xfId="0" applyFont="1" applyAlignment="1">
      <alignment horizontal="center"/>
    </xf>
    <xf numFmtId="49" fontId="4" fillId="0" borderId="1" xfId="0" applyNumberFormat="1" applyFont="1" applyBorder="1"/>
    <xf numFmtId="10" fontId="12" fillId="3" borderId="1" xfId="3" applyNumberFormat="1" applyFont="1" applyFill="1" applyBorder="1" applyAlignment="1">
      <alignment horizontal="center" vertical="top" wrapText="1"/>
    </xf>
    <xf numFmtId="43" fontId="3" fillId="8" borderId="1" xfId="1" applyFont="1" applyFill="1" applyBorder="1" applyAlignment="1">
      <alignment horizontal="center" vertical="top" wrapText="1"/>
    </xf>
    <xf numFmtId="0" fontId="4" fillId="0" borderId="0" xfId="0" applyFont="1" applyAlignment="1">
      <alignment horizontal="center" vertical="top"/>
    </xf>
    <xf numFmtId="0" fontId="4" fillId="0" borderId="0" xfId="0" applyFont="1" applyAlignment="1">
      <alignment horizontal="left" wrapText="1"/>
    </xf>
    <xf numFmtId="44" fontId="4" fillId="0" borderId="0" xfId="2" applyFont="1"/>
    <xf numFmtId="166" fontId="4" fillId="0" borderId="1" xfId="2" applyNumberFormat="1" applyFont="1" applyBorder="1"/>
    <xf numFmtId="0" fontId="2" fillId="0" borderId="1" xfId="0" applyFont="1" applyBorder="1" applyAlignment="1">
      <alignment horizontal="center" wrapText="1"/>
    </xf>
    <xf numFmtId="0" fontId="4" fillId="0" borderId="0" xfId="0" applyFont="1" applyBorder="1" applyAlignment="1">
      <alignment horizontal="center"/>
    </xf>
    <xf numFmtId="167" fontId="4" fillId="0" borderId="0" xfId="3" applyNumberFormat="1" applyFont="1" applyBorder="1"/>
    <xf numFmtId="167" fontId="13" fillId="0" borderId="1" xfId="3" applyNumberFormat="1" applyFont="1" applyBorder="1"/>
    <xf numFmtId="166" fontId="2" fillId="0" borderId="1" xfId="2" applyNumberFormat="1" applyFont="1" applyBorder="1"/>
    <xf numFmtId="0" fontId="2" fillId="0" borderId="1" xfId="0" applyFont="1" applyBorder="1" applyAlignment="1">
      <alignment horizontal="right"/>
    </xf>
    <xf numFmtId="0" fontId="15" fillId="0" borderId="1" xfId="0" applyFont="1" applyBorder="1" applyAlignment="1">
      <alignment horizontal="right"/>
    </xf>
    <xf numFmtId="0" fontId="4" fillId="0" borderId="1" xfId="0" applyFont="1" applyBorder="1" applyAlignment="1">
      <alignment horizontal="right"/>
    </xf>
    <xf numFmtId="0" fontId="0" fillId="0" borderId="1" xfId="0" applyBorder="1" applyAlignment="1">
      <alignment horizontal="right"/>
    </xf>
    <xf numFmtId="0" fontId="4" fillId="0" borderId="0" xfId="0" applyFont="1" applyAlignment="1">
      <alignment horizontal="left" wrapText="1"/>
    </xf>
    <xf numFmtId="14" fontId="16" fillId="0" borderId="0" xfId="0" applyNumberFormat="1"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99"/>
      <color rgb="FF00CC99"/>
      <color rgb="FF006600"/>
      <color rgb="FFC7BF1B"/>
      <color rgb="FFE0D720"/>
      <color rgb="FF008080"/>
      <color rgb="FF339966"/>
      <color rgb="FF666633"/>
      <color rgb="FFFF8B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D2" sqref="D2"/>
    </sheetView>
  </sheetViews>
  <sheetFormatPr defaultRowHeight="15" x14ac:dyDescent="0.25"/>
  <cols>
    <col min="1" max="1" width="7.85546875" style="4" customWidth="1"/>
    <col min="2" max="2" width="35.7109375" style="4" customWidth="1"/>
    <col min="3" max="3" width="74.5703125" style="4" customWidth="1"/>
    <col min="4" max="6" width="9.140625" style="4"/>
    <col min="7" max="7" width="17.85546875" style="4" customWidth="1"/>
    <col min="8" max="16384" width="9.140625" style="4"/>
  </cols>
  <sheetData>
    <row r="1" spans="1:7" ht="18.75" x14ac:dyDescent="0.3">
      <c r="A1" s="21" t="s">
        <v>689</v>
      </c>
      <c r="D1" s="4" t="s">
        <v>728</v>
      </c>
    </row>
    <row r="3" spans="1:7" x14ac:dyDescent="0.25">
      <c r="A3" s="4" t="s">
        <v>703</v>
      </c>
    </row>
    <row r="5" spans="1:7" x14ac:dyDescent="0.25">
      <c r="A5" s="38" t="s">
        <v>690</v>
      </c>
      <c r="B5" s="38" t="s">
        <v>691</v>
      </c>
      <c r="C5" s="45" t="s">
        <v>692</v>
      </c>
    </row>
    <row r="6" spans="1:7" x14ac:dyDescent="0.25">
      <c r="A6" s="33" t="s">
        <v>678</v>
      </c>
      <c r="B6" s="40" t="s">
        <v>0</v>
      </c>
      <c r="C6" s="2" t="s">
        <v>696</v>
      </c>
    </row>
    <row r="7" spans="1:7" x14ac:dyDescent="0.25">
      <c r="A7" s="33" t="s">
        <v>679</v>
      </c>
      <c r="B7" s="40" t="s">
        <v>1</v>
      </c>
      <c r="C7" s="2" t="s">
        <v>697</v>
      </c>
    </row>
    <row r="8" spans="1:7" ht="30" x14ac:dyDescent="0.25">
      <c r="A8" s="33" t="s">
        <v>686</v>
      </c>
      <c r="B8" s="40" t="s">
        <v>609</v>
      </c>
      <c r="C8" s="2" t="s">
        <v>698</v>
      </c>
    </row>
    <row r="9" spans="1:7" ht="60" x14ac:dyDescent="0.25">
      <c r="A9" s="33" t="s">
        <v>680</v>
      </c>
      <c r="B9" s="40" t="s">
        <v>3</v>
      </c>
      <c r="C9" s="39" t="s">
        <v>700</v>
      </c>
    </row>
    <row r="10" spans="1:7" ht="45" x14ac:dyDescent="0.25">
      <c r="A10" s="33" t="s">
        <v>681</v>
      </c>
      <c r="B10" s="40" t="s">
        <v>4</v>
      </c>
      <c r="C10" s="39" t="s">
        <v>701</v>
      </c>
    </row>
    <row r="11" spans="1:7" x14ac:dyDescent="0.25">
      <c r="A11" s="34" t="s">
        <v>682</v>
      </c>
      <c r="B11" s="41" t="s">
        <v>675</v>
      </c>
      <c r="C11" s="2" t="s">
        <v>702</v>
      </c>
    </row>
    <row r="12" spans="1:7" ht="135" x14ac:dyDescent="0.25">
      <c r="A12" s="35" t="s">
        <v>683</v>
      </c>
      <c r="B12" s="42" t="s">
        <v>677</v>
      </c>
      <c r="C12" s="2" t="s">
        <v>713</v>
      </c>
    </row>
    <row r="13" spans="1:7" ht="135" x14ac:dyDescent="0.25">
      <c r="A13" s="35" t="s">
        <v>684</v>
      </c>
      <c r="B13" s="42" t="s">
        <v>699</v>
      </c>
      <c r="C13" s="2" t="s">
        <v>714</v>
      </c>
    </row>
    <row r="14" spans="1:7" ht="30" x14ac:dyDescent="0.25">
      <c r="A14" s="35" t="s">
        <v>710</v>
      </c>
      <c r="B14" s="42" t="s">
        <v>652</v>
      </c>
      <c r="C14" s="2" t="s">
        <v>715</v>
      </c>
    </row>
    <row r="15" spans="1:7" ht="30" x14ac:dyDescent="0.25">
      <c r="A15" s="36" t="s">
        <v>685</v>
      </c>
      <c r="B15" s="43" t="s">
        <v>654</v>
      </c>
      <c r="C15" s="2" t="s">
        <v>704</v>
      </c>
    </row>
    <row r="16" spans="1:7" ht="60" x14ac:dyDescent="0.25">
      <c r="A16" s="36" t="s">
        <v>711</v>
      </c>
      <c r="B16" s="43" t="s">
        <v>694</v>
      </c>
      <c r="C16" s="39" t="s">
        <v>716</v>
      </c>
      <c r="G16" s="63"/>
    </row>
    <row r="17" spans="1:3" ht="45" x14ac:dyDescent="0.25">
      <c r="A17" s="37" t="s">
        <v>687</v>
      </c>
      <c r="B17" s="44" t="s">
        <v>693</v>
      </c>
      <c r="C17" s="2" t="s">
        <v>717</v>
      </c>
    </row>
    <row r="18" spans="1:3" ht="165" x14ac:dyDescent="0.25">
      <c r="A18" s="37" t="s">
        <v>712</v>
      </c>
      <c r="B18" s="44" t="s">
        <v>705</v>
      </c>
      <c r="C18" s="2" t="s">
        <v>706</v>
      </c>
    </row>
    <row r="19" spans="1:3" ht="30" x14ac:dyDescent="0.25">
      <c r="A19" s="37" t="s">
        <v>688</v>
      </c>
      <c r="B19" s="44" t="s">
        <v>695</v>
      </c>
      <c r="C19" s="2" t="s">
        <v>718</v>
      </c>
    </row>
  </sheetData>
  <pageMargins left="0.7" right="0.7" top="0.5" bottom="0.5" header="0.3" footer="0.3"/>
  <pageSetup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7"/>
  <sheetViews>
    <sheetView tabSelected="1" workbookViewId="0">
      <selection activeCell="M7" sqref="M7"/>
    </sheetView>
  </sheetViews>
  <sheetFormatPr defaultColWidth="9.140625" defaultRowHeight="15" x14ac:dyDescent="0.25"/>
  <cols>
    <col min="1" max="1" width="5.42578125" style="4" customWidth="1"/>
    <col min="2" max="2" width="11" style="4" customWidth="1"/>
    <col min="3" max="3" width="36.42578125" style="5" customWidth="1"/>
    <col min="4" max="4" width="14.7109375" style="5" customWidth="1"/>
    <col min="5" max="5" width="12" style="5" customWidth="1"/>
    <col min="6" max="6" width="15.5703125" style="4" customWidth="1"/>
    <col min="7" max="7" width="16.7109375" style="4" customWidth="1"/>
    <col min="8" max="8" width="16.140625" style="4" customWidth="1"/>
    <col min="9" max="9" width="15.7109375" style="4" customWidth="1"/>
    <col min="10" max="10" width="13.42578125" style="4" customWidth="1"/>
    <col min="11" max="11" width="15" style="12" customWidth="1"/>
    <col min="12" max="12" width="14" style="4" customWidth="1"/>
    <col min="13" max="13" width="13.140625" style="4" customWidth="1"/>
    <col min="14" max="14" width="15.42578125" style="4" customWidth="1"/>
    <col min="15" max="16384" width="9.140625" style="4"/>
  </cols>
  <sheetData>
    <row r="1" spans="1:14" ht="18.75" x14ac:dyDescent="0.3">
      <c r="A1" s="21" t="s">
        <v>726</v>
      </c>
      <c r="F1" s="72"/>
      <c r="G1" s="72"/>
      <c r="H1" s="73"/>
      <c r="I1" s="65" t="s">
        <v>601</v>
      </c>
      <c r="J1" s="65" t="s">
        <v>602</v>
      </c>
      <c r="K1" s="4"/>
      <c r="N1" s="75">
        <v>43725</v>
      </c>
    </row>
    <row r="2" spans="1:14" ht="15" customHeight="1" x14ac:dyDescent="0.25">
      <c r="A2" s="74" t="s">
        <v>727</v>
      </c>
      <c r="B2" s="74"/>
      <c r="C2" s="74"/>
      <c r="D2" s="74"/>
      <c r="E2" s="74"/>
      <c r="F2" s="72" t="s">
        <v>719</v>
      </c>
      <c r="G2" s="72"/>
      <c r="H2" s="73"/>
      <c r="I2" s="7">
        <v>2910000000</v>
      </c>
      <c r="J2" s="7">
        <v>2490000000</v>
      </c>
      <c r="K2" s="4"/>
    </row>
    <row r="3" spans="1:14" x14ac:dyDescent="0.25">
      <c r="A3" s="74"/>
      <c r="B3" s="74"/>
      <c r="C3" s="74"/>
      <c r="D3" s="74"/>
      <c r="E3" s="74"/>
      <c r="F3" s="72" t="s">
        <v>720</v>
      </c>
      <c r="G3" s="72"/>
      <c r="H3" s="73"/>
      <c r="I3" s="64">
        <v>-45074287.510000013</v>
      </c>
      <c r="J3" s="64">
        <v>-45074287.510000013</v>
      </c>
      <c r="K3" s="4"/>
    </row>
    <row r="4" spans="1:14" x14ac:dyDescent="0.25">
      <c r="A4" s="62"/>
      <c r="B4" s="62"/>
      <c r="C4" s="62"/>
      <c r="D4" s="62"/>
      <c r="E4" s="62"/>
      <c r="F4" s="72" t="s">
        <v>721</v>
      </c>
      <c r="G4" s="73"/>
      <c r="H4" s="73"/>
      <c r="I4" s="64">
        <v>-3000000</v>
      </c>
      <c r="J4" s="64">
        <v>-10000000</v>
      </c>
      <c r="K4" s="4"/>
    </row>
    <row r="5" spans="1:14" x14ac:dyDescent="0.25">
      <c r="F5" s="70" t="s">
        <v>722</v>
      </c>
      <c r="G5" s="70"/>
      <c r="H5" s="71"/>
      <c r="I5" s="69">
        <v>2861925712.4899998</v>
      </c>
      <c r="J5" s="69">
        <v>2434925712.4899998</v>
      </c>
      <c r="K5" s="4"/>
    </row>
    <row r="6" spans="1:14" x14ac:dyDescent="0.25">
      <c r="F6" s="72" t="s">
        <v>724</v>
      </c>
      <c r="G6" s="72"/>
      <c r="H6" s="73"/>
      <c r="I6" s="64">
        <v>3046387932.7800007</v>
      </c>
      <c r="J6" s="64">
        <v>3046387932.7800007</v>
      </c>
      <c r="K6" s="4"/>
    </row>
    <row r="7" spans="1:14" x14ac:dyDescent="0.25">
      <c r="F7" s="72" t="s">
        <v>723</v>
      </c>
      <c r="G7" s="73"/>
      <c r="H7" s="73"/>
      <c r="I7" s="64">
        <v>-3075699.49</v>
      </c>
      <c r="J7" s="64">
        <v>-11108124.41</v>
      </c>
      <c r="K7" s="4"/>
    </row>
    <row r="8" spans="1:14" x14ac:dyDescent="0.25">
      <c r="F8" s="70" t="s">
        <v>725</v>
      </c>
      <c r="G8" s="70"/>
      <c r="H8" s="71"/>
      <c r="I8" s="69">
        <v>3043312233.2900009</v>
      </c>
      <c r="J8" s="69">
        <v>3035279808.3700008</v>
      </c>
      <c r="K8" s="4"/>
    </row>
    <row r="9" spans="1:14" x14ac:dyDescent="0.25">
      <c r="C9" s="6"/>
      <c r="D9" s="30"/>
      <c r="F9" s="70" t="s">
        <v>709</v>
      </c>
      <c r="G9" s="70"/>
      <c r="H9" s="73"/>
      <c r="I9" s="68">
        <v>0.94039832035114201</v>
      </c>
      <c r="J9" s="68">
        <v>0.802207989449776</v>
      </c>
      <c r="K9" s="4"/>
    </row>
    <row r="10" spans="1:14" x14ac:dyDescent="0.25">
      <c r="D10" s="30"/>
      <c r="F10" s="66"/>
      <c r="G10" s="66"/>
      <c r="H10" s="67"/>
      <c r="I10" s="67"/>
      <c r="K10" s="4"/>
    </row>
    <row r="11" spans="1:14" ht="12.75" customHeight="1" x14ac:dyDescent="0.25">
      <c r="F11" s="11">
        <f>SUBTOTAL(9,F14:F311)</f>
        <v>3087986752.2900014</v>
      </c>
      <c r="G11" s="11">
        <f>SUBTOTAL(9,G14:G311)</f>
        <v>2910000000.0015898</v>
      </c>
      <c r="H11" s="11">
        <f>SUBTOTAL(9,H14:H311)</f>
        <v>2489999999.983408</v>
      </c>
    </row>
    <row r="12" spans="1:14" s="57" customFormat="1" ht="12.75" customHeight="1" x14ac:dyDescent="0.25">
      <c r="A12" s="51" t="s">
        <v>678</v>
      </c>
      <c r="B12" s="51" t="s">
        <v>679</v>
      </c>
      <c r="C12" s="52" t="s">
        <v>686</v>
      </c>
      <c r="D12" s="52" t="s">
        <v>680</v>
      </c>
      <c r="E12" s="52" t="s">
        <v>681</v>
      </c>
      <c r="F12" s="53" t="s">
        <v>682</v>
      </c>
      <c r="G12" s="54" t="s">
        <v>683</v>
      </c>
      <c r="H12" s="54" t="s">
        <v>684</v>
      </c>
      <c r="I12" s="54" t="s">
        <v>710</v>
      </c>
      <c r="J12" s="55" t="s">
        <v>685</v>
      </c>
      <c r="K12" s="55" t="s">
        <v>711</v>
      </c>
      <c r="L12" s="56" t="s">
        <v>687</v>
      </c>
      <c r="M12" s="56" t="s">
        <v>712</v>
      </c>
      <c r="N12" s="56" t="s">
        <v>688</v>
      </c>
    </row>
    <row r="13" spans="1:14" s="61" customFormat="1" ht="45" x14ac:dyDescent="0.2">
      <c r="A13" s="51" t="s">
        <v>0</v>
      </c>
      <c r="B13" s="51" t="s">
        <v>1</v>
      </c>
      <c r="C13" s="52" t="s">
        <v>609</v>
      </c>
      <c r="D13" s="52" t="s">
        <v>3</v>
      </c>
      <c r="E13" s="52" t="s">
        <v>4</v>
      </c>
      <c r="F13" s="53" t="s">
        <v>675</v>
      </c>
      <c r="G13" s="54" t="s">
        <v>677</v>
      </c>
      <c r="H13" s="54" t="s">
        <v>676</v>
      </c>
      <c r="I13" s="54" t="s">
        <v>652</v>
      </c>
      <c r="J13" s="55" t="s">
        <v>654</v>
      </c>
      <c r="K13" s="59" t="s">
        <v>694</v>
      </c>
      <c r="L13" s="60" t="s">
        <v>693</v>
      </c>
      <c r="M13" s="56" t="s">
        <v>705</v>
      </c>
      <c r="N13" s="56" t="s">
        <v>695</v>
      </c>
    </row>
    <row r="14" spans="1:14" x14ac:dyDescent="0.25">
      <c r="A14" s="1">
        <v>1</v>
      </c>
      <c r="B14" s="1" t="s">
        <v>7</v>
      </c>
      <c r="C14" s="2" t="s">
        <v>8</v>
      </c>
      <c r="D14" s="2" t="s">
        <v>9</v>
      </c>
      <c r="E14" s="2" t="s">
        <v>10</v>
      </c>
      <c r="F14" s="3">
        <v>798862.62</v>
      </c>
      <c r="G14" s="13">
        <v>798862.62</v>
      </c>
      <c r="H14" s="13">
        <v>798862.62</v>
      </c>
      <c r="I14" s="3">
        <v>0</v>
      </c>
      <c r="J14" s="1">
        <v>2</v>
      </c>
      <c r="K14" s="31">
        <v>3.7104218996436501E-4</v>
      </c>
      <c r="L14" s="46">
        <v>1.3128061670443876</v>
      </c>
      <c r="M14" s="1">
        <v>2</v>
      </c>
      <c r="N14" s="1">
        <v>0</v>
      </c>
    </row>
    <row r="15" spans="1:14" x14ac:dyDescent="0.25">
      <c r="A15" s="1">
        <v>1</v>
      </c>
      <c r="B15" s="1" t="s">
        <v>11</v>
      </c>
      <c r="C15" s="2" t="s">
        <v>12</v>
      </c>
      <c r="D15" s="2" t="s">
        <v>9</v>
      </c>
      <c r="E15" s="2" t="s">
        <v>10</v>
      </c>
      <c r="F15" s="3">
        <v>9022359.4999999963</v>
      </c>
      <c r="G15" s="13">
        <v>8484611.7194041666</v>
      </c>
      <c r="H15" s="13">
        <v>7237808.8745880835</v>
      </c>
      <c r="I15" s="3">
        <v>2322298.4060077425</v>
      </c>
      <c r="J15" s="1">
        <v>18</v>
      </c>
      <c r="K15" s="31">
        <v>8.6249538629622289E-3</v>
      </c>
      <c r="L15" s="46">
        <v>0.51168434811645602</v>
      </c>
      <c r="M15" s="1">
        <v>14</v>
      </c>
      <c r="N15" s="1">
        <v>4</v>
      </c>
    </row>
    <row r="16" spans="1:14" ht="30" x14ac:dyDescent="0.25">
      <c r="A16" s="1">
        <v>1</v>
      </c>
      <c r="B16" s="1" t="s">
        <v>15</v>
      </c>
      <c r="C16" s="2" t="s">
        <v>16</v>
      </c>
      <c r="D16" s="2" t="s">
        <v>9</v>
      </c>
      <c r="E16" s="2" t="s">
        <v>10</v>
      </c>
      <c r="F16" s="3">
        <v>18416122</v>
      </c>
      <c r="G16" s="13">
        <v>17318490.196181715</v>
      </c>
      <c r="H16" s="13">
        <v>14773560.203081788</v>
      </c>
      <c r="I16" s="3">
        <v>4740193.600736497</v>
      </c>
      <c r="J16" s="1">
        <v>37</v>
      </c>
      <c r="K16" s="31">
        <v>8.4360161818227523E-3</v>
      </c>
      <c r="L16" s="46">
        <v>1.0678237220259703</v>
      </c>
      <c r="M16" s="1">
        <v>30</v>
      </c>
      <c r="N16" s="1">
        <v>7</v>
      </c>
    </row>
    <row r="17" spans="1:14" x14ac:dyDescent="0.25">
      <c r="A17" s="1">
        <v>1</v>
      </c>
      <c r="B17" s="1" t="s">
        <v>17</v>
      </c>
      <c r="C17" s="2" t="s">
        <v>18</v>
      </c>
      <c r="D17" s="2" t="s">
        <v>9</v>
      </c>
      <c r="E17" s="2" t="s">
        <v>10</v>
      </c>
      <c r="F17" s="3">
        <v>1056844.96</v>
      </c>
      <c r="G17" s="13">
        <v>1000000</v>
      </c>
      <c r="H17" s="13">
        <v>1000000</v>
      </c>
      <c r="I17" s="3">
        <v>113689.91999999993</v>
      </c>
      <c r="J17" s="1">
        <v>2</v>
      </c>
      <c r="K17" s="31">
        <v>4.3089064909610842E-4</v>
      </c>
      <c r="L17" s="46">
        <v>1.4150921866334154</v>
      </c>
      <c r="M17" s="1">
        <v>2</v>
      </c>
      <c r="N17" s="1">
        <v>0</v>
      </c>
    </row>
    <row r="18" spans="1:14" ht="30" x14ac:dyDescent="0.25">
      <c r="A18" s="1">
        <v>1</v>
      </c>
      <c r="B18" s="1" t="s">
        <v>5</v>
      </c>
      <c r="C18" s="2" t="s">
        <v>6</v>
      </c>
      <c r="D18" s="2" t="s">
        <v>603</v>
      </c>
      <c r="E18" s="2" t="s">
        <v>606</v>
      </c>
      <c r="F18" s="3">
        <v>508938.00000000006</v>
      </c>
      <c r="G18" s="13">
        <v>508938.00000000006</v>
      </c>
      <c r="H18" s="13">
        <v>508938.00000000006</v>
      </c>
      <c r="I18" s="3">
        <v>0</v>
      </c>
      <c r="J18" s="1">
        <v>1</v>
      </c>
      <c r="K18" s="31" t="s">
        <v>655</v>
      </c>
      <c r="L18" s="46" t="s">
        <v>655</v>
      </c>
      <c r="M18" s="1">
        <v>1</v>
      </c>
      <c r="N18" s="1">
        <v>0</v>
      </c>
    </row>
    <row r="19" spans="1:14" ht="30" x14ac:dyDescent="0.25">
      <c r="A19" s="1">
        <v>1</v>
      </c>
      <c r="B19" s="1" t="s">
        <v>13</v>
      </c>
      <c r="C19" s="2" t="s">
        <v>643</v>
      </c>
      <c r="D19" s="2" t="s">
        <v>9</v>
      </c>
      <c r="E19" s="2" t="s">
        <v>10</v>
      </c>
      <c r="F19" s="3">
        <v>743751</v>
      </c>
      <c r="G19" s="13">
        <v>743751</v>
      </c>
      <c r="H19" s="13">
        <v>743751</v>
      </c>
      <c r="I19" s="3">
        <v>0</v>
      </c>
      <c r="J19" s="1">
        <v>1</v>
      </c>
      <c r="K19" s="31">
        <v>7.4828147156900228E-3</v>
      </c>
      <c r="L19" s="46">
        <v>6.060582583695126E-2</v>
      </c>
      <c r="M19" s="1">
        <v>1</v>
      </c>
      <c r="N19" s="1">
        <v>0</v>
      </c>
    </row>
    <row r="20" spans="1:14" ht="30" x14ac:dyDescent="0.25">
      <c r="A20" s="1">
        <v>1</v>
      </c>
      <c r="B20" s="1" t="s">
        <v>21</v>
      </c>
      <c r="C20" s="2" t="s">
        <v>22</v>
      </c>
      <c r="D20" s="2" t="s">
        <v>653</v>
      </c>
      <c r="E20" s="2" t="s">
        <v>606</v>
      </c>
      <c r="F20" s="3">
        <v>44324136.410000004</v>
      </c>
      <c r="G20" s="13">
        <v>41682343.430978902</v>
      </c>
      <c r="H20" s="13">
        <v>35557176.353563718</v>
      </c>
      <c r="I20" s="3">
        <v>11408753.035457388</v>
      </c>
      <c r="J20" s="1">
        <v>75</v>
      </c>
      <c r="K20" s="31" t="s">
        <v>655</v>
      </c>
      <c r="L20" s="46" t="s">
        <v>655</v>
      </c>
      <c r="M20" s="1">
        <v>71</v>
      </c>
      <c r="N20" s="1">
        <v>4</v>
      </c>
    </row>
    <row r="21" spans="1:14" x14ac:dyDescent="0.25">
      <c r="A21" s="1">
        <v>1</v>
      </c>
      <c r="B21" s="1" t="s">
        <v>23</v>
      </c>
      <c r="C21" s="2" t="s">
        <v>24</v>
      </c>
      <c r="D21" s="2" t="s">
        <v>9</v>
      </c>
      <c r="E21" s="2" t="s">
        <v>10</v>
      </c>
      <c r="F21" s="3">
        <v>1491553.9200000002</v>
      </c>
      <c r="G21" s="13">
        <v>1402654.8010811617</v>
      </c>
      <c r="H21" s="13">
        <v>1196536.4713191323</v>
      </c>
      <c r="I21" s="3">
        <v>383916.56759970635</v>
      </c>
      <c r="J21" s="1">
        <v>3</v>
      </c>
      <c r="K21" s="31">
        <v>8.4345135534934007E-4</v>
      </c>
      <c r="L21" s="46">
        <v>0.86500317746432231</v>
      </c>
      <c r="M21" s="1">
        <v>2</v>
      </c>
      <c r="N21" s="1">
        <v>1</v>
      </c>
    </row>
    <row r="22" spans="1:14" ht="30" x14ac:dyDescent="0.25">
      <c r="A22" s="1">
        <v>1</v>
      </c>
      <c r="B22" s="1" t="s">
        <v>25</v>
      </c>
      <c r="C22" s="2" t="s">
        <v>26</v>
      </c>
      <c r="D22" s="2" t="s">
        <v>9</v>
      </c>
      <c r="E22" s="2" t="s">
        <v>606</v>
      </c>
      <c r="F22" s="3">
        <v>7712046.2000000011</v>
      </c>
      <c r="G22" s="13">
        <v>7252395.2929504085</v>
      </c>
      <c r="H22" s="13">
        <v>6186665.0766457859</v>
      </c>
      <c r="I22" s="3">
        <v>1985032.0304038078</v>
      </c>
      <c r="J22" s="1">
        <v>15</v>
      </c>
      <c r="K22" s="31">
        <v>3.0525096873404633E-3</v>
      </c>
      <c r="L22" s="46">
        <v>1.2358090096793177</v>
      </c>
      <c r="M22" s="1">
        <v>12</v>
      </c>
      <c r="N22" s="1">
        <v>3</v>
      </c>
    </row>
    <row r="23" spans="1:14" ht="30" x14ac:dyDescent="0.25">
      <c r="A23" s="1">
        <v>1</v>
      </c>
      <c r="B23" s="1" t="s">
        <v>27</v>
      </c>
      <c r="C23" s="2" t="s">
        <v>28</v>
      </c>
      <c r="D23" s="2" t="s">
        <v>603</v>
      </c>
      <c r="E23" s="2" t="s">
        <v>606</v>
      </c>
      <c r="F23" s="3">
        <v>9053779.0199999996</v>
      </c>
      <c r="G23" s="13">
        <v>8514158.583238408</v>
      </c>
      <c r="H23" s="13">
        <v>7263013.8645567633</v>
      </c>
      <c r="I23" s="3">
        <v>2330385.5922048278</v>
      </c>
      <c r="J23" s="1">
        <v>18</v>
      </c>
      <c r="K23" s="31" t="s">
        <v>655</v>
      </c>
      <c r="L23" s="46" t="s">
        <v>655</v>
      </c>
      <c r="M23" s="1">
        <v>15</v>
      </c>
      <c r="N23" s="1">
        <v>3</v>
      </c>
    </row>
    <row r="24" spans="1:14" x14ac:dyDescent="0.25">
      <c r="A24" s="1">
        <v>1</v>
      </c>
      <c r="B24" s="1" t="s">
        <v>29</v>
      </c>
      <c r="C24" s="2" t="s">
        <v>30</v>
      </c>
      <c r="D24" s="2" t="s">
        <v>604</v>
      </c>
      <c r="E24" s="2" t="s">
        <v>606</v>
      </c>
      <c r="F24" s="3">
        <v>365671.25</v>
      </c>
      <c r="G24" s="13">
        <v>365671.25</v>
      </c>
      <c r="H24" s="13">
        <v>365671.25</v>
      </c>
      <c r="I24" s="3">
        <v>0</v>
      </c>
      <c r="J24" s="1">
        <v>1</v>
      </c>
      <c r="K24" s="31" t="s">
        <v>655</v>
      </c>
      <c r="L24" s="46" t="s">
        <v>655</v>
      </c>
      <c r="M24" s="1">
        <v>1</v>
      </c>
      <c r="N24" s="1">
        <v>0</v>
      </c>
    </row>
    <row r="25" spans="1:14" x14ac:dyDescent="0.25">
      <c r="A25" s="1">
        <v>1</v>
      </c>
      <c r="B25" s="1" t="s">
        <v>31</v>
      </c>
      <c r="C25" s="2" t="s">
        <v>32</v>
      </c>
      <c r="D25" s="2" t="s">
        <v>603</v>
      </c>
      <c r="E25" s="2" t="s">
        <v>606</v>
      </c>
      <c r="F25" s="3">
        <v>4380500</v>
      </c>
      <c r="G25" s="13">
        <v>4119414.8422981775</v>
      </c>
      <c r="H25" s="13">
        <v>3514072.0977847436</v>
      </c>
      <c r="I25" s="3">
        <v>1127513.0599170784</v>
      </c>
      <c r="J25" s="1">
        <v>9</v>
      </c>
      <c r="K25" s="31" t="s">
        <v>655</v>
      </c>
      <c r="L25" s="46" t="s">
        <v>655</v>
      </c>
      <c r="M25" s="1">
        <v>7</v>
      </c>
      <c r="N25" s="1">
        <v>2</v>
      </c>
    </row>
    <row r="26" spans="1:14" x14ac:dyDescent="0.25">
      <c r="A26" s="1">
        <v>1</v>
      </c>
      <c r="B26" s="1" t="s">
        <v>33</v>
      </c>
      <c r="C26" s="2" t="s">
        <v>34</v>
      </c>
      <c r="D26" s="2" t="s">
        <v>9</v>
      </c>
      <c r="E26" s="2" t="s">
        <v>10</v>
      </c>
      <c r="F26" s="3">
        <v>1671615.72</v>
      </c>
      <c r="G26" s="13">
        <v>1571984.6153605648</v>
      </c>
      <c r="H26" s="13">
        <v>1340983.4858738396</v>
      </c>
      <c r="I26" s="3">
        <v>430263.33876559557</v>
      </c>
      <c r="J26" s="1">
        <v>3</v>
      </c>
      <c r="K26" s="31">
        <v>4.9277967544160775E-4</v>
      </c>
      <c r="L26" s="46">
        <v>1.6592905693220117</v>
      </c>
      <c r="M26" s="1">
        <v>3</v>
      </c>
      <c r="N26" s="1">
        <v>0</v>
      </c>
    </row>
    <row r="27" spans="1:14" ht="30" x14ac:dyDescent="0.25">
      <c r="A27" s="1">
        <v>1</v>
      </c>
      <c r="B27" s="1" t="s">
        <v>35</v>
      </c>
      <c r="C27" s="2" t="s">
        <v>633</v>
      </c>
      <c r="D27" s="2" t="s">
        <v>9</v>
      </c>
      <c r="E27" s="2" t="s">
        <v>606</v>
      </c>
      <c r="F27" s="3">
        <v>4230770.46</v>
      </c>
      <c r="G27" s="13">
        <v>3978609.4343752284</v>
      </c>
      <c r="H27" s="13">
        <v>3393957.8645401038</v>
      </c>
      <c r="I27" s="3">
        <v>1088973.6210846677</v>
      </c>
      <c r="J27" s="1">
        <v>8</v>
      </c>
      <c r="K27" s="31">
        <v>1.3942447369450352E-3</v>
      </c>
      <c r="L27" s="46">
        <v>1.4842916182081707</v>
      </c>
      <c r="M27" s="1">
        <v>7</v>
      </c>
      <c r="N27" s="1">
        <v>1</v>
      </c>
    </row>
    <row r="28" spans="1:14" x14ac:dyDescent="0.25">
      <c r="A28" s="1">
        <v>1</v>
      </c>
      <c r="B28" s="1" t="s">
        <v>37</v>
      </c>
      <c r="C28" s="2" t="s">
        <v>38</v>
      </c>
      <c r="D28" s="2" t="s">
        <v>9</v>
      </c>
      <c r="E28" s="2" t="s">
        <v>10</v>
      </c>
      <c r="F28" s="3">
        <v>6358896.5500000007</v>
      </c>
      <c r="G28" s="13">
        <v>5979895.6349066729</v>
      </c>
      <c r="H28" s="13">
        <v>5101157.6164946174</v>
      </c>
      <c r="I28" s="3">
        <v>1636739.8485987112</v>
      </c>
      <c r="J28" s="1">
        <v>13</v>
      </c>
      <c r="K28" s="31">
        <v>2.3527290364503111E-3</v>
      </c>
      <c r="L28" s="46">
        <v>1.3220522897822948</v>
      </c>
      <c r="M28" s="1">
        <v>10</v>
      </c>
      <c r="N28" s="1">
        <v>3</v>
      </c>
    </row>
    <row r="29" spans="1:14" x14ac:dyDescent="0.25">
      <c r="A29" s="1">
        <v>1</v>
      </c>
      <c r="B29" s="1" t="s">
        <v>39</v>
      </c>
      <c r="C29" s="2" t="s">
        <v>40</v>
      </c>
      <c r="D29" s="2" t="s">
        <v>604</v>
      </c>
      <c r="E29" s="2" t="s">
        <v>606</v>
      </c>
      <c r="F29" s="3">
        <v>515671.25</v>
      </c>
      <c r="G29" s="13">
        <v>515671.25</v>
      </c>
      <c r="H29" s="13">
        <v>515671.25</v>
      </c>
      <c r="I29" s="3">
        <v>0</v>
      </c>
      <c r="J29" s="1">
        <v>1</v>
      </c>
      <c r="K29" s="31" t="s">
        <v>655</v>
      </c>
      <c r="L29" s="46" t="s">
        <v>655</v>
      </c>
      <c r="M29" s="1">
        <v>1</v>
      </c>
      <c r="N29" s="1">
        <v>0</v>
      </c>
    </row>
    <row r="30" spans="1:14" x14ac:dyDescent="0.25">
      <c r="A30" s="1">
        <v>1</v>
      </c>
      <c r="B30" s="1" t="s">
        <v>41</v>
      </c>
      <c r="C30" s="2" t="s">
        <v>42</v>
      </c>
      <c r="D30" s="2" t="s">
        <v>9</v>
      </c>
      <c r="E30" s="2" t="s">
        <v>10</v>
      </c>
      <c r="F30" s="3">
        <v>999021.87000000011</v>
      </c>
      <c r="G30" s="13">
        <v>999021.87000000011</v>
      </c>
      <c r="H30" s="13">
        <v>999021.87000000011</v>
      </c>
      <c r="I30" s="3">
        <v>0</v>
      </c>
      <c r="J30" s="1">
        <v>2</v>
      </c>
      <c r="K30" s="31">
        <v>7.1605013357606707E-4</v>
      </c>
      <c r="L30" s="46">
        <v>0.85071358485552562</v>
      </c>
      <c r="M30" s="1">
        <v>2</v>
      </c>
      <c r="N30" s="1">
        <v>0</v>
      </c>
    </row>
    <row r="31" spans="1:14" ht="30" x14ac:dyDescent="0.25">
      <c r="A31" s="1">
        <v>1</v>
      </c>
      <c r="B31" s="1" t="s">
        <v>43</v>
      </c>
      <c r="C31" s="2" t="s">
        <v>44</v>
      </c>
      <c r="D31" s="2" t="s">
        <v>9</v>
      </c>
      <c r="E31" s="2" t="s">
        <v>606</v>
      </c>
      <c r="F31" s="3">
        <v>2806083.9300000006</v>
      </c>
      <c r="G31" s="13">
        <v>2638836.614536332</v>
      </c>
      <c r="H31" s="13">
        <v>2251062.9477126263</v>
      </c>
      <c r="I31" s="3">
        <v>722268.29775104299</v>
      </c>
      <c r="J31" s="1">
        <v>8</v>
      </c>
      <c r="K31" s="31">
        <v>3.2087999919012153E-4</v>
      </c>
      <c r="L31" s="46">
        <v>4.2775667389312781</v>
      </c>
      <c r="M31" s="1">
        <v>6</v>
      </c>
      <c r="N31" s="1">
        <v>2</v>
      </c>
    </row>
    <row r="32" spans="1:14" x14ac:dyDescent="0.25">
      <c r="A32" s="1">
        <v>1</v>
      </c>
      <c r="B32" s="1" t="s">
        <v>45</v>
      </c>
      <c r="C32" s="2" t="s">
        <v>46</v>
      </c>
      <c r="D32" s="2" t="s">
        <v>9</v>
      </c>
      <c r="E32" s="2" t="s">
        <v>10</v>
      </c>
      <c r="F32" s="3">
        <v>2234455</v>
      </c>
      <c r="G32" s="13">
        <v>2101277.7289002109</v>
      </c>
      <c r="H32" s="13">
        <v>1792497.6530659993</v>
      </c>
      <c r="I32" s="3">
        <v>575134.6180337898</v>
      </c>
      <c r="J32" s="1">
        <v>4</v>
      </c>
      <c r="K32" s="31">
        <v>1.4654486227925053E-3</v>
      </c>
      <c r="L32" s="46">
        <v>0.74582991891985095</v>
      </c>
      <c r="M32" s="1">
        <v>4</v>
      </c>
      <c r="N32" s="1">
        <v>0</v>
      </c>
    </row>
    <row r="33" spans="1:14" ht="30" x14ac:dyDescent="0.25">
      <c r="A33" s="1">
        <v>1</v>
      </c>
      <c r="B33" s="1" t="s">
        <v>19</v>
      </c>
      <c r="C33" s="2" t="s">
        <v>20</v>
      </c>
      <c r="D33" s="2" t="s">
        <v>9</v>
      </c>
      <c r="E33" s="2" t="s">
        <v>10</v>
      </c>
      <c r="F33" s="3">
        <v>465957.88999999996</v>
      </c>
      <c r="G33" s="13">
        <v>465957.88999999996</v>
      </c>
      <c r="H33" s="13">
        <v>465957.88999999996</v>
      </c>
      <c r="I33" s="3">
        <v>0</v>
      </c>
      <c r="J33" s="1">
        <v>1</v>
      </c>
      <c r="K33" s="31">
        <v>1.9528253141282598E-4</v>
      </c>
      <c r="L33" s="46">
        <v>1.4549064737066446</v>
      </c>
      <c r="M33" s="1">
        <v>1</v>
      </c>
      <c r="N33" s="1">
        <v>0</v>
      </c>
    </row>
    <row r="34" spans="1:14" x14ac:dyDescent="0.25">
      <c r="A34" s="1">
        <v>2</v>
      </c>
      <c r="B34" s="1" t="s">
        <v>65</v>
      </c>
      <c r="C34" s="2" t="s">
        <v>66</v>
      </c>
      <c r="D34" s="2" t="s">
        <v>604</v>
      </c>
      <c r="E34" s="2" t="s">
        <v>606</v>
      </c>
      <c r="F34" s="3">
        <v>950000</v>
      </c>
      <c r="G34" s="13">
        <v>950000</v>
      </c>
      <c r="H34" s="13">
        <v>950000</v>
      </c>
      <c r="I34" s="3">
        <v>0</v>
      </c>
      <c r="J34" s="1">
        <v>2</v>
      </c>
      <c r="K34" s="31" t="s">
        <v>655</v>
      </c>
      <c r="L34" s="46" t="s">
        <v>655</v>
      </c>
      <c r="M34" s="1">
        <v>2</v>
      </c>
      <c r="N34" s="1">
        <v>0</v>
      </c>
    </row>
    <row r="35" spans="1:14" ht="30" x14ac:dyDescent="0.25">
      <c r="A35" s="1">
        <v>2</v>
      </c>
      <c r="B35" s="1" t="s">
        <v>75</v>
      </c>
      <c r="C35" s="2" t="s">
        <v>76</v>
      </c>
      <c r="D35" s="2" t="s">
        <v>9</v>
      </c>
      <c r="E35" s="2" t="s">
        <v>606</v>
      </c>
      <c r="F35" s="3">
        <v>57443896.600000001</v>
      </c>
      <c r="G35" s="13">
        <v>54020143.877064683</v>
      </c>
      <c r="H35" s="13">
        <v>46081952.797646828</v>
      </c>
      <c r="I35" s="3">
        <v>14785696.525288492</v>
      </c>
      <c r="J35" s="1">
        <v>75</v>
      </c>
      <c r="K35" s="31">
        <v>1.6525123316369614E-2</v>
      </c>
      <c r="L35" s="46">
        <v>1.7003485999966796</v>
      </c>
      <c r="M35" s="1">
        <v>75</v>
      </c>
      <c r="N35" s="1">
        <v>0</v>
      </c>
    </row>
    <row r="36" spans="1:14" ht="30" x14ac:dyDescent="0.25">
      <c r="A36" s="1">
        <v>2</v>
      </c>
      <c r="B36" s="1" t="s">
        <v>53</v>
      </c>
      <c r="C36" s="2" t="s">
        <v>54</v>
      </c>
      <c r="D36" s="2" t="s">
        <v>9</v>
      </c>
      <c r="E36" s="2" t="s">
        <v>10</v>
      </c>
      <c r="F36" s="3">
        <v>3799615.0000000009</v>
      </c>
      <c r="G36" s="13">
        <v>3573151.5639810055</v>
      </c>
      <c r="H36" s="13">
        <v>3048081.5098332115</v>
      </c>
      <c r="I36" s="3">
        <v>977996.92618578486</v>
      </c>
      <c r="J36" s="1">
        <v>8</v>
      </c>
      <c r="K36" s="31">
        <v>6.1655949101760673E-3</v>
      </c>
      <c r="L36" s="46">
        <v>0.3014417424019018</v>
      </c>
      <c r="M36" s="1">
        <v>6</v>
      </c>
      <c r="N36" s="1">
        <v>2</v>
      </c>
    </row>
    <row r="37" spans="1:14" x14ac:dyDescent="0.25">
      <c r="A37" s="1">
        <v>2</v>
      </c>
      <c r="B37" s="1" t="s">
        <v>63</v>
      </c>
      <c r="C37" s="2" t="s">
        <v>64</v>
      </c>
      <c r="D37" s="2" t="s">
        <v>9</v>
      </c>
      <c r="E37" s="2" t="s">
        <v>10</v>
      </c>
      <c r="F37" s="3">
        <v>495735.29</v>
      </c>
      <c r="G37" s="13">
        <v>495735.29</v>
      </c>
      <c r="H37" s="13">
        <v>495735.29</v>
      </c>
      <c r="I37" s="3">
        <v>0</v>
      </c>
      <c r="J37" s="1">
        <v>1</v>
      </c>
      <c r="K37" s="31" t="s">
        <v>655</v>
      </c>
      <c r="L37" s="46" t="s">
        <v>655</v>
      </c>
      <c r="M37" s="1">
        <v>1</v>
      </c>
      <c r="N37" s="1">
        <v>0</v>
      </c>
    </row>
    <row r="38" spans="1:14" x14ac:dyDescent="0.25">
      <c r="A38" s="1">
        <v>2</v>
      </c>
      <c r="B38" s="1" t="s">
        <v>57</v>
      </c>
      <c r="C38" s="2" t="s">
        <v>58</v>
      </c>
      <c r="D38" s="2" t="s">
        <v>603</v>
      </c>
      <c r="E38" s="2" t="s">
        <v>606</v>
      </c>
      <c r="F38" s="3">
        <v>11934352.020000001</v>
      </c>
      <c r="G38" s="13">
        <v>11223044.59408726</v>
      </c>
      <c r="H38" s="13">
        <v>9573832.5393500738</v>
      </c>
      <c r="I38" s="3">
        <v>3071826.9065626692</v>
      </c>
      <c r="J38" s="1">
        <v>24</v>
      </c>
      <c r="K38" s="31" t="s">
        <v>655</v>
      </c>
      <c r="L38" s="46" t="s">
        <v>655</v>
      </c>
      <c r="M38" s="1">
        <v>19</v>
      </c>
      <c r="N38" s="1">
        <v>5</v>
      </c>
    </row>
    <row r="39" spans="1:14" x14ac:dyDescent="0.25">
      <c r="A39" s="1">
        <v>2</v>
      </c>
      <c r="B39" s="1" t="s">
        <v>71</v>
      </c>
      <c r="C39" s="2" t="s">
        <v>72</v>
      </c>
      <c r="D39" s="2" t="s">
        <v>9</v>
      </c>
      <c r="E39" s="2" t="s">
        <v>10</v>
      </c>
      <c r="F39" s="3">
        <v>1638721.0000000002</v>
      </c>
      <c r="G39" s="13">
        <v>1541050.475924144</v>
      </c>
      <c r="H39" s="13">
        <v>1314595.0786791265</v>
      </c>
      <c r="I39" s="3">
        <v>421796.44539672998</v>
      </c>
      <c r="J39" s="1">
        <v>3</v>
      </c>
      <c r="K39" s="31">
        <v>1.507173738928762E-3</v>
      </c>
      <c r="L39" s="46">
        <v>0.5318393735672251</v>
      </c>
      <c r="M39" s="1">
        <v>3</v>
      </c>
      <c r="N39" s="1">
        <v>0</v>
      </c>
    </row>
    <row r="40" spans="1:14" ht="30" x14ac:dyDescent="0.25">
      <c r="A40" s="1">
        <v>2</v>
      </c>
      <c r="B40" s="1" t="s">
        <v>55</v>
      </c>
      <c r="C40" s="2" t="s">
        <v>56</v>
      </c>
      <c r="D40" s="2" t="s">
        <v>604</v>
      </c>
      <c r="E40" s="2" t="s">
        <v>606</v>
      </c>
      <c r="F40" s="3">
        <v>446161.76</v>
      </c>
      <c r="G40" s="13">
        <v>446161.76</v>
      </c>
      <c r="H40" s="13">
        <v>446161.76</v>
      </c>
      <c r="I40" s="3">
        <v>0</v>
      </c>
      <c r="J40" s="1">
        <v>1</v>
      </c>
      <c r="K40" s="31" t="s">
        <v>655</v>
      </c>
      <c r="L40" s="46" t="s">
        <v>655</v>
      </c>
      <c r="M40" s="1">
        <v>1</v>
      </c>
      <c r="N40" s="1">
        <v>0</v>
      </c>
    </row>
    <row r="41" spans="1:14" x14ac:dyDescent="0.25">
      <c r="A41" s="1">
        <v>2</v>
      </c>
      <c r="B41" s="1" t="s">
        <v>51</v>
      </c>
      <c r="C41" s="2" t="s">
        <v>52</v>
      </c>
      <c r="D41" s="2" t="s">
        <v>9</v>
      </c>
      <c r="E41" s="2" t="s">
        <v>606</v>
      </c>
      <c r="F41" s="3">
        <v>6846403</v>
      </c>
      <c r="G41" s="13">
        <v>6438345.8816470196</v>
      </c>
      <c r="H41" s="13">
        <v>5492239.1855929149</v>
      </c>
      <c r="I41" s="3">
        <v>1762220.9327600654</v>
      </c>
      <c r="J41" s="1">
        <v>14</v>
      </c>
      <c r="K41" s="31">
        <v>2.3698214221036834E-3</v>
      </c>
      <c r="L41" s="46">
        <v>1.4131414130246238</v>
      </c>
      <c r="M41" s="1">
        <v>11</v>
      </c>
      <c r="N41" s="1">
        <v>3</v>
      </c>
    </row>
    <row r="42" spans="1:14" x14ac:dyDescent="0.25">
      <c r="A42" s="1">
        <v>2</v>
      </c>
      <c r="B42" s="1" t="s">
        <v>69</v>
      </c>
      <c r="C42" s="2" t="s">
        <v>70</v>
      </c>
      <c r="D42" s="2" t="s">
        <v>603</v>
      </c>
      <c r="E42" s="2" t="s">
        <v>606</v>
      </c>
      <c r="F42" s="3">
        <v>7733837.7999999998</v>
      </c>
      <c r="G42" s="13">
        <v>7272888.0769881709</v>
      </c>
      <c r="H42" s="13">
        <v>6204146.4722686792</v>
      </c>
      <c r="I42" s="3">
        <v>1990641.0507431496</v>
      </c>
      <c r="J42" s="1">
        <v>15</v>
      </c>
      <c r="K42" s="31" t="s">
        <v>655</v>
      </c>
      <c r="L42" s="46" t="s">
        <v>655</v>
      </c>
      <c r="M42" s="1">
        <v>12</v>
      </c>
      <c r="N42" s="1">
        <v>3</v>
      </c>
    </row>
    <row r="43" spans="1:14" x14ac:dyDescent="0.25">
      <c r="A43" s="1">
        <v>2</v>
      </c>
      <c r="B43" s="1" t="s">
        <v>49</v>
      </c>
      <c r="C43" s="2" t="s">
        <v>50</v>
      </c>
      <c r="D43" s="2" t="s">
        <v>603</v>
      </c>
      <c r="E43" s="2" t="s">
        <v>606</v>
      </c>
      <c r="F43" s="3">
        <v>11289108</v>
      </c>
      <c r="G43" s="13">
        <v>10616258.201462639</v>
      </c>
      <c r="H43" s="13">
        <v>9056212.6313613821</v>
      </c>
      <c r="I43" s="3">
        <v>2905745.1671759784</v>
      </c>
      <c r="J43" s="1">
        <v>23</v>
      </c>
      <c r="K43" s="31" t="s">
        <v>655</v>
      </c>
      <c r="L43" s="46" t="s">
        <v>655</v>
      </c>
      <c r="M43" s="1">
        <v>18</v>
      </c>
      <c r="N43" s="1">
        <v>5</v>
      </c>
    </row>
    <row r="44" spans="1:14" x14ac:dyDescent="0.25">
      <c r="A44" s="1">
        <v>2</v>
      </c>
      <c r="B44" s="1" t="s">
        <v>59</v>
      </c>
      <c r="C44" s="2" t="s">
        <v>617</v>
      </c>
      <c r="D44" s="2" t="s">
        <v>9</v>
      </c>
      <c r="E44" s="2" t="s">
        <v>606</v>
      </c>
      <c r="F44" s="3">
        <v>677519</v>
      </c>
      <c r="G44" s="13">
        <v>677519</v>
      </c>
      <c r="H44" s="13">
        <v>677519</v>
      </c>
      <c r="I44" s="3">
        <v>0</v>
      </c>
      <c r="J44" s="1">
        <v>1</v>
      </c>
      <c r="K44" s="31">
        <v>2.3504699119598384E-4</v>
      </c>
      <c r="L44" s="46">
        <v>1.7575940961193544</v>
      </c>
      <c r="M44" s="1">
        <v>1</v>
      </c>
      <c r="N44" s="1">
        <v>0</v>
      </c>
    </row>
    <row r="45" spans="1:14" x14ac:dyDescent="0.25">
      <c r="A45" s="1">
        <v>2</v>
      </c>
      <c r="B45" s="1" t="s">
        <v>73</v>
      </c>
      <c r="C45" s="2" t="s">
        <v>642</v>
      </c>
      <c r="D45" s="2" t="s">
        <v>9</v>
      </c>
      <c r="E45" s="2" t="s">
        <v>10</v>
      </c>
      <c r="F45" s="3">
        <v>3799615</v>
      </c>
      <c r="G45" s="13">
        <v>3573151.5639810045</v>
      </c>
      <c r="H45" s="13">
        <v>3048081.5098332106</v>
      </c>
      <c r="I45" s="3">
        <v>977996.92618578486</v>
      </c>
      <c r="J45" s="1">
        <v>8</v>
      </c>
      <c r="K45" s="31">
        <v>7.2435959737802902E-3</v>
      </c>
      <c r="L45" s="46">
        <v>0.25658080315291532</v>
      </c>
      <c r="M45" s="1">
        <v>6</v>
      </c>
      <c r="N45" s="1">
        <v>2</v>
      </c>
    </row>
    <row r="46" spans="1:14" x14ac:dyDescent="0.25">
      <c r="A46" s="1">
        <v>2</v>
      </c>
      <c r="B46" s="1" t="s">
        <v>61</v>
      </c>
      <c r="C46" s="2" t="s">
        <v>62</v>
      </c>
      <c r="D46" s="2" t="s">
        <v>9</v>
      </c>
      <c r="E46" s="2" t="s">
        <v>10</v>
      </c>
      <c r="F46" s="3">
        <v>743602.94</v>
      </c>
      <c r="G46" s="13">
        <v>743602.94</v>
      </c>
      <c r="H46" s="13">
        <v>743602.94</v>
      </c>
      <c r="I46" s="3">
        <v>0</v>
      </c>
      <c r="J46" s="1">
        <v>1</v>
      </c>
      <c r="K46" s="31" t="s">
        <v>655</v>
      </c>
      <c r="L46" s="46" t="s">
        <v>655</v>
      </c>
      <c r="M46" s="1">
        <v>1</v>
      </c>
      <c r="N46" s="1">
        <v>0</v>
      </c>
    </row>
    <row r="47" spans="1:14" ht="30" x14ac:dyDescent="0.25">
      <c r="A47" s="1">
        <v>2</v>
      </c>
      <c r="B47" s="1" t="s">
        <v>67</v>
      </c>
      <c r="C47" s="2" t="s">
        <v>68</v>
      </c>
      <c r="D47" s="2" t="s">
        <v>9</v>
      </c>
      <c r="E47" s="2" t="s">
        <v>10</v>
      </c>
      <c r="F47" s="3">
        <v>1847612</v>
      </c>
      <c r="G47" s="13">
        <v>1737491.2214606141</v>
      </c>
      <c r="H47" s="13">
        <v>1482169.1078032795</v>
      </c>
      <c r="I47" s="3">
        <v>475563.67073610635</v>
      </c>
      <c r="J47" s="1">
        <v>9</v>
      </c>
      <c r="K47" s="31">
        <v>1.1950162117988321E-4</v>
      </c>
      <c r="L47" s="46">
        <v>7.5626806646424303</v>
      </c>
      <c r="M47" s="1">
        <v>7</v>
      </c>
      <c r="N47" s="1">
        <v>2</v>
      </c>
    </row>
    <row r="48" spans="1:14" ht="30" x14ac:dyDescent="0.25">
      <c r="A48" s="1">
        <v>2</v>
      </c>
      <c r="B48" s="1" t="s">
        <v>47</v>
      </c>
      <c r="C48" s="2" t="s">
        <v>48</v>
      </c>
      <c r="D48" s="2" t="s">
        <v>9</v>
      </c>
      <c r="E48" s="2" t="s">
        <v>10</v>
      </c>
      <c r="F48" s="3">
        <v>1947612.0000000002</v>
      </c>
      <c r="G48" s="13">
        <v>1831531.0534957286</v>
      </c>
      <c r="H48" s="13">
        <v>1562389.9067482573</v>
      </c>
      <c r="I48" s="3">
        <v>501303.03975601448</v>
      </c>
      <c r="J48" s="1">
        <v>6</v>
      </c>
      <c r="K48" s="31">
        <v>1.7534196120743789E-4</v>
      </c>
      <c r="L48" s="46">
        <v>5.4331959375342906</v>
      </c>
      <c r="M48" s="1">
        <v>6</v>
      </c>
      <c r="N48" s="1">
        <v>0</v>
      </c>
    </row>
    <row r="49" spans="1:14" ht="30" x14ac:dyDescent="0.25">
      <c r="A49" s="1">
        <v>3</v>
      </c>
      <c r="B49" s="1" t="s">
        <v>77</v>
      </c>
      <c r="C49" s="2" t="s">
        <v>78</v>
      </c>
      <c r="D49" s="2" t="s">
        <v>9</v>
      </c>
      <c r="E49" s="2" t="s">
        <v>10</v>
      </c>
      <c r="F49" s="3">
        <v>11924810.269999996</v>
      </c>
      <c r="G49" s="13">
        <v>11214071.548414044</v>
      </c>
      <c r="H49" s="13">
        <v>9566178.0712667368</v>
      </c>
      <c r="I49" s="3">
        <v>3069370.9203192107</v>
      </c>
      <c r="J49" s="1">
        <v>24</v>
      </c>
      <c r="K49" s="31">
        <v>1.2126966903249903E-2</v>
      </c>
      <c r="L49" s="46">
        <v>0.48099224132154605</v>
      </c>
      <c r="M49" s="1">
        <v>19</v>
      </c>
      <c r="N49" s="1">
        <v>5</v>
      </c>
    </row>
    <row r="50" spans="1:14" ht="30" x14ac:dyDescent="0.25">
      <c r="A50" s="1">
        <v>3</v>
      </c>
      <c r="B50" s="1" t="s">
        <v>79</v>
      </c>
      <c r="C50" s="2" t="s">
        <v>80</v>
      </c>
      <c r="D50" s="2" t="s">
        <v>9</v>
      </c>
      <c r="E50" s="2" t="s">
        <v>10</v>
      </c>
      <c r="F50" s="3">
        <v>31729976.999999993</v>
      </c>
      <c r="G50" s="13">
        <v>29838817.075580362</v>
      </c>
      <c r="H50" s="13">
        <v>25454041.054457631</v>
      </c>
      <c r="I50" s="3">
        <v>8167095.8699619956</v>
      </c>
      <c r="J50" s="1">
        <v>63</v>
      </c>
      <c r="K50" s="31">
        <v>2.4281905072071404E-2</v>
      </c>
      <c r="L50" s="46">
        <v>0.63918383888979813</v>
      </c>
      <c r="M50" s="1">
        <v>53</v>
      </c>
      <c r="N50" s="1">
        <v>10</v>
      </c>
    </row>
    <row r="51" spans="1:14" x14ac:dyDescent="0.25">
      <c r="A51" s="1">
        <v>3</v>
      </c>
      <c r="B51" s="1" t="s">
        <v>81</v>
      </c>
      <c r="C51" s="2" t="s">
        <v>82</v>
      </c>
      <c r="D51" s="2" t="s">
        <v>603</v>
      </c>
      <c r="E51" s="2" t="s">
        <v>606</v>
      </c>
      <c r="F51" s="3">
        <v>11331617.000000004</v>
      </c>
      <c r="G51" s="13">
        <v>10656233.59366245</v>
      </c>
      <c r="H51" s="13">
        <v>9090313.6907849051</v>
      </c>
      <c r="I51" s="3">
        <v>2916686.7155526523</v>
      </c>
      <c r="J51" s="1">
        <v>23</v>
      </c>
      <c r="K51" s="31" t="s">
        <v>655</v>
      </c>
      <c r="L51" s="46" t="s">
        <v>655</v>
      </c>
      <c r="M51" s="1">
        <v>18</v>
      </c>
      <c r="N51" s="1">
        <v>5</v>
      </c>
    </row>
    <row r="52" spans="1:14" ht="30" x14ac:dyDescent="0.25">
      <c r="A52" s="1">
        <v>3</v>
      </c>
      <c r="B52" s="1" t="s">
        <v>83</v>
      </c>
      <c r="C52" s="2" t="s">
        <v>84</v>
      </c>
      <c r="D52" s="2" t="s">
        <v>653</v>
      </c>
      <c r="E52" s="2" t="s">
        <v>10</v>
      </c>
      <c r="F52" s="3">
        <v>742000</v>
      </c>
      <c r="G52" s="13">
        <v>742000</v>
      </c>
      <c r="H52" s="13">
        <v>742000</v>
      </c>
      <c r="I52" s="3">
        <v>0</v>
      </c>
      <c r="J52" s="1">
        <v>1</v>
      </c>
      <c r="K52" s="31" t="s">
        <v>655</v>
      </c>
      <c r="L52" s="46" t="s">
        <v>655</v>
      </c>
      <c r="M52" s="1">
        <v>1</v>
      </c>
      <c r="N52" s="1">
        <v>0</v>
      </c>
    </row>
    <row r="53" spans="1:14" x14ac:dyDescent="0.25">
      <c r="A53" s="1">
        <v>3</v>
      </c>
      <c r="B53" s="1" t="s">
        <v>85</v>
      </c>
      <c r="C53" s="2" t="s">
        <v>86</v>
      </c>
      <c r="D53" s="2" t="s">
        <v>604</v>
      </c>
      <c r="E53" s="2" t="s">
        <v>606</v>
      </c>
      <c r="F53" s="3">
        <v>37818349.000000007</v>
      </c>
      <c r="G53" s="13">
        <v>35564311.8780533</v>
      </c>
      <c r="H53" s="13">
        <v>30338181.715599954</v>
      </c>
      <c r="I53" s="3">
        <v>9734204.4063467607</v>
      </c>
      <c r="J53" s="1">
        <v>20</v>
      </c>
      <c r="K53" s="31" t="s">
        <v>655</v>
      </c>
      <c r="L53" s="46" t="s">
        <v>655</v>
      </c>
      <c r="M53" s="1">
        <v>20</v>
      </c>
      <c r="N53" s="1">
        <v>0</v>
      </c>
    </row>
    <row r="54" spans="1:14" ht="30" x14ac:dyDescent="0.25">
      <c r="A54" s="1">
        <v>3</v>
      </c>
      <c r="B54" s="1" t="s">
        <v>87</v>
      </c>
      <c r="C54" s="2" t="s">
        <v>88</v>
      </c>
      <c r="D54" s="2" t="s">
        <v>9</v>
      </c>
      <c r="E54" s="2" t="s">
        <v>10</v>
      </c>
      <c r="F54" s="3">
        <v>5110631</v>
      </c>
      <c r="G54" s="13">
        <v>4806028.8083344772</v>
      </c>
      <c r="H54" s="13">
        <v>4099789.0193296983</v>
      </c>
      <c r="I54" s="3">
        <v>1315444.1723358245</v>
      </c>
      <c r="J54" s="1">
        <v>10</v>
      </c>
      <c r="K54" s="31">
        <v>6.3392154653015434E-3</v>
      </c>
      <c r="L54" s="46">
        <v>0.3943463241818444</v>
      </c>
      <c r="M54" s="1">
        <v>8</v>
      </c>
      <c r="N54" s="1">
        <v>2</v>
      </c>
    </row>
    <row r="55" spans="1:14" ht="30" x14ac:dyDescent="0.25">
      <c r="A55" s="1">
        <v>3</v>
      </c>
      <c r="B55" s="58" t="s">
        <v>708</v>
      </c>
      <c r="C55" s="2" t="s">
        <v>89</v>
      </c>
      <c r="D55" s="2" t="s">
        <v>653</v>
      </c>
      <c r="E55" s="2" t="s">
        <v>606</v>
      </c>
      <c r="F55" s="3">
        <v>91840866.689999938</v>
      </c>
      <c r="G55" s="13">
        <v>86366996.774869084</v>
      </c>
      <c r="H55" s="13">
        <v>73675477.01670976</v>
      </c>
      <c r="I55" s="3">
        <v>23639259.588421032</v>
      </c>
      <c r="J55" s="1">
        <v>75</v>
      </c>
      <c r="K55" s="31" t="s">
        <v>655</v>
      </c>
      <c r="L55" s="46" t="s">
        <v>655</v>
      </c>
      <c r="M55" s="1">
        <v>75</v>
      </c>
      <c r="N55" s="1">
        <v>0</v>
      </c>
    </row>
    <row r="56" spans="1:14" x14ac:dyDescent="0.25">
      <c r="A56" s="1">
        <v>3</v>
      </c>
      <c r="B56" s="1" t="s">
        <v>90</v>
      </c>
      <c r="C56" s="2" t="s">
        <v>91</v>
      </c>
      <c r="D56" s="2" t="s">
        <v>9</v>
      </c>
      <c r="E56" s="2" t="s">
        <v>606</v>
      </c>
      <c r="F56" s="3">
        <v>23759145.110000003</v>
      </c>
      <c r="G56" s="13">
        <v>22343060.154423051</v>
      </c>
      <c r="H56" s="13">
        <v>19059776.029738579</v>
      </c>
      <c r="I56" s="3">
        <v>6115454.0358383767</v>
      </c>
      <c r="J56" s="1">
        <v>48</v>
      </c>
      <c r="K56" s="31">
        <v>1.1760282290567753E-2</v>
      </c>
      <c r="L56" s="46">
        <v>0.98821592647166123</v>
      </c>
      <c r="M56" s="1">
        <v>38</v>
      </c>
      <c r="N56" s="1">
        <v>10</v>
      </c>
    </row>
    <row r="57" spans="1:14" ht="30" x14ac:dyDescent="0.25">
      <c r="A57" s="1">
        <v>3</v>
      </c>
      <c r="B57" s="1" t="s">
        <v>92</v>
      </c>
      <c r="C57" s="2" t="s">
        <v>93</v>
      </c>
      <c r="D57" s="2" t="s">
        <v>603</v>
      </c>
      <c r="E57" s="2" t="s">
        <v>606</v>
      </c>
      <c r="F57" s="3">
        <v>83923377.76000002</v>
      </c>
      <c r="G57" s="13">
        <v>78921403.483698413</v>
      </c>
      <c r="H57" s="13">
        <v>67324004.140683666</v>
      </c>
      <c r="I57" s="3">
        <v>21601347.895617962</v>
      </c>
      <c r="J57" s="1">
        <v>40</v>
      </c>
      <c r="K57" s="31" t="s">
        <v>655</v>
      </c>
      <c r="L57" s="46" t="s">
        <v>655</v>
      </c>
      <c r="M57" s="1">
        <v>40</v>
      </c>
      <c r="N57" s="1">
        <v>0</v>
      </c>
    </row>
    <row r="58" spans="1:14" x14ac:dyDescent="0.25">
      <c r="A58" s="1">
        <v>3</v>
      </c>
      <c r="B58" s="1" t="s">
        <v>94</v>
      </c>
      <c r="C58" s="2" t="s">
        <v>640</v>
      </c>
      <c r="D58" s="2" t="s">
        <v>9</v>
      </c>
      <c r="E58" s="2" t="s">
        <v>10</v>
      </c>
      <c r="F58" s="3">
        <v>7601866.0000000019</v>
      </c>
      <c r="G58" s="13">
        <v>7148782.0179344565</v>
      </c>
      <c r="H58" s="13">
        <v>6098277.6399266124</v>
      </c>
      <c r="I58" s="3">
        <v>1956672.3421389349</v>
      </c>
      <c r="J58" s="1">
        <v>15</v>
      </c>
      <c r="K58" s="31">
        <v>7.1711608392606725E-3</v>
      </c>
      <c r="L58" s="46">
        <v>0.51852479931312756</v>
      </c>
      <c r="M58" s="1">
        <v>12</v>
      </c>
      <c r="N58" s="1">
        <v>3</v>
      </c>
    </row>
    <row r="59" spans="1:14" x14ac:dyDescent="0.25">
      <c r="A59" s="1">
        <v>3</v>
      </c>
      <c r="B59" s="1" t="s">
        <v>96</v>
      </c>
      <c r="C59" s="2" t="s">
        <v>97</v>
      </c>
      <c r="D59" s="2" t="s">
        <v>9</v>
      </c>
      <c r="E59" s="2" t="s">
        <v>606</v>
      </c>
      <c r="F59" s="3">
        <v>11738741.6</v>
      </c>
      <c r="G59" s="13">
        <v>11039092.883676076</v>
      </c>
      <c r="H59" s="13">
        <v>9416912.2976064458</v>
      </c>
      <c r="I59" s="3">
        <v>3021478.0187174771</v>
      </c>
      <c r="J59" s="1">
        <v>23</v>
      </c>
      <c r="K59" s="31">
        <v>3.1180656194995421E-3</v>
      </c>
      <c r="L59" s="46">
        <v>1.8415142231764474</v>
      </c>
      <c r="M59" s="1">
        <v>19</v>
      </c>
      <c r="N59" s="1">
        <v>4</v>
      </c>
    </row>
    <row r="60" spans="1:14" ht="30" x14ac:dyDescent="0.25">
      <c r="A60" s="1">
        <v>3</v>
      </c>
      <c r="B60" s="1" t="s">
        <v>98</v>
      </c>
      <c r="C60" s="2" t="s">
        <v>99</v>
      </c>
      <c r="D60" s="2" t="s">
        <v>9</v>
      </c>
      <c r="E60" s="2" t="s">
        <v>606</v>
      </c>
      <c r="F60" s="3">
        <v>2786733.9999999995</v>
      </c>
      <c r="G60" s="13">
        <v>2620639.972865419</v>
      </c>
      <c r="H60" s="13">
        <v>2235540.2792713316</v>
      </c>
      <c r="I60" s="3">
        <v>717287.74786324846</v>
      </c>
      <c r="J60" s="1">
        <v>6</v>
      </c>
      <c r="K60" s="31">
        <v>1.2053567151245408E-3</v>
      </c>
      <c r="L60" s="46">
        <v>1.1308856935711284</v>
      </c>
      <c r="M60" s="1">
        <v>4</v>
      </c>
      <c r="N60" s="1">
        <v>2</v>
      </c>
    </row>
    <row r="61" spans="1:14" x14ac:dyDescent="0.25">
      <c r="A61" s="1">
        <v>3</v>
      </c>
      <c r="B61" s="1" t="s">
        <v>100</v>
      </c>
      <c r="C61" s="2" t="s">
        <v>101</v>
      </c>
      <c r="D61" s="2" t="s">
        <v>9</v>
      </c>
      <c r="E61" s="2" t="s">
        <v>606</v>
      </c>
      <c r="F61" s="3">
        <v>221291770.06999987</v>
      </c>
      <c r="G61" s="13">
        <v>208102408.88135901</v>
      </c>
      <c r="H61" s="13">
        <v>177522025.94963673</v>
      </c>
      <c r="I61" s="3">
        <v>56959105.309004009</v>
      </c>
      <c r="J61" s="1">
        <v>75</v>
      </c>
      <c r="K61" s="31">
        <v>5.8278973935560523E-2</v>
      </c>
      <c r="L61" s="46">
        <v>1.8573431614372047</v>
      </c>
      <c r="M61" s="1">
        <v>75</v>
      </c>
      <c r="N61" s="1">
        <v>0</v>
      </c>
    </row>
    <row r="62" spans="1:14" x14ac:dyDescent="0.25">
      <c r="A62" s="1">
        <v>3</v>
      </c>
      <c r="B62" s="1" t="s">
        <v>102</v>
      </c>
      <c r="C62" s="2" t="s">
        <v>103</v>
      </c>
      <c r="D62" s="2" t="s">
        <v>9</v>
      </c>
      <c r="E62" s="2" t="s">
        <v>10</v>
      </c>
      <c r="F62" s="3">
        <v>250000</v>
      </c>
      <c r="G62" s="13">
        <v>250000</v>
      </c>
      <c r="H62" s="13">
        <v>250000</v>
      </c>
      <c r="I62" s="3">
        <v>0</v>
      </c>
      <c r="J62" s="1">
        <v>1</v>
      </c>
      <c r="K62" s="31">
        <v>5.1132259121549044E-4</v>
      </c>
      <c r="L62" s="46">
        <v>0.29812392475161159</v>
      </c>
      <c r="M62" s="1">
        <v>1</v>
      </c>
      <c r="N62" s="1">
        <v>0</v>
      </c>
    </row>
    <row r="63" spans="1:14" ht="30" x14ac:dyDescent="0.25">
      <c r="A63" s="1">
        <v>3</v>
      </c>
      <c r="B63" s="1" t="s">
        <v>104</v>
      </c>
      <c r="C63" s="2" t="s">
        <v>105</v>
      </c>
      <c r="D63" s="2" t="s">
        <v>9</v>
      </c>
      <c r="E63" s="2" t="s">
        <v>10</v>
      </c>
      <c r="F63" s="3">
        <v>26607454.000000007</v>
      </c>
      <c r="G63" s="13">
        <v>25021605.050420281</v>
      </c>
      <c r="H63" s="13">
        <v>21344712.177717406</v>
      </c>
      <c r="I63" s="3">
        <v>6848590.7718623281</v>
      </c>
      <c r="J63" s="1">
        <v>53</v>
      </c>
      <c r="K63" s="31">
        <v>2.8081278020602472E-2</v>
      </c>
      <c r="L63" s="46">
        <v>0.46347385062277469</v>
      </c>
      <c r="M63" s="1">
        <v>43</v>
      </c>
      <c r="N63" s="1">
        <v>10</v>
      </c>
    </row>
    <row r="64" spans="1:14" x14ac:dyDescent="0.25">
      <c r="A64" s="1">
        <v>3</v>
      </c>
      <c r="B64" s="1" t="s">
        <v>106</v>
      </c>
      <c r="C64" s="2" t="s">
        <v>107</v>
      </c>
      <c r="D64" s="2" t="s">
        <v>9</v>
      </c>
      <c r="E64" s="2" t="s">
        <v>606</v>
      </c>
      <c r="F64" s="3">
        <v>2190765.1100000003</v>
      </c>
      <c r="G64" s="13">
        <v>2060191.8297278851</v>
      </c>
      <c r="H64" s="13">
        <v>1757449.2742498177</v>
      </c>
      <c r="I64" s="3">
        <v>563889.11602229765</v>
      </c>
      <c r="J64" s="1">
        <v>4</v>
      </c>
      <c r="K64" s="31">
        <v>5.5052478968548512E-4</v>
      </c>
      <c r="L64" s="46">
        <v>1.9465148508008163</v>
      </c>
      <c r="M64" s="1">
        <v>4</v>
      </c>
      <c r="N64" s="1">
        <v>0</v>
      </c>
    </row>
    <row r="65" spans="1:14" x14ac:dyDescent="0.25">
      <c r="A65" s="1">
        <v>3</v>
      </c>
      <c r="B65" s="1" t="s">
        <v>108</v>
      </c>
      <c r="C65" s="2" t="s">
        <v>645</v>
      </c>
      <c r="D65" s="2" t="s">
        <v>9</v>
      </c>
      <c r="E65" s="2" t="s">
        <v>10</v>
      </c>
      <c r="F65" s="3">
        <v>4526439</v>
      </c>
      <c r="G65" s="13">
        <v>4256655.6327719027</v>
      </c>
      <c r="H65" s="13">
        <v>3631145.5295570549</v>
      </c>
      <c r="I65" s="3">
        <v>1165076.8376710424</v>
      </c>
      <c r="J65" s="1">
        <v>9</v>
      </c>
      <c r="K65" s="31">
        <v>8.7558611688874598E-3</v>
      </c>
      <c r="L65" s="46">
        <v>0.25286958194525705</v>
      </c>
      <c r="M65" s="1">
        <v>7</v>
      </c>
      <c r="N65" s="1">
        <v>2</v>
      </c>
    </row>
    <row r="66" spans="1:14" x14ac:dyDescent="0.25">
      <c r="A66" s="1">
        <v>3</v>
      </c>
      <c r="B66" s="1" t="s">
        <v>110</v>
      </c>
      <c r="C66" s="2" t="s">
        <v>111</v>
      </c>
      <c r="D66" s="2" t="s">
        <v>9</v>
      </c>
      <c r="E66" s="2" t="s">
        <v>10</v>
      </c>
      <c r="F66" s="3">
        <v>32485895.000000019</v>
      </c>
      <c r="G66" s="13">
        <v>30549681.09310358</v>
      </c>
      <c r="H66" s="13">
        <v>26060444.513426546</v>
      </c>
      <c r="I66" s="3">
        <v>8361664.3934699111</v>
      </c>
      <c r="J66" s="1">
        <v>65</v>
      </c>
      <c r="K66" s="31">
        <v>3.1887463698319532E-2</v>
      </c>
      <c r="L66" s="46">
        <v>0.49832611189791293</v>
      </c>
      <c r="M66" s="1">
        <v>55</v>
      </c>
      <c r="N66" s="1">
        <v>10</v>
      </c>
    </row>
    <row r="67" spans="1:14" x14ac:dyDescent="0.25">
      <c r="A67" s="1">
        <v>3</v>
      </c>
      <c r="B67" s="1" t="s">
        <v>112</v>
      </c>
      <c r="C67" s="2" t="s">
        <v>113</v>
      </c>
      <c r="D67" s="2" t="s">
        <v>9</v>
      </c>
      <c r="E67" s="2" t="s">
        <v>10</v>
      </c>
      <c r="F67" s="3">
        <v>1663103</v>
      </c>
      <c r="G67" s="13">
        <v>1563979.2677709453</v>
      </c>
      <c r="H67" s="13">
        <v>1334154.5138778908</v>
      </c>
      <c r="I67" s="3">
        <v>428072.2183511639</v>
      </c>
      <c r="J67" s="1">
        <v>3</v>
      </c>
      <c r="K67" s="31">
        <v>4.1064096560629688E-3</v>
      </c>
      <c r="L67" s="46">
        <v>0.19810510171599979</v>
      </c>
      <c r="M67" s="1">
        <v>3</v>
      </c>
      <c r="N67" s="1">
        <v>0</v>
      </c>
    </row>
    <row r="68" spans="1:14" ht="30" x14ac:dyDescent="0.25">
      <c r="A68" s="1">
        <v>3</v>
      </c>
      <c r="B68" s="1" t="s">
        <v>114</v>
      </c>
      <c r="C68" s="2" t="s">
        <v>647</v>
      </c>
      <c r="D68" s="2" t="s">
        <v>604</v>
      </c>
      <c r="E68" s="2" t="s">
        <v>606</v>
      </c>
      <c r="F68" s="3">
        <v>8856218.9699999969</v>
      </c>
      <c r="G68" s="13">
        <v>8328373.4440499181</v>
      </c>
      <c r="H68" s="13">
        <v>7104529.614050664</v>
      </c>
      <c r="I68" s="3">
        <v>2279534.8818994127</v>
      </c>
      <c r="J68" s="1">
        <v>18</v>
      </c>
      <c r="K68" s="31" t="s">
        <v>655</v>
      </c>
      <c r="L68" s="46" t="s">
        <v>655</v>
      </c>
      <c r="M68" s="1">
        <v>14</v>
      </c>
      <c r="N68" s="1">
        <v>4</v>
      </c>
    </row>
    <row r="69" spans="1:14" x14ac:dyDescent="0.25">
      <c r="A69" s="1">
        <v>3</v>
      </c>
      <c r="B69" s="1" t="s">
        <v>116</v>
      </c>
      <c r="C69" s="2" t="s">
        <v>631</v>
      </c>
      <c r="D69" s="2" t="s">
        <v>9</v>
      </c>
      <c r="E69" s="2" t="s">
        <v>10</v>
      </c>
      <c r="F69" s="3">
        <v>8417532</v>
      </c>
      <c r="G69" s="13">
        <v>7915832.9543019887</v>
      </c>
      <c r="H69" s="13">
        <v>6752611.4218491521</v>
      </c>
      <c r="I69" s="3">
        <v>2166619.6238488592</v>
      </c>
      <c r="J69" s="1">
        <v>17</v>
      </c>
      <c r="K69" s="31">
        <v>9.1795706104957232E-3</v>
      </c>
      <c r="L69" s="46">
        <v>0.44854001644027014</v>
      </c>
      <c r="M69" s="1">
        <v>14</v>
      </c>
      <c r="N69" s="1">
        <v>3</v>
      </c>
    </row>
    <row r="70" spans="1:14" x14ac:dyDescent="0.25">
      <c r="A70" s="1">
        <v>3</v>
      </c>
      <c r="B70" s="1" t="s">
        <v>118</v>
      </c>
      <c r="C70" s="2" t="s">
        <v>119</v>
      </c>
      <c r="D70" s="2" t="s">
        <v>9</v>
      </c>
      <c r="E70" s="2" t="s">
        <v>10</v>
      </c>
      <c r="F70" s="3">
        <v>3962177</v>
      </c>
      <c r="G70" s="13">
        <v>3726024.5957339266</v>
      </c>
      <c r="H70" s="13">
        <v>3178490.0450141453</v>
      </c>
      <c r="I70" s="3">
        <v>1019839.3592519281</v>
      </c>
      <c r="J70" s="1">
        <v>23</v>
      </c>
      <c r="K70" s="31">
        <v>2.1729482507336866E-4</v>
      </c>
      <c r="L70" s="46">
        <v>8.9191460272651355</v>
      </c>
      <c r="M70" s="1">
        <v>19</v>
      </c>
      <c r="N70" s="1">
        <v>4</v>
      </c>
    </row>
    <row r="71" spans="1:14" x14ac:dyDescent="0.25">
      <c r="A71" s="1">
        <v>3</v>
      </c>
      <c r="B71" s="1" t="s">
        <v>122</v>
      </c>
      <c r="C71" s="2" t="s">
        <v>123</v>
      </c>
      <c r="D71" s="2" t="s">
        <v>604</v>
      </c>
      <c r="E71" s="2" t="s">
        <v>606</v>
      </c>
      <c r="F71" s="3">
        <v>5649979</v>
      </c>
      <c r="G71" s="13">
        <v>5313230.7616192251</v>
      </c>
      <c r="H71" s="13">
        <v>4532458.2940234561</v>
      </c>
      <c r="I71" s="3">
        <v>1454268.9443573188</v>
      </c>
      <c r="J71" s="1">
        <v>11</v>
      </c>
      <c r="K71" s="31" t="s">
        <v>655</v>
      </c>
      <c r="L71" s="46" t="s">
        <v>655</v>
      </c>
      <c r="M71" s="1">
        <v>9</v>
      </c>
      <c r="N71" s="1">
        <v>2</v>
      </c>
    </row>
    <row r="72" spans="1:14" x14ac:dyDescent="0.25">
      <c r="A72" s="1">
        <v>3</v>
      </c>
      <c r="B72" s="1" t="s">
        <v>124</v>
      </c>
      <c r="C72" s="2" t="s">
        <v>125</v>
      </c>
      <c r="D72" s="2" t="s">
        <v>9</v>
      </c>
      <c r="E72" s="2" t="s">
        <v>606</v>
      </c>
      <c r="F72" s="3">
        <v>284520</v>
      </c>
      <c r="G72" s="13">
        <v>284520</v>
      </c>
      <c r="H72" s="13">
        <v>284520</v>
      </c>
      <c r="I72" s="3">
        <v>0</v>
      </c>
      <c r="J72" s="1">
        <v>1</v>
      </c>
      <c r="K72" s="31">
        <v>2.5350485133190871E-4</v>
      </c>
      <c r="L72" s="46">
        <v>0.68435008828928379</v>
      </c>
      <c r="M72" s="1">
        <v>1</v>
      </c>
      <c r="N72" s="1">
        <v>0</v>
      </c>
    </row>
    <row r="73" spans="1:14" ht="30" x14ac:dyDescent="0.25">
      <c r="A73" s="1">
        <v>3</v>
      </c>
      <c r="B73" s="1" t="s">
        <v>120</v>
      </c>
      <c r="C73" s="2" t="s">
        <v>121</v>
      </c>
      <c r="D73" s="2" t="s">
        <v>9</v>
      </c>
      <c r="E73" s="2" t="s">
        <v>10</v>
      </c>
      <c r="F73" s="3">
        <v>1556643</v>
      </c>
      <c r="G73" s="13">
        <v>1463864.4625863628</v>
      </c>
      <c r="H73" s="13">
        <v>1248751.4513210678</v>
      </c>
      <c r="I73" s="3">
        <v>400670.0860925694</v>
      </c>
      <c r="J73" s="1">
        <v>3</v>
      </c>
      <c r="K73" s="31">
        <v>2.3764126718978191E-3</v>
      </c>
      <c r="L73" s="46">
        <v>0.32040991659206258</v>
      </c>
      <c r="M73" s="1">
        <v>2</v>
      </c>
      <c r="N73" s="1">
        <v>1</v>
      </c>
    </row>
    <row r="74" spans="1:14" x14ac:dyDescent="0.25">
      <c r="A74" s="1">
        <v>4</v>
      </c>
      <c r="B74" s="1" t="s">
        <v>126</v>
      </c>
      <c r="C74" s="2" t="s">
        <v>127</v>
      </c>
      <c r="D74" s="2" t="s">
        <v>9</v>
      </c>
      <c r="E74" s="2" t="s">
        <v>10</v>
      </c>
      <c r="F74" s="3">
        <v>1267010.92</v>
      </c>
      <c r="G74" s="13">
        <v>1193740.55</v>
      </c>
      <c r="H74" s="13">
        <v>1018651.89</v>
      </c>
      <c r="I74" s="3">
        <f>(F74*2)-(G74+H74)</f>
        <v>321629.39999999991</v>
      </c>
      <c r="J74" s="1">
        <v>3</v>
      </c>
      <c r="K74" s="31">
        <v>1.0705106822976648E-3</v>
      </c>
      <c r="L74" s="46">
        <v>0.57893277650613895</v>
      </c>
      <c r="M74" s="1">
        <v>2</v>
      </c>
      <c r="N74" s="1">
        <v>1</v>
      </c>
    </row>
    <row r="75" spans="1:14" x14ac:dyDescent="0.25">
      <c r="A75" s="1">
        <v>4</v>
      </c>
      <c r="B75" s="1" t="s">
        <v>128</v>
      </c>
      <c r="C75" s="2" t="s">
        <v>129</v>
      </c>
      <c r="D75" s="2" t="s">
        <v>9</v>
      </c>
      <c r="E75" s="2" t="s">
        <v>10</v>
      </c>
      <c r="F75" s="3">
        <v>15497090.999999996</v>
      </c>
      <c r="G75" s="13">
        <v>14600904.890000001</v>
      </c>
      <c r="H75" s="13">
        <v>12459356.75</v>
      </c>
      <c r="I75" s="3">
        <f t="shared" ref="I75:I89" si="0">(F75*2)-(G75+H75)</f>
        <v>3933920.359999992</v>
      </c>
      <c r="J75" s="1">
        <v>31</v>
      </c>
      <c r="K75" s="31">
        <v>7.9563301792125035E-3</v>
      </c>
      <c r="L75" s="46">
        <v>0.95274388730562565</v>
      </c>
      <c r="M75" s="1">
        <v>25</v>
      </c>
      <c r="N75" s="1">
        <v>6</v>
      </c>
    </row>
    <row r="76" spans="1:14" x14ac:dyDescent="0.25">
      <c r="A76" s="1">
        <v>4</v>
      </c>
      <c r="B76" s="1" t="s">
        <v>130</v>
      </c>
      <c r="C76" s="2" t="s">
        <v>131</v>
      </c>
      <c r="D76" s="2" t="s">
        <v>9</v>
      </c>
      <c r="E76" s="2" t="s">
        <v>606</v>
      </c>
      <c r="F76" s="3">
        <v>467886</v>
      </c>
      <c r="G76" s="13">
        <v>468715.27</v>
      </c>
      <c r="H76" s="13">
        <v>468715.27</v>
      </c>
      <c r="I76" s="3">
        <f t="shared" si="0"/>
        <v>-1658.5400000000373</v>
      </c>
      <c r="J76" s="1">
        <v>1</v>
      </c>
      <c r="K76" s="31">
        <v>2.3736655484109235E-4</v>
      </c>
      <c r="L76" s="46">
        <v>1.2019110459776126</v>
      </c>
      <c r="M76" s="1">
        <v>1</v>
      </c>
      <c r="N76" s="1">
        <v>0</v>
      </c>
    </row>
    <row r="77" spans="1:14" ht="30" x14ac:dyDescent="0.25">
      <c r="A77" s="1">
        <v>4</v>
      </c>
      <c r="B77" s="1" t="s">
        <v>132</v>
      </c>
      <c r="C77" s="2" t="s">
        <v>133</v>
      </c>
      <c r="D77" s="2" t="s">
        <v>603</v>
      </c>
      <c r="E77" s="2" t="s">
        <v>606</v>
      </c>
      <c r="F77" s="3">
        <v>3834010.0000000005</v>
      </c>
      <c r="G77" s="13">
        <v>3612291.84</v>
      </c>
      <c r="H77" s="13">
        <v>3082468.73</v>
      </c>
      <c r="I77" s="3">
        <f t="shared" si="0"/>
        <v>973259.43000000063</v>
      </c>
      <c r="J77" s="1">
        <v>8</v>
      </c>
      <c r="K77" s="31" t="s">
        <v>655</v>
      </c>
      <c r="L77" s="46" t="s">
        <v>655</v>
      </c>
      <c r="M77" s="1">
        <v>6</v>
      </c>
      <c r="N77" s="1">
        <v>2</v>
      </c>
    </row>
    <row r="78" spans="1:14" x14ac:dyDescent="0.25">
      <c r="A78" s="1">
        <v>4</v>
      </c>
      <c r="B78" s="1" t="s">
        <v>134</v>
      </c>
      <c r="C78" s="2" t="s">
        <v>135</v>
      </c>
      <c r="D78" s="2" t="s">
        <v>9</v>
      </c>
      <c r="E78" s="2" t="s">
        <v>10</v>
      </c>
      <c r="F78" s="3">
        <v>6570208.0000000028</v>
      </c>
      <c r="G78" s="13">
        <v>6190257.3899999997</v>
      </c>
      <c r="H78" s="13">
        <v>5282318.17</v>
      </c>
      <c r="I78" s="3">
        <f t="shared" si="0"/>
        <v>1667840.4400000069</v>
      </c>
      <c r="J78" s="1">
        <v>13</v>
      </c>
      <c r="K78" s="31">
        <v>3.1429493854673272E-3</v>
      </c>
      <c r="L78" s="46">
        <v>1.022540497042232</v>
      </c>
      <c r="M78" s="1">
        <v>11</v>
      </c>
      <c r="N78" s="1">
        <v>2</v>
      </c>
    </row>
    <row r="79" spans="1:14" x14ac:dyDescent="0.25">
      <c r="A79" s="1">
        <v>4</v>
      </c>
      <c r="B79" s="1" t="s">
        <v>136</v>
      </c>
      <c r="C79" s="2" t="s">
        <v>137</v>
      </c>
      <c r="D79" s="2" t="s">
        <v>9</v>
      </c>
      <c r="E79" s="2" t="s">
        <v>10</v>
      </c>
      <c r="F79" s="3">
        <v>2200094.12</v>
      </c>
      <c r="G79" s="13">
        <v>2072864.19</v>
      </c>
      <c r="H79" s="13">
        <v>1768832.46</v>
      </c>
      <c r="I79" s="3">
        <f t="shared" si="0"/>
        <v>558491.59000000032</v>
      </c>
      <c r="J79" s="1">
        <v>4</v>
      </c>
      <c r="K79" s="31">
        <v>1.9355916261903261E-3</v>
      </c>
      <c r="L79" s="46">
        <v>0.55598914313948555</v>
      </c>
      <c r="M79" s="1">
        <v>4</v>
      </c>
      <c r="N79" s="1">
        <v>0</v>
      </c>
    </row>
    <row r="80" spans="1:14" x14ac:dyDescent="0.25">
      <c r="A80" s="1">
        <v>4</v>
      </c>
      <c r="B80" s="1" t="s">
        <v>138</v>
      </c>
      <c r="C80" s="2" t="s">
        <v>139</v>
      </c>
      <c r="D80" s="2" t="s">
        <v>9</v>
      </c>
      <c r="E80" s="2" t="s">
        <v>10</v>
      </c>
      <c r="F80" s="3">
        <v>563557</v>
      </c>
      <c r="G80" s="13">
        <v>564555.82999999996</v>
      </c>
      <c r="H80" s="13">
        <v>564555.82999999996</v>
      </c>
      <c r="I80" s="3">
        <f t="shared" si="0"/>
        <v>-1997.6599999999162</v>
      </c>
      <c r="J80" s="1">
        <v>1</v>
      </c>
      <c r="K80" s="31">
        <v>3.8795581342713673E-4</v>
      </c>
      <c r="L80" s="46">
        <v>0.88574230283142286</v>
      </c>
      <c r="M80" s="1">
        <v>1</v>
      </c>
      <c r="N80" s="1">
        <v>0</v>
      </c>
    </row>
    <row r="81" spans="1:14" ht="30" x14ac:dyDescent="0.25">
      <c r="A81" s="1">
        <v>4</v>
      </c>
      <c r="B81" s="1" t="s">
        <v>140</v>
      </c>
      <c r="C81" s="2" t="s">
        <v>141</v>
      </c>
      <c r="D81" s="2" t="s">
        <v>9</v>
      </c>
      <c r="E81" s="2" t="s">
        <v>606</v>
      </c>
      <c r="F81" s="3">
        <v>50469396.699999996</v>
      </c>
      <c r="G81" s="13">
        <v>47550786.200000003</v>
      </c>
      <c r="H81" s="13">
        <v>40576403.57</v>
      </c>
      <c r="I81" s="3">
        <f t="shared" si="0"/>
        <v>12811603.62999998</v>
      </c>
      <c r="J81" s="1">
        <v>75</v>
      </c>
      <c r="K81" s="31">
        <v>1.6741286431720515E-2</v>
      </c>
      <c r="L81" s="46">
        <v>1.4746130458315139</v>
      </c>
      <c r="M81" s="1">
        <v>75</v>
      </c>
      <c r="N81" s="1">
        <v>0</v>
      </c>
    </row>
    <row r="82" spans="1:14" x14ac:dyDescent="0.25">
      <c r="A82" s="1">
        <v>4</v>
      </c>
      <c r="B82" s="1" t="s">
        <v>142</v>
      </c>
      <c r="C82" s="2" t="s">
        <v>143</v>
      </c>
      <c r="D82" s="2" t="s">
        <v>9</v>
      </c>
      <c r="E82" s="2" t="s">
        <v>606</v>
      </c>
      <c r="F82" s="3">
        <v>600000</v>
      </c>
      <c r="G82" s="13">
        <v>601063.42000000004</v>
      </c>
      <c r="H82" s="13">
        <v>601063.42000000004</v>
      </c>
      <c r="I82" s="3">
        <f t="shared" si="0"/>
        <v>-2126.8400000000838</v>
      </c>
      <c r="J82" s="1">
        <v>1</v>
      </c>
      <c r="K82" s="31">
        <v>2.6365886532972964E-4</v>
      </c>
      <c r="L82" s="46">
        <v>1.3875884432713963</v>
      </c>
      <c r="M82" s="1">
        <v>1</v>
      </c>
      <c r="N82" s="1">
        <v>0</v>
      </c>
    </row>
    <row r="83" spans="1:14" x14ac:dyDescent="0.25">
      <c r="A83" s="1">
        <v>4</v>
      </c>
      <c r="B83" s="1" t="s">
        <v>144</v>
      </c>
      <c r="C83" s="2" t="s">
        <v>145</v>
      </c>
      <c r="D83" s="2" t="s">
        <v>604</v>
      </c>
      <c r="E83" s="2" t="s">
        <v>606</v>
      </c>
      <c r="F83" s="3">
        <v>2889500</v>
      </c>
      <c r="G83" s="13">
        <v>2722402.2</v>
      </c>
      <c r="H83" s="13">
        <v>2323101.2400000002</v>
      </c>
      <c r="I83" s="3">
        <f t="shared" si="0"/>
        <v>733496.55999999959</v>
      </c>
      <c r="J83" s="1">
        <v>6</v>
      </c>
      <c r="K83" s="31" t="s">
        <v>655</v>
      </c>
      <c r="L83" s="46" t="s">
        <v>655</v>
      </c>
      <c r="M83" s="1">
        <v>5</v>
      </c>
      <c r="N83" s="1">
        <v>1</v>
      </c>
    </row>
    <row r="84" spans="1:14" x14ac:dyDescent="0.25">
      <c r="A84" s="1">
        <v>4</v>
      </c>
      <c r="B84" s="1" t="s">
        <v>146</v>
      </c>
      <c r="C84" s="2" t="s">
        <v>147</v>
      </c>
      <c r="D84" s="2" t="s">
        <v>9</v>
      </c>
      <c r="E84" s="2" t="s">
        <v>10</v>
      </c>
      <c r="F84" s="3">
        <v>38293355.909999982</v>
      </c>
      <c r="G84" s="13">
        <v>36078877.479999997</v>
      </c>
      <c r="H84" s="13">
        <v>30787105.949999999</v>
      </c>
      <c r="I84" s="3">
        <f t="shared" si="0"/>
        <v>9720728.3899999708</v>
      </c>
      <c r="J84" s="1">
        <v>73</v>
      </c>
      <c r="K84" s="31">
        <v>8.166543966552562E-3</v>
      </c>
      <c r="L84" s="46">
        <v>2.2936328976898706</v>
      </c>
      <c r="M84" s="1">
        <v>63</v>
      </c>
      <c r="N84" s="1">
        <v>10</v>
      </c>
    </row>
    <row r="85" spans="1:14" x14ac:dyDescent="0.25">
      <c r="A85" s="1">
        <v>4</v>
      </c>
      <c r="B85" s="1" t="s">
        <v>148</v>
      </c>
      <c r="C85" s="2" t="s">
        <v>149</v>
      </c>
      <c r="D85" s="2" t="s">
        <v>9</v>
      </c>
      <c r="E85" s="2" t="s">
        <v>606</v>
      </c>
      <c r="F85" s="3">
        <v>250000</v>
      </c>
      <c r="G85" s="13">
        <v>250443.09</v>
      </c>
      <c r="H85" s="13">
        <v>250443.09</v>
      </c>
      <c r="I85" s="3">
        <f t="shared" si="0"/>
        <v>-886.17999999999302</v>
      </c>
      <c r="J85" s="1">
        <v>1</v>
      </c>
      <c r="K85" s="31">
        <v>1.7661162002116182E-4</v>
      </c>
      <c r="L85" s="46">
        <v>0.86312269650808193</v>
      </c>
      <c r="M85" s="1">
        <v>1</v>
      </c>
      <c r="N85" s="1">
        <v>0</v>
      </c>
    </row>
    <row r="86" spans="1:14" x14ac:dyDescent="0.25">
      <c r="A86" s="1">
        <v>4</v>
      </c>
      <c r="B86" s="1" t="s">
        <v>150</v>
      </c>
      <c r="C86" s="2" t="s">
        <v>151</v>
      </c>
      <c r="D86" s="2" t="s">
        <v>603</v>
      </c>
      <c r="E86" s="2" t="s">
        <v>606</v>
      </c>
      <c r="F86" s="3">
        <v>3977654.0000000005</v>
      </c>
      <c r="G86" s="13">
        <v>3747629.01</v>
      </c>
      <c r="H86" s="13">
        <v>3197955.68</v>
      </c>
      <c r="I86" s="3">
        <f t="shared" si="0"/>
        <v>1009723.3100000015</v>
      </c>
      <c r="J86" s="1">
        <v>8</v>
      </c>
      <c r="K86" s="31" t="s">
        <v>655</v>
      </c>
      <c r="L86" s="46" t="s">
        <v>655</v>
      </c>
      <c r="M86" s="1">
        <v>6</v>
      </c>
      <c r="N86" s="1">
        <v>2</v>
      </c>
    </row>
    <row r="87" spans="1:14" x14ac:dyDescent="0.25">
      <c r="A87" s="1">
        <v>4</v>
      </c>
      <c r="B87" s="1" t="s">
        <v>154</v>
      </c>
      <c r="C87" s="2" t="s">
        <v>155</v>
      </c>
      <c r="D87" s="2" t="s">
        <v>9</v>
      </c>
      <c r="E87" s="2" t="s">
        <v>10</v>
      </c>
      <c r="F87" s="3">
        <v>598450.5</v>
      </c>
      <c r="G87" s="13">
        <v>599511.17000000004</v>
      </c>
      <c r="H87" s="13">
        <v>599511.17000000004</v>
      </c>
      <c r="I87" s="3">
        <f t="shared" si="0"/>
        <v>-2121.3400000000838</v>
      </c>
      <c r="J87" s="1">
        <v>1</v>
      </c>
      <c r="K87" s="31">
        <v>1.4519239353823986E-3</v>
      </c>
      <c r="L87" s="46">
        <v>0.25132527813220862</v>
      </c>
      <c r="M87" s="1">
        <v>1</v>
      </c>
      <c r="N87" s="1">
        <v>0</v>
      </c>
    </row>
    <row r="88" spans="1:14" ht="30" x14ac:dyDescent="0.25">
      <c r="A88" s="1">
        <v>4</v>
      </c>
      <c r="B88" s="1" t="s">
        <v>156</v>
      </c>
      <c r="C88" s="2" t="s">
        <v>157</v>
      </c>
      <c r="D88" s="2" t="s">
        <v>9</v>
      </c>
      <c r="E88" s="2" t="s">
        <v>606</v>
      </c>
      <c r="F88" s="3">
        <v>7641486.9999999972</v>
      </c>
      <c r="G88" s="13">
        <v>7199585.0599999996</v>
      </c>
      <c r="H88" s="13">
        <v>6143605.4500000002</v>
      </c>
      <c r="I88" s="3">
        <f t="shared" si="0"/>
        <v>1939783.4899999946</v>
      </c>
      <c r="J88" s="1">
        <v>15</v>
      </c>
      <c r="K88" s="31">
        <v>2.5421689112412292E-3</v>
      </c>
      <c r="L88" s="46">
        <v>1.4703213404140461</v>
      </c>
      <c r="M88" s="1">
        <v>12</v>
      </c>
      <c r="N88" s="1">
        <v>3</v>
      </c>
    </row>
    <row r="89" spans="1:14" ht="30" x14ac:dyDescent="0.25">
      <c r="A89" s="1">
        <v>4</v>
      </c>
      <c r="B89" s="1" t="s">
        <v>158</v>
      </c>
      <c r="C89" s="2" t="s">
        <v>159</v>
      </c>
      <c r="D89" s="2" t="s">
        <v>603</v>
      </c>
      <c r="E89" s="2" t="s">
        <v>606</v>
      </c>
      <c r="F89" s="3">
        <v>5934568</v>
      </c>
      <c r="G89" s="13">
        <v>5591376.0099999998</v>
      </c>
      <c r="H89" s="13">
        <v>4771276.0999999996</v>
      </c>
      <c r="I89" s="3">
        <f t="shared" si="0"/>
        <v>1506483.8900000006</v>
      </c>
      <c r="J89" s="1">
        <v>12</v>
      </c>
      <c r="K89" s="31" t="s">
        <v>655</v>
      </c>
      <c r="L89" s="46" t="s">
        <v>655</v>
      </c>
      <c r="M89" s="1">
        <v>10</v>
      </c>
      <c r="N89" s="1">
        <v>2</v>
      </c>
    </row>
    <row r="90" spans="1:14" ht="30" x14ac:dyDescent="0.25">
      <c r="A90" s="1">
        <v>5</v>
      </c>
      <c r="B90" s="1" t="s">
        <v>171</v>
      </c>
      <c r="C90" s="2" t="s">
        <v>172</v>
      </c>
      <c r="D90" s="2" t="s">
        <v>9</v>
      </c>
      <c r="E90" s="2" t="s">
        <v>10</v>
      </c>
      <c r="F90" s="3">
        <v>3098976</v>
      </c>
      <c r="G90" s="13">
        <v>2914271.8252085005</v>
      </c>
      <c r="H90" s="13">
        <v>2486023.3063131091</v>
      </c>
      <c r="I90" s="3">
        <v>797656.86847839039</v>
      </c>
      <c r="J90" s="1">
        <v>6</v>
      </c>
      <c r="K90" s="31">
        <v>6.4684962850931407E-3</v>
      </c>
      <c r="L90" s="46">
        <v>0.23434390643760364</v>
      </c>
      <c r="M90" s="1">
        <v>5</v>
      </c>
      <c r="N90" s="1">
        <v>1</v>
      </c>
    </row>
    <row r="91" spans="1:14" ht="30" x14ac:dyDescent="0.25">
      <c r="A91" s="1">
        <v>5</v>
      </c>
      <c r="B91" s="58" t="s">
        <v>707</v>
      </c>
      <c r="C91" s="2" t="s">
        <v>164</v>
      </c>
      <c r="D91" s="2" t="s">
        <v>653</v>
      </c>
      <c r="E91" s="2" t="s">
        <v>606</v>
      </c>
      <c r="F91" s="3">
        <v>12789143.710000003</v>
      </c>
      <c r="G91" s="13">
        <v>12026889.263613375</v>
      </c>
      <c r="H91" s="13">
        <v>10259553.262383351</v>
      </c>
      <c r="I91" s="3">
        <v>3291844.8940032795</v>
      </c>
      <c r="J91" s="1">
        <v>26</v>
      </c>
      <c r="K91" s="31" t="s">
        <v>655</v>
      </c>
      <c r="L91" s="46" t="s">
        <v>655</v>
      </c>
      <c r="M91" s="1">
        <v>21</v>
      </c>
      <c r="N91" s="1">
        <v>5</v>
      </c>
    </row>
    <row r="92" spans="1:14" ht="30" x14ac:dyDescent="0.25">
      <c r="A92" s="1">
        <v>5</v>
      </c>
      <c r="B92" s="1" t="s">
        <v>173</v>
      </c>
      <c r="C92" s="2" t="s">
        <v>174</v>
      </c>
      <c r="D92" s="2" t="s">
        <v>9</v>
      </c>
      <c r="E92" s="2" t="s">
        <v>10</v>
      </c>
      <c r="F92" s="3">
        <v>36771788.899999999</v>
      </c>
      <c r="G92" s="13">
        <v>34580128.517866768</v>
      </c>
      <c r="H92" s="13">
        <v>29498622.841940589</v>
      </c>
      <c r="I92" s="3">
        <v>9464826.4401926398</v>
      </c>
      <c r="J92" s="1">
        <v>74</v>
      </c>
      <c r="K92" s="31">
        <v>1.362571793181163E-2</v>
      </c>
      <c r="L92" s="46">
        <v>1.3200614527148737</v>
      </c>
      <c r="M92" s="1">
        <v>64</v>
      </c>
      <c r="N92" s="1">
        <v>10</v>
      </c>
    </row>
    <row r="93" spans="1:14" ht="30" x14ac:dyDescent="0.25">
      <c r="A93" s="1">
        <v>5</v>
      </c>
      <c r="B93" s="58" t="s">
        <v>708</v>
      </c>
      <c r="C93" s="2" t="s">
        <v>89</v>
      </c>
      <c r="D93" s="2" t="s">
        <v>653</v>
      </c>
      <c r="E93" s="2" t="s">
        <v>606</v>
      </c>
      <c r="F93" s="3">
        <v>11354465.240000002</v>
      </c>
      <c r="G93" s="13">
        <v>10677720.040181428</v>
      </c>
      <c r="H93" s="13">
        <v>9108642.7314577699</v>
      </c>
      <c r="I93" s="3">
        <v>2922567.7083608061</v>
      </c>
      <c r="J93" s="1">
        <v>23</v>
      </c>
      <c r="K93" s="31" t="s">
        <v>655</v>
      </c>
      <c r="L93" s="46" t="s">
        <v>655</v>
      </c>
      <c r="M93" s="1">
        <v>18</v>
      </c>
      <c r="N93" s="1">
        <v>5</v>
      </c>
    </row>
    <row r="94" spans="1:14" ht="30" x14ac:dyDescent="0.25">
      <c r="A94" s="1">
        <v>5</v>
      </c>
      <c r="B94" s="1" t="s">
        <v>169</v>
      </c>
      <c r="C94" s="2" t="s">
        <v>170</v>
      </c>
      <c r="D94" s="2" t="s">
        <v>9</v>
      </c>
      <c r="E94" s="2" t="s">
        <v>10</v>
      </c>
      <c r="F94" s="3">
        <v>14548128.799999999</v>
      </c>
      <c r="G94" s="13">
        <v>13681035.887772074</v>
      </c>
      <c r="H94" s="13">
        <v>11670625.154904382</v>
      </c>
      <c r="I94" s="3">
        <v>3744596.5573235415</v>
      </c>
      <c r="J94" s="1">
        <v>29</v>
      </c>
      <c r="K94" s="31">
        <v>8.2940878518803548E-3</v>
      </c>
      <c r="L94" s="46">
        <v>0.85798025150672619</v>
      </c>
      <c r="M94" s="1">
        <v>23</v>
      </c>
      <c r="N94" s="1">
        <v>6</v>
      </c>
    </row>
    <row r="95" spans="1:14" x14ac:dyDescent="0.25">
      <c r="A95" s="1">
        <v>5</v>
      </c>
      <c r="B95" s="1" t="s">
        <v>162</v>
      </c>
      <c r="C95" s="2" t="s">
        <v>163</v>
      </c>
      <c r="D95" s="2" t="s">
        <v>9</v>
      </c>
      <c r="E95" s="2" t="s">
        <v>10</v>
      </c>
      <c r="F95" s="3">
        <v>1169400</v>
      </c>
      <c r="G95" s="13">
        <v>1099701.7958186255</v>
      </c>
      <c r="H95" s="13">
        <v>1000000</v>
      </c>
      <c r="I95" s="3">
        <v>239098.20418137452</v>
      </c>
      <c r="J95" s="1">
        <v>2</v>
      </c>
      <c r="K95" s="31">
        <v>5.1878563331994171E-3</v>
      </c>
      <c r="L95" s="46">
        <v>0.11753409340332736</v>
      </c>
      <c r="M95" s="1">
        <v>2</v>
      </c>
      <c r="N95" s="1">
        <v>0</v>
      </c>
    </row>
    <row r="96" spans="1:14" x14ac:dyDescent="0.25">
      <c r="A96" s="1">
        <v>5</v>
      </c>
      <c r="B96" s="1" t="s">
        <v>160</v>
      </c>
      <c r="C96" s="2" t="s">
        <v>161</v>
      </c>
      <c r="D96" s="2" t="s">
        <v>9</v>
      </c>
      <c r="E96" s="2" t="s">
        <v>606</v>
      </c>
      <c r="F96" s="3">
        <v>2802936.1199999996</v>
      </c>
      <c r="G96" s="13">
        <v>2635876.4192995466</v>
      </c>
      <c r="H96" s="13">
        <v>2248537.7493813559</v>
      </c>
      <c r="I96" s="3">
        <v>721458.07131909672</v>
      </c>
      <c r="J96" s="1">
        <v>6</v>
      </c>
      <c r="K96" s="31">
        <v>1.3405306370637624E-3</v>
      </c>
      <c r="L96" s="46">
        <v>1.022763549117909</v>
      </c>
      <c r="M96" s="1">
        <v>4</v>
      </c>
      <c r="N96" s="1">
        <v>2</v>
      </c>
    </row>
    <row r="97" spans="1:14" x14ac:dyDescent="0.25">
      <c r="A97" s="1">
        <v>5</v>
      </c>
      <c r="B97" s="1" t="s">
        <v>165</v>
      </c>
      <c r="C97" s="2" t="s">
        <v>166</v>
      </c>
      <c r="D97" s="2" t="s">
        <v>603</v>
      </c>
      <c r="E97" s="2" t="s">
        <v>606</v>
      </c>
      <c r="F97" s="3">
        <v>43553711.729999997</v>
      </c>
      <c r="G97" s="13">
        <v>40957837.355949827</v>
      </c>
      <c r="H97" s="13">
        <v>34939135.519998424</v>
      </c>
      <c r="I97" s="3">
        <v>11210450.584051743</v>
      </c>
      <c r="J97" s="1">
        <v>40</v>
      </c>
      <c r="K97" s="31" t="s">
        <v>655</v>
      </c>
      <c r="L97" s="46" t="s">
        <v>655</v>
      </c>
      <c r="M97" s="1">
        <v>40</v>
      </c>
      <c r="N97" s="1">
        <v>0</v>
      </c>
    </row>
    <row r="98" spans="1:14" x14ac:dyDescent="0.25">
      <c r="A98" s="1">
        <v>5</v>
      </c>
      <c r="B98" s="1" t="s">
        <v>175</v>
      </c>
      <c r="C98" s="2" t="s">
        <v>176</v>
      </c>
      <c r="D98" s="2" t="s">
        <v>9</v>
      </c>
      <c r="E98" s="2" t="s">
        <v>10</v>
      </c>
      <c r="F98" s="3">
        <v>54402638.189999983</v>
      </c>
      <c r="G98" s="13">
        <v>51160149.576546878</v>
      </c>
      <c r="H98" s="13">
        <v>43642231.003163487</v>
      </c>
      <c r="I98" s="3">
        <v>14002895.800289601</v>
      </c>
      <c r="J98" s="1">
        <v>75</v>
      </c>
      <c r="K98" s="31">
        <v>1.9019828519798783E-2</v>
      </c>
      <c r="L98" s="46">
        <v>1.3991109292204502</v>
      </c>
      <c r="M98" s="1">
        <v>75</v>
      </c>
      <c r="N98" s="1">
        <v>0</v>
      </c>
    </row>
    <row r="99" spans="1:14" ht="30" x14ac:dyDescent="0.25">
      <c r="A99" s="1">
        <v>5</v>
      </c>
      <c r="B99" s="1" t="s">
        <v>167</v>
      </c>
      <c r="C99" s="2" t="s">
        <v>651</v>
      </c>
      <c r="D99" s="2" t="s">
        <v>653</v>
      </c>
      <c r="E99" s="2" t="s">
        <v>606</v>
      </c>
      <c r="F99" s="3">
        <v>17130299.000000004</v>
      </c>
      <c r="G99" s="13">
        <v>16109304.406712851</v>
      </c>
      <c r="H99" s="13">
        <v>13742062.719463512</v>
      </c>
      <c r="I99" s="3">
        <v>4409230.8738236427</v>
      </c>
      <c r="J99" s="1">
        <v>34</v>
      </c>
      <c r="K99" s="31" t="s">
        <v>655</v>
      </c>
      <c r="L99" s="46" t="s">
        <v>655</v>
      </c>
      <c r="M99" s="1">
        <v>27</v>
      </c>
      <c r="N99" s="1">
        <v>7</v>
      </c>
    </row>
    <row r="100" spans="1:14" x14ac:dyDescent="0.25">
      <c r="A100" s="1">
        <v>6</v>
      </c>
      <c r="B100" s="1" t="s">
        <v>177</v>
      </c>
      <c r="C100" s="2" t="s">
        <v>178</v>
      </c>
      <c r="D100" s="2" t="s">
        <v>9</v>
      </c>
      <c r="E100" s="2" t="s">
        <v>10</v>
      </c>
      <c r="F100" s="3">
        <v>7664389.8800000008</v>
      </c>
      <c r="G100" s="13">
        <v>7207579.3696682919</v>
      </c>
      <c r="H100" s="13">
        <v>6148434.7959940108</v>
      </c>
      <c r="I100" s="3">
        <v>1972765.594337699</v>
      </c>
      <c r="J100" s="1">
        <v>15</v>
      </c>
      <c r="K100" s="31">
        <v>7.4864584607254678E-3</v>
      </c>
      <c r="L100" s="46">
        <v>0.50077190438436314</v>
      </c>
      <c r="M100" s="1">
        <v>12</v>
      </c>
      <c r="N100" s="1">
        <v>3</v>
      </c>
    </row>
    <row r="101" spans="1:14" ht="30" x14ac:dyDescent="0.25">
      <c r="A101" s="1">
        <v>6</v>
      </c>
      <c r="B101" s="1" t="s">
        <v>179</v>
      </c>
      <c r="C101" s="2" t="s">
        <v>180</v>
      </c>
      <c r="D101" s="2" t="s">
        <v>9</v>
      </c>
      <c r="E101" s="2" t="s">
        <v>10</v>
      </c>
      <c r="F101" s="3">
        <v>7664389.8599999994</v>
      </c>
      <c r="G101" s="13">
        <v>7207579.3508603238</v>
      </c>
      <c r="H101" s="13">
        <v>6148434.7799498495</v>
      </c>
      <c r="I101" s="3">
        <v>1972765.5891898256</v>
      </c>
      <c r="J101" s="1">
        <v>15</v>
      </c>
      <c r="K101" s="31">
        <v>7.5970245171908223E-3</v>
      </c>
      <c r="L101" s="46">
        <v>0.49348373724549682</v>
      </c>
      <c r="M101" s="1">
        <v>12</v>
      </c>
      <c r="N101" s="1">
        <v>3</v>
      </c>
    </row>
    <row r="102" spans="1:14" ht="30" x14ac:dyDescent="0.25">
      <c r="A102" s="1">
        <v>6</v>
      </c>
      <c r="B102" s="58" t="s">
        <v>707</v>
      </c>
      <c r="C102" s="2" t="s">
        <v>164</v>
      </c>
      <c r="D102" s="2" t="s">
        <v>653</v>
      </c>
      <c r="E102" s="2" t="s">
        <v>606</v>
      </c>
      <c r="F102" s="3">
        <v>29761178.239999995</v>
      </c>
      <c r="G102" s="13">
        <v>27987362.028566953</v>
      </c>
      <c r="H102" s="13">
        <v>23874654.95956682</v>
      </c>
      <c r="I102" s="3">
        <v>7660339.4918662161</v>
      </c>
      <c r="J102" s="1">
        <v>60</v>
      </c>
      <c r="K102" s="31" t="s">
        <v>655</v>
      </c>
      <c r="L102" s="46" t="s">
        <v>655</v>
      </c>
      <c r="M102" s="1">
        <v>50</v>
      </c>
      <c r="N102" s="1">
        <v>10</v>
      </c>
    </row>
    <row r="103" spans="1:14" x14ac:dyDescent="0.25">
      <c r="A103" s="1">
        <v>6</v>
      </c>
      <c r="B103" s="1" t="s">
        <v>181</v>
      </c>
      <c r="C103" s="2" t="s">
        <v>648</v>
      </c>
      <c r="D103" s="2" t="s">
        <v>604</v>
      </c>
      <c r="E103" s="2" t="s">
        <v>606</v>
      </c>
      <c r="F103" s="3">
        <v>19932036</v>
      </c>
      <c r="G103" s="13">
        <v>18744053.175578494</v>
      </c>
      <c r="H103" s="13">
        <v>15989638.525200555</v>
      </c>
      <c r="I103" s="3">
        <v>5130380.2992209513</v>
      </c>
      <c r="J103" s="1">
        <v>20</v>
      </c>
      <c r="K103" s="31" t="s">
        <v>655</v>
      </c>
      <c r="L103" s="46" t="s">
        <v>655</v>
      </c>
      <c r="M103" s="1">
        <v>20</v>
      </c>
      <c r="N103" s="1">
        <v>0</v>
      </c>
    </row>
    <row r="104" spans="1:14" ht="30" x14ac:dyDescent="0.25">
      <c r="A104" s="1">
        <v>6</v>
      </c>
      <c r="B104" s="1" t="s">
        <v>183</v>
      </c>
      <c r="C104" s="2" t="s">
        <v>184</v>
      </c>
      <c r="D104" s="2" t="s">
        <v>9</v>
      </c>
      <c r="E104" s="2" t="s">
        <v>10</v>
      </c>
      <c r="F104" s="3">
        <v>15328778.940000003</v>
      </c>
      <c r="G104" s="13">
        <v>14415157.968209961</v>
      </c>
      <c r="H104" s="13">
        <v>12296868.934177471</v>
      </c>
      <c r="I104" s="3">
        <v>3945530.9776125737</v>
      </c>
      <c r="J104" s="1">
        <v>31</v>
      </c>
      <c r="K104" s="31">
        <v>3.1386525242918933E-2</v>
      </c>
      <c r="L104" s="46">
        <v>0.23889282619889501</v>
      </c>
      <c r="M104" s="1">
        <v>25</v>
      </c>
      <c r="N104" s="1">
        <v>6</v>
      </c>
    </row>
    <row r="105" spans="1:14" ht="30" x14ac:dyDescent="0.25">
      <c r="A105" s="1">
        <v>6</v>
      </c>
      <c r="B105" s="1" t="s">
        <v>185</v>
      </c>
      <c r="C105" s="2" t="s">
        <v>620</v>
      </c>
      <c r="D105" s="2" t="s">
        <v>9</v>
      </c>
      <c r="E105" s="2" t="s">
        <v>10</v>
      </c>
      <c r="F105" s="3">
        <v>778936</v>
      </c>
      <c r="G105" s="13">
        <v>778936</v>
      </c>
      <c r="H105" s="13">
        <v>778936</v>
      </c>
      <c r="I105" s="3">
        <v>0</v>
      </c>
      <c r="J105" s="1">
        <v>2</v>
      </c>
      <c r="K105" s="31">
        <v>4.0545133333667633E-4</v>
      </c>
      <c r="L105" s="46">
        <v>1.1714259636241551</v>
      </c>
      <c r="M105" s="1">
        <v>2</v>
      </c>
      <c r="N105" s="1">
        <v>0</v>
      </c>
    </row>
    <row r="106" spans="1:14" ht="30" x14ac:dyDescent="0.25">
      <c r="A106" s="1">
        <v>6</v>
      </c>
      <c r="B106" s="1" t="s">
        <v>187</v>
      </c>
      <c r="C106" s="2" t="s">
        <v>625</v>
      </c>
      <c r="D106" s="2" t="s">
        <v>9</v>
      </c>
      <c r="E106" s="2" t="s">
        <v>10</v>
      </c>
      <c r="F106" s="3">
        <v>1117796</v>
      </c>
      <c r="G106" s="13">
        <v>1051173.4808952252</v>
      </c>
      <c r="H106" s="13">
        <v>1000000</v>
      </c>
      <c r="I106" s="3">
        <v>184418.51910477481</v>
      </c>
      <c r="J106" s="1">
        <v>2</v>
      </c>
      <c r="K106" s="31">
        <v>1.9736388033829112E-3</v>
      </c>
      <c r="L106" s="46">
        <v>0.30894710307892365</v>
      </c>
      <c r="M106" s="1">
        <v>2</v>
      </c>
      <c r="N106" s="1">
        <v>0</v>
      </c>
    </row>
    <row r="107" spans="1:14" x14ac:dyDescent="0.25">
      <c r="A107" s="1">
        <v>6</v>
      </c>
      <c r="B107" s="1" t="s">
        <v>189</v>
      </c>
      <c r="C107" s="2" t="s">
        <v>190</v>
      </c>
      <c r="D107" s="2" t="s">
        <v>9</v>
      </c>
      <c r="E107" s="2" t="s">
        <v>606</v>
      </c>
      <c r="F107" s="3">
        <v>5738058.2100000009</v>
      </c>
      <c r="G107" s="13">
        <v>5396060.3027610816</v>
      </c>
      <c r="H107" s="13">
        <v>4603116.1399898808</v>
      </c>
      <c r="I107" s="3">
        <v>1476939.9772490393</v>
      </c>
      <c r="J107" s="1">
        <v>11</v>
      </c>
      <c r="K107" s="31">
        <v>1.7417756906894966E-3</v>
      </c>
      <c r="L107" s="46">
        <v>1.6114302427966338</v>
      </c>
      <c r="M107" s="1">
        <v>9</v>
      </c>
      <c r="N107" s="1">
        <v>2</v>
      </c>
    </row>
    <row r="108" spans="1:14" ht="30" x14ac:dyDescent="0.25">
      <c r="A108" s="1">
        <v>6</v>
      </c>
      <c r="B108" s="1" t="s">
        <v>191</v>
      </c>
      <c r="C108" s="2" t="s">
        <v>192</v>
      </c>
      <c r="D108" s="2" t="s">
        <v>9</v>
      </c>
      <c r="E108" s="2" t="s">
        <v>606</v>
      </c>
      <c r="F108" s="3">
        <v>4881125.18</v>
      </c>
      <c r="G108" s="13">
        <v>4590201.9206956653</v>
      </c>
      <c r="H108" s="13">
        <v>3915677.6169004757</v>
      </c>
      <c r="I108" s="3">
        <v>1256370.8224038584</v>
      </c>
      <c r="J108" s="1">
        <v>10</v>
      </c>
      <c r="K108" s="31">
        <v>1.5831928428511493E-3</v>
      </c>
      <c r="L108" s="46">
        <v>1.5080818497737829</v>
      </c>
      <c r="M108" s="1">
        <v>8</v>
      </c>
      <c r="N108" s="1">
        <v>2</v>
      </c>
    </row>
    <row r="109" spans="1:14" x14ac:dyDescent="0.25">
      <c r="A109" s="1">
        <v>6</v>
      </c>
      <c r="B109" s="1" t="s">
        <v>193</v>
      </c>
      <c r="C109" s="2" t="s">
        <v>194</v>
      </c>
      <c r="D109" s="2" t="s">
        <v>603</v>
      </c>
      <c r="E109" s="2" t="s">
        <v>606</v>
      </c>
      <c r="F109" s="3">
        <v>9128737</v>
      </c>
      <c r="G109" s="13">
        <v>8584648.9417273235</v>
      </c>
      <c r="H109" s="13">
        <v>7323145.7549857795</v>
      </c>
      <c r="I109" s="3">
        <v>2349679.303286897</v>
      </c>
      <c r="J109" s="1">
        <v>18</v>
      </c>
      <c r="K109" s="31" t="s">
        <v>655</v>
      </c>
      <c r="L109" s="46" t="s">
        <v>655</v>
      </c>
      <c r="M109" s="1">
        <v>15</v>
      </c>
      <c r="N109" s="1">
        <v>3</v>
      </c>
    </row>
    <row r="110" spans="1:14" ht="30" x14ac:dyDescent="0.25">
      <c r="A110" s="1">
        <v>6</v>
      </c>
      <c r="B110" s="1" t="s">
        <v>195</v>
      </c>
      <c r="C110" s="2" t="s">
        <v>196</v>
      </c>
      <c r="D110" s="2" t="s">
        <v>9</v>
      </c>
      <c r="E110" s="2" t="s">
        <v>10</v>
      </c>
      <c r="F110" s="3">
        <v>3125720.9999999995</v>
      </c>
      <c r="G110" s="13">
        <v>2939422.7782862918</v>
      </c>
      <c r="H110" s="13">
        <v>2507478.3589909431</v>
      </c>
      <c r="I110" s="3">
        <v>804540.86272276426</v>
      </c>
      <c r="J110" s="1">
        <v>6</v>
      </c>
      <c r="K110" s="31">
        <v>1.2715959666239627E-3</v>
      </c>
      <c r="L110" s="46">
        <v>1.2023747688180133</v>
      </c>
      <c r="M110" s="1">
        <v>5</v>
      </c>
      <c r="N110" s="1">
        <v>1</v>
      </c>
    </row>
    <row r="111" spans="1:14" ht="30" x14ac:dyDescent="0.25">
      <c r="A111" s="1">
        <v>6</v>
      </c>
      <c r="B111" s="1" t="s">
        <v>197</v>
      </c>
      <c r="C111" s="2" t="s">
        <v>198</v>
      </c>
      <c r="D111" s="2" t="s">
        <v>9</v>
      </c>
      <c r="E111" s="2" t="s">
        <v>606</v>
      </c>
      <c r="F111" s="3">
        <v>4281000</v>
      </c>
      <c r="G111" s="13">
        <v>4025845.2094232389</v>
      </c>
      <c r="H111" s="13">
        <v>3434252.4028344909</v>
      </c>
      <c r="I111" s="3">
        <v>1101902.3877422707</v>
      </c>
      <c r="J111" s="1">
        <v>9</v>
      </c>
      <c r="K111" s="31">
        <v>1.5925925353303116E-3</v>
      </c>
      <c r="L111" s="46">
        <v>1.3148594663603217</v>
      </c>
      <c r="M111" s="1">
        <v>7</v>
      </c>
      <c r="N111" s="1">
        <v>2</v>
      </c>
    </row>
    <row r="112" spans="1:14" ht="30" x14ac:dyDescent="0.25">
      <c r="A112" s="1">
        <v>6</v>
      </c>
      <c r="B112" s="1" t="s">
        <v>199</v>
      </c>
      <c r="C112" s="2" t="s">
        <v>611</v>
      </c>
      <c r="D112" s="2" t="s">
        <v>603</v>
      </c>
      <c r="E112" s="2" t="s">
        <v>606</v>
      </c>
      <c r="F112" s="3">
        <v>17290654.000000004</v>
      </c>
      <c r="G112" s="13">
        <v>16260101.979372758</v>
      </c>
      <c r="H112" s="13">
        <v>13870700.781611729</v>
      </c>
      <c r="I112" s="3">
        <v>4450505.2390155196</v>
      </c>
      <c r="J112" s="1">
        <v>35</v>
      </c>
      <c r="K112" s="31" t="s">
        <v>655</v>
      </c>
      <c r="L112" s="46" t="s">
        <v>655</v>
      </c>
      <c r="M112" s="1">
        <v>28</v>
      </c>
      <c r="N112" s="1">
        <v>7</v>
      </c>
    </row>
    <row r="113" spans="1:14" ht="30" x14ac:dyDescent="0.25">
      <c r="A113" s="1">
        <v>6</v>
      </c>
      <c r="B113" s="1" t="s">
        <v>201</v>
      </c>
      <c r="C113" s="2" t="s">
        <v>202</v>
      </c>
      <c r="D113" s="2" t="s">
        <v>9</v>
      </c>
      <c r="E113" s="2" t="s">
        <v>606</v>
      </c>
      <c r="F113" s="3">
        <v>1118152</v>
      </c>
      <c r="G113" s="13">
        <v>1051508.2626972701</v>
      </c>
      <c r="H113" s="13">
        <v>1000000</v>
      </c>
      <c r="I113" s="3">
        <v>184795.73730272986</v>
      </c>
      <c r="J113" s="1">
        <v>2</v>
      </c>
      <c r="K113" s="31">
        <v>4.0612598900643547E-4</v>
      </c>
      <c r="L113" s="46">
        <v>1.5013813627663253</v>
      </c>
      <c r="M113" s="1">
        <v>2</v>
      </c>
      <c r="N113" s="1">
        <v>0</v>
      </c>
    </row>
    <row r="114" spans="1:14" ht="30" x14ac:dyDescent="0.25">
      <c r="A114" s="1">
        <v>6</v>
      </c>
      <c r="B114" s="1" t="s">
        <v>203</v>
      </c>
      <c r="C114" s="2" t="s">
        <v>204</v>
      </c>
      <c r="D114" s="2" t="s">
        <v>9</v>
      </c>
      <c r="E114" s="2" t="s">
        <v>606</v>
      </c>
      <c r="F114" s="3">
        <v>144441831.99999994</v>
      </c>
      <c r="G114" s="13">
        <v>135832856.20124179</v>
      </c>
      <c r="H114" s="13">
        <v>115872391.64116228</v>
      </c>
      <c r="I114" s="3">
        <v>37178416.157595813</v>
      </c>
      <c r="J114" s="1">
        <v>75</v>
      </c>
      <c r="K114" s="31">
        <v>2.7311745923320429E-2</v>
      </c>
      <c r="L114" s="46">
        <v>2.5869158983439506</v>
      </c>
      <c r="M114" s="1">
        <v>75</v>
      </c>
      <c r="N114" s="1">
        <v>0</v>
      </c>
    </row>
    <row r="115" spans="1:14" x14ac:dyDescent="0.25">
      <c r="A115" s="1">
        <v>6</v>
      </c>
      <c r="B115" s="1" t="s">
        <v>205</v>
      </c>
      <c r="C115" s="2" t="s">
        <v>206</v>
      </c>
      <c r="D115" s="2" t="s">
        <v>9</v>
      </c>
      <c r="E115" s="2" t="s">
        <v>10</v>
      </c>
      <c r="F115" s="3">
        <v>1018177</v>
      </c>
      <c r="G115" s="13">
        <v>1000000</v>
      </c>
      <c r="H115" s="13">
        <v>1000000</v>
      </c>
      <c r="I115" s="3">
        <v>36354</v>
      </c>
      <c r="J115" s="1">
        <v>2</v>
      </c>
      <c r="K115" s="31">
        <v>7.1390680156157129E-4</v>
      </c>
      <c r="L115" s="46">
        <v>0.85410306989030071</v>
      </c>
      <c r="M115" s="1">
        <v>2</v>
      </c>
      <c r="N115" s="1">
        <v>0</v>
      </c>
    </row>
    <row r="116" spans="1:14" x14ac:dyDescent="0.25">
      <c r="A116" s="1">
        <v>6</v>
      </c>
      <c r="B116" s="1" t="s">
        <v>207</v>
      </c>
      <c r="C116" s="2" t="s">
        <v>208</v>
      </c>
      <c r="D116" s="2" t="s">
        <v>9</v>
      </c>
      <c r="E116" s="2" t="s">
        <v>10</v>
      </c>
      <c r="F116" s="3">
        <v>1464686.3499999999</v>
      </c>
      <c r="G116" s="13">
        <v>1377388.5833812447</v>
      </c>
      <c r="H116" s="13">
        <v>1174983.0920080307</v>
      </c>
      <c r="I116" s="3">
        <v>377001.0246107243</v>
      </c>
      <c r="J116" s="1">
        <v>3</v>
      </c>
      <c r="K116" s="31">
        <v>5.4546791966848269E-3</v>
      </c>
      <c r="L116" s="46">
        <v>0.13134519991788257</v>
      </c>
      <c r="M116" s="1">
        <v>2</v>
      </c>
      <c r="N116" s="1">
        <v>1</v>
      </c>
    </row>
    <row r="117" spans="1:14" x14ac:dyDescent="0.25">
      <c r="A117" s="1">
        <v>6</v>
      </c>
      <c r="B117" s="1" t="s">
        <v>209</v>
      </c>
      <c r="C117" s="2" t="s">
        <v>210</v>
      </c>
      <c r="D117" s="2" t="s">
        <v>603</v>
      </c>
      <c r="E117" s="2" t="s">
        <v>606</v>
      </c>
      <c r="F117" s="3">
        <v>29297352.000000004</v>
      </c>
      <c r="G117" s="13">
        <v>27551180.611536175</v>
      </c>
      <c r="H117" s="13">
        <v>23502569.844122376</v>
      </c>
      <c r="I117" s="3">
        <v>7540953.5443414561</v>
      </c>
      <c r="J117" s="1">
        <v>40</v>
      </c>
      <c r="K117" s="31" t="s">
        <v>655</v>
      </c>
      <c r="L117" s="46" t="s">
        <v>655</v>
      </c>
      <c r="M117" s="1">
        <v>40</v>
      </c>
      <c r="N117" s="1">
        <v>0</v>
      </c>
    </row>
    <row r="118" spans="1:14" ht="30" x14ac:dyDescent="0.25">
      <c r="A118" s="1">
        <v>6</v>
      </c>
      <c r="B118" s="1" t="s">
        <v>211</v>
      </c>
      <c r="C118" s="2" t="s">
        <v>212</v>
      </c>
      <c r="D118" s="2" t="s">
        <v>9</v>
      </c>
      <c r="E118" s="2" t="s">
        <v>606</v>
      </c>
      <c r="F118" s="3">
        <v>5252279.5200000005</v>
      </c>
      <c r="G118" s="13">
        <v>4939234.8386227032</v>
      </c>
      <c r="H118" s="13">
        <v>4213420.5937674353</v>
      </c>
      <c r="I118" s="3">
        <v>1351903.6076098625</v>
      </c>
      <c r="J118" s="1">
        <v>11</v>
      </c>
      <c r="K118" s="31">
        <v>2.0758155903557174E-3</v>
      </c>
      <c r="L118" s="46">
        <v>1.2376500014480765</v>
      </c>
      <c r="M118" s="1">
        <v>8</v>
      </c>
      <c r="N118" s="1">
        <v>3</v>
      </c>
    </row>
    <row r="119" spans="1:14" ht="30" x14ac:dyDescent="0.25">
      <c r="A119" s="1">
        <v>6</v>
      </c>
      <c r="B119" s="1" t="s">
        <v>213</v>
      </c>
      <c r="C119" s="2" t="s">
        <v>214</v>
      </c>
      <c r="D119" s="2" t="s">
        <v>9</v>
      </c>
      <c r="E119" s="2" t="s">
        <v>10</v>
      </c>
      <c r="F119" s="3">
        <v>15328779.670000002</v>
      </c>
      <c r="G119" s="13">
        <v>14415158.654700734</v>
      </c>
      <c r="H119" s="13">
        <v>12296869.519789303</v>
      </c>
      <c r="I119" s="3">
        <v>3945531.1655099671</v>
      </c>
      <c r="J119" s="1">
        <v>31</v>
      </c>
      <c r="K119" s="31">
        <v>2.2105642259822342E-2</v>
      </c>
      <c r="L119" s="46">
        <v>0.33919014832464461</v>
      </c>
      <c r="M119" s="1">
        <v>25</v>
      </c>
      <c r="N119" s="1">
        <v>6</v>
      </c>
    </row>
    <row r="120" spans="1:14" ht="30" x14ac:dyDescent="0.25">
      <c r="A120" s="1">
        <v>6</v>
      </c>
      <c r="B120" s="1" t="s">
        <v>215</v>
      </c>
      <c r="C120" s="2" t="s">
        <v>216</v>
      </c>
      <c r="D120" s="2" t="s">
        <v>9</v>
      </c>
      <c r="E120" s="2" t="s">
        <v>606</v>
      </c>
      <c r="F120" s="3">
        <v>1663708.0000000002</v>
      </c>
      <c r="G120" s="13">
        <v>1564548.2087547579</v>
      </c>
      <c r="H120" s="13">
        <v>1334639.849711508</v>
      </c>
      <c r="I120" s="3">
        <v>428227.94153373456</v>
      </c>
      <c r="J120" s="1">
        <v>3</v>
      </c>
      <c r="K120" s="31">
        <v>5.0657904617038398E-4</v>
      </c>
      <c r="L120" s="46">
        <v>1.606455383960554</v>
      </c>
      <c r="M120" s="1">
        <v>3</v>
      </c>
      <c r="N120" s="1">
        <v>0</v>
      </c>
    </row>
    <row r="121" spans="1:14" x14ac:dyDescent="0.25">
      <c r="A121" s="1">
        <v>6</v>
      </c>
      <c r="B121" s="1" t="s">
        <v>217</v>
      </c>
      <c r="C121" s="2" t="s">
        <v>218</v>
      </c>
      <c r="D121" s="2" t="s">
        <v>9</v>
      </c>
      <c r="E121" s="2" t="s">
        <v>10</v>
      </c>
      <c r="F121" s="3">
        <v>2574152.0699999998</v>
      </c>
      <c r="G121" s="13">
        <v>2420728.2829564153</v>
      </c>
      <c r="H121" s="13">
        <v>2065005.3566126789</v>
      </c>
      <c r="I121" s="3">
        <v>662570.50043090549</v>
      </c>
      <c r="J121" s="1">
        <v>5</v>
      </c>
      <c r="K121" s="31">
        <v>5.6774487651580462E-4</v>
      </c>
      <c r="L121" s="46">
        <v>2.2177866315311308</v>
      </c>
      <c r="M121" s="1">
        <v>4</v>
      </c>
      <c r="N121" s="1">
        <v>1</v>
      </c>
    </row>
    <row r="122" spans="1:14" ht="30" x14ac:dyDescent="0.25">
      <c r="A122" s="1">
        <v>6</v>
      </c>
      <c r="B122" s="1" t="s">
        <v>219</v>
      </c>
      <c r="C122" s="2" t="s">
        <v>622</v>
      </c>
      <c r="D122" s="2" t="s">
        <v>9</v>
      </c>
      <c r="E122" s="2" t="s">
        <v>10</v>
      </c>
      <c r="F122" s="3">
        <v>12711717.66</v>
      </c>
      <c r="G122" s="13">
        <v>11954077.936241949</v>
      </c>
      <c r="H122" s="13">
        <v>10197441.466481812</v>
      </c>
      <c r="I122" s="3">
        <v>3271915.917276239</v>
      </c>
      <c r="J122" s="1">
        <v>25</v>
      </c>
      <c r="K122" s="31">
        <v>4.445393846384085E-3</v>
      </c>
      <c r="L122" s="46">
        <v>1.3987264245950497</v>
      </c>
      <c r="M122" s="1">
        <v>20</v>
      </c>
      <c r="N122" s="1">
        <v>5</v>
      </c>
    </row>
    <row r="123" spans="1:14" ht="30" x14ac:dyDescent="0.25">
      <c r="A123" s="1">
        <v>7</v>
      </c>
      <c r="B123" s="1" t="s">
        <v>221</v>
      </c>
      <c r="C123" s="2" t="s">
        <v>222</v>
      </c>
      <c r="D123" s="2" t="s">
        <v>9</v>
      </c>
      <c r="E123" s="2" t="s">
        <v>10</v>
      </c>
      <c r="F123" s="3">
        <v>1411756</v>
      </c>
      <c r="G123" s="13">
        <v>1327612.9711456469</v>
      </c>
      <c r="H123" s="13">
        <v>1132521.9423536579</v>
      </c>
      <c r="I123" s="3">
        <v>363377.08650069521</v>
      </c>
      <c r="J123" s="1">
        <v>3</v>
      </c>
      <c r="K123" s="31">
        <v>4.9381169639893564E-3</v>
      </c>
      <c r="L123" s="46">
        <v>0.13984181602013926</v>
      </c>
      <c r="M123" s="1">
        <v>2</v>
      </c>
      <c r="N123" s="1">
        <v>1</v>
      </c>
    </row>
    <row r="124" spans="1:14" x14ac:dyDescent="0.25">
      <c r="A124" s="1">
        <v>7</v>
      </c>
      <c r="B124" s="1" t="s">
        <v>223</v>
      </c>
      <c r="C124" s="2" t="s">
        <v>224</v>
      </c>
      <c r="D124" s="2" t="s">
        <v>9</v>
      </c>
      <c r="E124" s="2" t="s">
        <v>10</v>
      </c>
      <c r="F124" s="3">
        <v>4575000</v>
      </c>
      <c r="G124" s="13">
        <v>4302322.3156064749</v>
      </c>
      <c r="H124" s="13">
        <v>3670101.551732725</v>
      </c>
      <c r="I124" s="3">
        <v>1177576.1326608001</v>
      </c>
      <c r="J124" s="1">
        <v>9</v>
      </c>
      <c r="K124" s="31">
        <v>2.0409700810320387E-3</v>
      </c>
      <c r="L124" s="46">
        <v>1.0964611428208944</v>
      </c>
      <c r="M124" s="1">
        <v>7</v>
      </c>
      <c r="N124" s="1">
        <v>2</v>
      </c>
    </row>
    <row r="125" spans="1:14" x14ac:dyDescent="0.25">
      <c r="A125" s="1">
        <v>7</v>
      </c>
      <c r="B125" s="1" t="s">
        <v>225</v>
      </c>
      <c r="C125" s="2" t="s">
        <v>226</v>
      </c>
      <c r="D125" s="2" t="s">
        <v>603</v>
      </c>
      <c r="E125" s="2" t="s">
        <v>606</v>
      </c>
      <c r="F125" s="3">
        <v>33081399.029999994</v>
      </c>
      <c r="G125" s="13">
        <v>31109692.082677893</v>
      </c>
      <c r="H125" s="13">
        <v>26538162.604042064</v>
      </c>
      <c r="I125" s="3">
        <v>8514943.3732800297</v>
      </c>
      <c r="J125" s="1">
        <v>40</v>
      </c>
      <c r="K125" s="31" t="s">
        <v>655</v>
      </c>
      <c r="L125" s="46" t="s">
        <v>655</v>
      </c>
      <c r="M125" s="1">
        <v>40</v>
      </c>
      <c r="N125" s="1">
        <v>0</v>
      </c>
    </row>
    <row r="126" spans="1:14" ht="30" x14ac:dyDescent="0.25">
      <c r="A126" s="1">
        <v>7</v>
      </c>
      <c r="B126" s="1" t="s">
        <v>227</v>
      </c>
      <c r="C126" s="2" t="s">
        <v>228</v>
      </c>
      <c r="D126" s="2" t="s">
        <v>9</v>
      </c>
      <c r="E126" s="2" t="s">
        <v>606</v>
      </c>
      <c r="F126" s="3">
        <v>48000703.080000021</v>
      </c>
      <c r="G126" s="13">
        <v>45139780.552105911</v>
      </c>
      <c r="H126" s="13">
        <v>38506547.509982489</v>
      </c>
      <c r="I126" s="3">
        <v>12355078.097911641</v>
      </c>
      <c r="J126" s="1">
        <v>75</v>
      </c>
      <c r="K126" s="31">
        <v>1.1787407656102882E-2</v>
      </c>
      <c r="L126" s="46">
        <v>1.9919025180166419</v>
      </c>
      <c r="M126" s="1">
        <v>75</v>
      </c>
      <c r="N126" s="1">
        <v>0</v>
      </c>
    </row>
    <row r="127" spans="1:14" ht="30" x14ac:dyDescent="0.25">
      <c r="A127" s="1">
        <v>7</v>
      </c>
      <c r="B127" s="1" t="s">
        <v>229</v>
      </c>
      <c r="C127" s="2" t="s">
        <v>230</v>
      </c>
      <c r="D127" s="2" t="s">
        <v>9</v>
      </c>
      <c r="E127" s="2" t="s">
        <v>10</v>
      </c>
      <c r="F127" s="3">
        <v>11897431.720000001</v>
      </c>
      <c r="G127" s="13">
        <v>11188324.805980399</v>
      </c>
      <c r="H127" s="13">
        <v>9544214.7797171902</v>
      </c>
      <c r="I127" s="3">
        <v>3062323.8543024119</v>
      </c>
      <c r="J127" s="1">
        <v>24</v>
      </c>
      <c r="K127" s="31">
        <v>7.3376090122121169E-3</v>
      </c>
      <c r="L127" s="46">
        <v>0.79311733082531666</v>
      </c>
      <c r="M127" s="1">
        <v>19</v>
      </c>
      <c r="N127" s="1">
        <v>5</v>
      </c>
    </row>
    <row r="128" spans="1:14" ht="30" x14ac:dyDescent="0.25">
      <c r="A128" s="1">
        <v>7</v>
      </c>
      <c r="B128" s="1" t="s">
        <v>231</v>
      </c>
      <c r="C128" s="2" t="s">
        <v>232</v>
      </c>
      <c r="D128" s="2" t="s">
        <v>653</v>
      </c>
      <c r="E128" s="2" t="s">
        <v>10</v>
      </c>
      <c r="F128" s="3">
        <v>66629086.979999974</v>
      </c>
      <c r="G128" s="13">
        <v>62657881.482522123</v>
      </c>
      <c r="H128" s="13">
        <v>53450385.905100025</v>
      </c>
      <c r="I128" s="3">
        <v>17149906.572377793</v>
      </c>
      <c r="J128" s="1">
        <v>75</v>
      </c>
      <c r="K128" s="31" t="s">
        <v>655</v>
      </c>
      <c r="L128" s="46" t="s">
        <v>655</v>
      </c>
      <c r="M128" s="1">
        <v>75</v>
      </c>
      <c r="N128" s="1">
        <v>0</v>
      </c>
    </row>
    <row r="129" spans="1:14" x14ac:dyDescent="0.25">
      <c r="A129" s="1">
        <v>7</v>
      </c>
      <c r="B129" s="1" t="s">
        <v>233</v>
      </c>
      <c r="C129" s="2" t="s">
        <v>234</v>
      </c>
      <c r="D129" s="2" t="s">
        <v>604</v>
      </c>
      <c r="E129" s="2" t="s">
        <v>606</v>
      </c>
      <c r="F129" s="3">
        <v>9929692.7800000012</v>
      </c>
      <c r="G129" s="13">
        <v>9337866.4119148627</v>
      </c>
      <c r="H129" s="13">
        <v>7965678.8808977576</v>
      </c>
      <c r="I129" s="3">
        <v>2555840.2671873821</v>
      </c>
      <c r="J129" s="1">
        <v>20</v>
      </c>
      <c r="K129" s="31" t="s">
        <v>655</v>
      </c>
      <c r="L129" s="46" t="s">
        <v>655</v>
      </c>
      <c r="M129" s="1">
        <v>16</v>
      </c>
      <c r="N129" s="1">
        <v>4</v>
      </c>
    </row>
    <row r="130" spans="1:14" ht="30" x14ac:dyDescent="0.25">
      <c r="A130" s="1">
        <v>8</v>
      </c>
      <c r="B130" s="1" t="s">
        <v>235</v>
      </c>
      <c r="C130" s="2" t="s">
        <v>236</v>
      </c>
      <c r="D130" s="2" t="s">
        <v>9</v>
      </c>
      <c r="E130" s="2" t="s">
        <v>10</v>
      </c>
      <c r="F130" s="3">
        <v>3980099</v>
      </c>
      <c r="G130" s="13">
        <v>3999566.03</v>
      </c>
      <c r="H130" s="13">
        <v>3411834.92</v>
      </c>
      <c r="I130" s="3">
        <f>(F130*2)-G130-H130</f>
        <v>548797.05000000028</v>
      </c>
      <c r="J130" s="1">
        <v>8</v>
      </c>
      <c r="K130" s="31">
        <v>2.1415812016456577E-3</v>
      </c>
      <c r="L130" s="46">
        <v>0.90907164974443311</v>
      </c>
      <c r="M130" s="1">
        <v>7</v>
      </c>
      <c r="N130" s="1">
        <f>J130-M130</f>
        <v>1</v>
      </c>
    </row>
    <row r="131" spans="1:14" ht="30" x14ac:dyDescent="0.25">
      <c r="A131" s="1">
        <v>8</v>
      </c>
      <c r="B131" s="1" t="s">
        <v>237</v>
      </c>
      <c r="C131" s="2" t="s">
        <v>238</v>
      </c>
      <c r="D131" s="2" t="s">
        <v>603</v>
      </c>
      <c r="E131" s="2" t="s">
        <v>606</v>
      </c>
      <c r="F131" s="3">
        <v>12154259.899999995</v>
      </c>
      <c r="G131" s="13">
        <v>12213707.51</v>
      </c>
      <c r="H131" s="13">
        <v>10418918.810000001</v>
      </c>
      <c r="I131" s="3">
        <f t="shared" ref="I131:I141" si="1">(F131*2)-G131-H131</f>
        <v>1675893.4799999893</v>
      </c>
      <c r="J131" s="1">
        <v>24</v>
      </c>
      <c r="K131" s="31" t="s">
        <v>655</v>
      </c>
      <c r="L131" s="46" t="s">
        <v>655</v>
      </c>
      <c r="M131" s="1">
        <v>21</v>
      </c>
      <c r="N131" s="1">
        <f t="shared" ref="N131:N141" si="2">J131-M131</f>
        <v>3</v>
      </c>
    </row>
    <row r="132" spans="1:14" x14ac:dyDescent="0.25">
      <c r="A132" s="1">
        <v>8</v>
      </c>
      <c r="B132" s="1" t="s">
        <v>239</v>
      </c>
      <c r="C132" s="2" t="s">
        <v>240</v>
      </c>
      <c r="D132" s="2" t="s">
        <v>604</v>
      </c>
      <c r="E132" s="2" t="s">
        <v>606</v>
      </c>
      <c r="F132" s="3">
        <v>789370</v>
      </c>
      <c r="G132" s="13">
        <v>840278.66</v>
      </c>
      <c r="H132" s="13">
        <v>832797.7</v>
      </c>
      <c r="I132" s="3">
        <f t="shared" si="1"/>
        <v>-94336.359999999986</v>
      </c>
      <c r="J132" s="1">
        <v>2</v>
      </c>
      <c r="K132" s="31" t="s">
        <v>655</v>
      </c>
      <c r="L132" s="46" t="s">
        <v>655</v>
      </c>
      <c r="M132" s="1">
        <v>2</v>
      </c>
      <c r="N132" s="1">
        <f t="shared" si="2"/>
        <v>0</v>
      </c>
    </row>
    <row r="133" spans="1:14" x14ac:dyDescent="0.25">
      <c r="A133" s="1">
        <v>8</v>
      </c>
      <c r="B133" s="1" t="s">
        <v>241</v>
      </c>
      <c r="C133" s="2" t="s">
        <v>242</v>
      </c>
      <c r="D133" s="2" t="s">
        <v>9</v>
      </c>
      <c r="E133" s="2" t="s">
        <v>10</v>
      </c>
      <c r="F133" s="3">
        <v>401557.49</v>
      </c>
      <c r="G133" s="13">
        <v>427455.05</v>
      </c>
      <c r="H133" s="13">
        <v>423649.43</v>
      </c>
      <c r="I133" s="3">
        <f t="shared" si="1"/>
        <v>-47989.5</v>
      </c>
      <c r="J133" s="1">
        <v>1</v>
      </c>
      <c r="K133" s="31" t="s">
        <v>655</v>
      </c>
      <c r="L133" s="46" t="s">
        <v>655</v>
      </c>
      <c r="M133" s="1">
        <v>1</v>
      </c>
      <c r="N133" s="1">
        <f t="shared" si="2"/>
        <v>0</v>
      </c>
    </row>
    <row r="134" spans="1:14" x14ac:dyDescent="0.25">
      <c r="A134" s="1">
        <v>8</v>
      </c>
      <c r="B134" s="1" t="s">
        <v>243</v>
      </c>
      <c r="C134" s="2" t="s">
        <v>244</v>
      </c>
      <c r="D134" s="2" t="s">
        <v>9</v>
      </c>
      <c r="E134" s="2" t="s">
        <v>10</v>
      </c>
      <c r="F134" s="3">
        <v>1351351</v>
      </c>
      <c r="G134" s="13">
        <v>1357960.58</v>
      </c>
      <c r="H134" s="13">
        <v>1158410.01</v>
      </c>
      <c r="I134" s="3">
        <f t="shared" si="1"/>
        <v>186331.40999999992</v>
      </c>
      <c r="J134" s="1">
        <v>3</v>
      </c>
      <c r="K134" s="31">
        <v>4.6616049356680605E-4</v>
      </c>
      <c r="L134" s="46">
        <v>1.4179845138668565</v>
      </c>
      <c r="M134" s="1">
        <v>2</v>
      </c>
      <c r="N134" s="1">
        <f t="shared" si="2"/>
        <v>1</v>
      </c>
    </row>
    <row r="135" spans="1:14" ht="30" x14ac:dyDescent="0.25">
      <c r="A135" s="1">
        <v>8</v>
      </c>
      <c r="B135" s="1" t="s">
        <v>245</v>
      </c>
      <c r="C135" s="2" t="s">
        <v>246</v>
      </c>
      <c r="D135" s="2" t="s">
        <v>603</v>
      </c>
      <c r="E135" s="2" t="s">
        <v>606</v>
      </c>
      <c r="F135" s="3">
        <v>19986416.579999994</v>
      </c>
      <c r="G135" s="13">
        <v>20084172</v>
      </c>
      <c r="H135" s="13">
        <v>17132828.600000001</v>
      </c>
      <c r="I135" s="3">
        <f t="shared" si="1"/>
        <v>2755832.5599999875</v>
      </c>
      <c r="J135" s="1">
        <v>40</v>
      </c>
      <c r="K135" s="31" t="s">
        <v>655</v>
      </c>
      <c r="L135" s="46" t="s">
        <v>655</v>
      </c>
      <c r="M135" s="1">
        <v>34</v>
      </c>
      <c r="N135" s="1">
        <f t="shared" si="2"/>
        <v>6</v>
      </c>
    </row>
    <row r="136" spans="1:14" ht="30" x14ac:dyDescent="0.25">
      <c r="A136" s="1">
        <v>8</v>
      </c>
      <c r="B136" s="1" t="s">
        <v>247</v>
      </c>
      <c r="C136" s="2" t="s">
        <v>248</v>
      </c>
      <c r="D136" s="2" t="s">
        <v>604</v>
      </c>
      <c r="E136" s="2" t="s">
        <v>606</v>
      </c>
      <c r="F136" s="3">
        <v>3620739</v>
      </c>
      <c r="G136" s="13">
        <v>3638448.37</v>
      </c>
      <c r="H136" s="13">
        <v>3103783.03</v>
      </c>
      <c r="I136" s="3">
        <f t="shared" si="1"/>
        <v>499246.60000000009</v>
      </c>
      <c r="J136" s="1">
        <v>7</v>
      </c>
      <c r="K136" s="31" t="s">
        <v>655</v>
      </c>
      <c r="L136" s="46" t="s">
        <v>655</v>
      </c>
      <c r="M136" s="1">
        <v>6</v>
      </c>
      <c r="N136" s="1">
        <f t="shared" si="2"/>
        <v>1</v>
      </c>
    </row>
    <row r="137" spans="1:14" ht="30" x14ac:dyDescent="0.25">
      <c r="A137" s="1">
        <v>8</v>
      </c>
      <c r="B137" s="1" t="s">
        <v>249</v>
      </c>
      <c r="C137" s="2" t="s">
        <v>250</v>
      </c>
      <c r="D137" s="2" t="s">
        <v>9</v>
      </c>
      <c r="E137" s="2" t="s">
        <v>10</v>
      </c>
      <c r="F137" s="3">
        <v>2011375.73</v>
      </c>
      <c r="G137" s="13">
        <v>2021213.56</v>
      </c>
      <c r="H137" s="13">
        <v>1724198.81</v>
      </c>
      <c r="I137" s="3">
        <f t="shared" si="1"/>
        <v>277339.08999999985</v>
      </c>
      <c r="J137" s="1">
        <v>4</v>
      </c>
      <c r="K137" s="31">
        <v>1.6547429138570796E-2</v>
      </c>
      <c r="L137" s="46">
        <v>5.9456790331740707E-2</v>
      </c>
      <c r="M137" s="1">
        <v>3</v>
      </c>
      <c r="N137" s="1">
        <f t="shared" si="2"/>
        <v>1</v>
      </c>
    </row>
    <row r="138" spans="1:14" ht="30" x14ac:dyDescent="0.25">
      <c r="A138" s="1">
        <v>8</v>
      </c>
      <c r="B138" s="1" t="s">
        <v>253</v>
      </c>
      <c r="C138" s="2" t="s">
        <v>254</v>
      </c>
      <c r="D138" s="2" t="s">
        <v>9</v>
      </c>
      <c r="E138" s="2" t="s">
        <v>10</v>
      </c>
      <c r="F138" s="3">
        <v>751557.49</v>
      </c>
      <c r="G138" s="13">
        <v>800027.52</v>
      </c>
      <c r="H138" s="13">
        <v>792904.91</v>
      </c>
      <c r="I138" s="3">
        <f t="shared" si="1"/>
        <v>-89817.45000000007</v>
      </c>
      <c r="J138" s="1">
        <v>2</v>
      </c>
      <c r="K138" s="31" t="s">
        <v>655</v>
      </c>
      <c r="L138" s="46" t="s">
        <v>655</v>
      </c>
      <c r="M138" s="1">
        <v>2</v>
      </c>
      <c r="N138" s="1">
        <f t="shared" si="2"/>
        <v>0</v>
      </c>
    </row>
    <row r="139" spans="1:14" x14ac:dyDescent="0.25">
      <c r="A139" s="1">
        <v>8</v>
      </c>
      <c r="B139" s="1" t="s">
        <v>255</v>
      </c>
      <c r="C139" s="2" t="s">
        <v>256</v>
      </c>
      <c r="D139" s="2" t="s">
        <v>9</v>
      </c>
      <c r="E139" s="2" t="s">
        <v>10</v>
      </c>
      <c r="F139" s="3">
        <v>719982</v>
      </c>
      <c r="G139" s="13">
        <v>766415.64</v>
      </c>
      <c r="H139" s="13">
        <v>759592.27</v>
      </c>
      <c r="I139" s="3">
        <f t="shared" si="1"/>
        <v>-86043.910000000033</v>
      </c>
      <c r="J139" s="1">
        <v>1</v>
      </c>
      <c r="K139" s="31">
        <v>5.9039566576271478E-4</v>
      </c>
      <c r="L139" s="46">
        <v>0.7435844186459617</v>
      </c>
      <c r="M139" s="1">
        <v>2</v>
      </c>
      <c r="N139" s="1">
        <f t="shared" si="2"/>
        <v>-1</v>
      </c>
    </row>
    <row r="140" spans="1:14" ht="30" x14ac:dyDescent="0.25">
      <c r="A140" s="1">
        <v>8</v>
      </c>
      <c r="B140" s="1" t="s">
        <v>257</v>
      </c>
      <c r="C140" s="2" t="s">
        <v>258</v>
      </c>
      <c r="D140" s="2" t="s">
        <v>9</v>
      </c>
      <c r="E140" s="2" t="s">
        <v>10</v>
      </c>
      <c r="F140" s="3">
        <v>753538.99999999988</v>
      </c>
      <c r="G140" s="13">
        <v>802136.82</v>
      </c>
      <c r="H140" s="13">
        <v>794995.43</v>
      </c>
      <c r="I140" s="3">
        <f t="shared" si="1"/>
        <v>-90054.250000000233</v>
      </c>
      <c r="J140" s="1">
        <v>2</v>
      </c>
      <c r="K140" s="31">
        <v>1.5324699872192767E-3</v>
      </c>
      <c r="L140" s="46">
        <v>0.29982342373520066</v>
      </c>
      <c r="M140" s="1">
        <v>2</v>
      </c>
      <c r="N140" s="1">
        <f t="shared" si="2"/>
        <v>0</v>
      </c>
    </row>
    <row r="141" spans="1:14" x14ac:dyDescent="0.25">
      <c r="A141" s="1">
        <v>8</v>
      </c>
      <c r="B141" s="1" t="s">
        <v>259</v>
      </c>
      <c r="C141" s="2" t="s">
        <v>260</v>
      </c>
      <c r="D141" s="2" t="s">
        <v>9</v>
      </c>
      <c r="E141" s="2" t="s">
        <v>10</v>
      </c>
      <c r="F141" s="3">
        <v>511762.28999999992</v>
      </c>
      <c r="G141" s="13">
        <v>544767.26</v>
      </c>
      <c r="H141" s="13">
        <v>539917.22</v>
      </c>
      <c r="I141" s="3">
        <f t="shared" si="1"/>
        <v>-61159.90000000014</v>
      </c>
      <c r="J141" s="1">
        <v>1</v>
      </c>
      <c r="K141" s="31" t="s">
        <v>655</v>
      </c>
      <c r="L141" s="46" t="s">
        <v>655</v>
      </c>
      <c r="M141" s="1">
        <v>1</v>
      </c>
      <c r="N141" s="1">
        <f t="shared" si="2"/>
        <v>0</v>
      </c>
    </row>
    <row r="142" spans="1:14" ht="30" x14ac:dyDescent="0.25">
      <c r="A142" s="1">
        <v>9</v>
      </c>
      <c r="B142" s="1" t="s">
        <v>261</v>
      </c>
      <c r="C142" s="2" t="s">
        <v>649</v>
      </c>
      <c r="D142" s="2" t="s">
        <v>653</v>
      </c>
      <c r="E142" s="2" t="s">
        <v>606</v>
      </c>
      <c r="F142" s="3">
        <v>8829810.0000000019</v>
      </c>
      <c r="G142" s="13">
        <v>8303538.4930197187</v>
      </c>
      <c r="H142" s="13">
        <v>7083344.1273235278</v>
      </c>
      <c r="I142" s="3">
        <v>2272737.3796567572</v>
      </c>
      <c r="J142" s="1">
        <v>13</v>
      </c>
      <c r="K142" s="31" t="s">
        <v>655</v>
      </c>
      <c r="L142" s="46" t="s">
        <v>655</v>
      </c>
      <c r="M142" s="1">
        <v>13</v>
      </c>
      <c r="N142" s="1">
        <v>5</v>
      </c>
    </row>
    <row r="143" spans="1:14" ht="30" x14ac:dyDescent="0.25">
      <c r="A143" s="1">
        <v>9</v>
      </c>
      <c r="B143" s="1" t="s">
        <v>263</v>
      </c>
      <c r="C143" s="2" t="s">
        <v>641</v>
      </c>
      <c r="D143" s="2" t="s">
        <v>9</v>
      </c>
      <c r="E143" s="2" t="s">
        <v>10</v>
      </c>
      <c r="F143" s="3">
        <v>7391359.1900000004</v>
      </c>
      <c r="G143" s="13">
        <v>6950821.7673879778</v>
      </c>
      <c r="H143" s="13">
        <v>5929407.3951110253</v>
      </c>
      <c r="I143" s="3">
        <v>1902489.2175009977</v>
      </c>
      <c r="J143" s="1">
        <v>15</v>
      </c>
      <c r="K143" s="31">
        <v>1.0002469890340218E-2</v>
      </c>
      <c r="L143" s="46">
        <v>0.36145633472825978</v>
      </c>
      <c r="M143" s="1">
        <v>12</v>
      </c>
      <c r="N143" s="1">
        <v>3</v>
      </c>
    </row>
    <row r="144" spans="1:14" ht="30" x14ac:dyDescent="0.25">
      <c r="A144" s="1">
        <v>9</v>
      </c>
      <c r="B144" s="1" t="s">
        <v>265</v>
      </c>
      <c r="C144" s="2" t="s">
        <v>266</v>
      </c>
      <c r="D144" s="2" t="s">
        <v>9</v>
      </c>
      <c r="E144" s="2" t="s">
        <v>10</v>
      </c>
      <c r="F144" s="3">
        <v>8919471.0199999958</v>
      </c>
      <c r="G144" s="13">
        <v>8387855.5656286832</v>
      </c>
      <c r="H144" s="13">
        <v>7155270.9139097398</v>
      </c>
      <c r="I144" s="3">
        <v>2295815.5604615686</v>
      </c>
      <c r="J144" s="1">
        <v>18</v>
      </c>
      <c r="K144" s="31">
        <v>8.6542083116372681E-3</v>
      </c>
      <c r="L144" s="46">
        <v>0.50413928311279999</v>
      </c>
      <c r="M144" s="1">
        <v>14</v>
      </c>
      <c r="N144" s="1">
        <v>4</v>
      </c>
    </row>
    <row r="145" spans="1:14" ht="30" x14ac:dyDescent="0.25">
      <c r="A145" s="1">
        <v>9</v>
      </c>
      <c r="B145" s="1" t="s">
        <v>267</v>
      </c>
      <c r="C145" s="2" t="s">
        <v>629</v>
      </c>
      <c r="D145" s="2" t="s">
        <v>9</v>
      </c>
      <c r="E145" s="2" t="s">
        <v>10</v>
      </c>
      <c r="F145" s="3">
        <v>1329821.72</v>
      </c>
      <c r="G145" s="13">
        <v>1250562.1118544666</v>
      </c>
      <c r="H145" s="13">
        <v>1066793.608327843</v>
      </c>
      <c r="I145" s="3">
        <v>342287.71981769032</v>
      </c>
      <c r="J145" s="1">
        <v>3</v>
      </c>
      <c r="K145" s="31">
        <v>3.3228634517684335E-3</v>
      </c>
      <c r="L145" s="46">
        <v>0.19575808706447956</v>
      </c>
      <c r="M145" s="1">
        <v>2</v>
      </c>
      <c r="N145" s="1">
        <v>1</v>
      </c>
    </row>
    <row r="146" spans="1:14" ht="30" x14ac:dyDescent="0.25">
      <c r="A146" s="1">
        <v>9</v>
      </c>
      <c r="B146" s="1" t="s">
        <v>269</v>
      </c>
      <c r="C146" s="2" t="s">
        <v>270</v>
      </c>
      <c r="D146" s="2" t="s">
        <v>9</v>
      </c>
      <c r="E146" s="2" t="s">
        <v>10</v>
      </c>
      <c r="F146" s="3">
        <v>259203</v>
      </c>
      <c r="G146" s="13">
        <v>259203</v>
      </c>
      <c r="H146" s="13">
        <v>259203</v>
      </c>
      <c r="I146" s="3">
        <v>0</v>
      </c>
      <c r="J146" s="1">
        <v>1</v>
      </c>
      <c r="K146" s="31">
        <v>1.0431652368766242E-3</v>
      </c>
      <c r="L146" s="46">
        <v>0.15150910065422413</v>
      </c>
      <c r="M146" s="1">
        <v>1</v>
      </c>
      <c r="N146" s="1">
        <v>0</v>
      </c>
    </row>
    <row r="147" spans="1:14" ht="30" x14ac:dyDescent="0.25">
      <c r="A147" s="1">
        <v>9</v>
      </c>
      <c r="B147" s="1" t="s">
        <v>271</v>
      </c>
      <c r="C147" s="2" t="s">
        <v>624</v>
      </c>
      <c r="D147" s="2" t="s">
        <v>9</v>
      </c>
      <c r="E147" s="2" t="s">
        <v>10</v>
      </c>
      <c r="F147" s="3">
        <v>959165.18000000017</v>
      </c>
      <c r="G147" s="13">
        <v>959165.18000000017</v>
      </c>
      <c r="H147" s="13">
        <v>959165.18000000017</v>
      </c>
      <c r="I147" s="3">
        <v>0</v>
      </c>
      <c r="J147" s="1">
        <v>2</v>
      </c>
      <c r="K147" s="31">
        <v>9.8834179711595593E-4</v>
      </c>
      <c r="L147" s="46">
        <v>0.59174969774163133</v>
      </c>
      <c r="M147" s="1">
        <v>2</v>
      </c>
      <c r="N147" s="1">
        <v>0</v>
      </c>
    </row>
    <row r="148" spans="1:14" ht="30" x14ac:dyDescent="0.25">
      <c r="A148" s="1">
        <v>9</v>
      </c>
      <c r="B148" s="1" t="s">
        <v>273</v>
      </c>
      <c r="C148" s="2" t="s">
        <v>630</v>
      </c>
      <c r="D148" s="2" t="s">
        <v>9</v>
      </c>
      <c r="E148" s="2" t="s">
        <v>10</v>
      </c>
      <c r="F148" s="3">
        <v>1389951</v>
      </c>
      <c r="G148" s="13">
        <v>1307107.5857703902</v>
      </c>
      <c r="H148" s="13">
        <v>1115029.7971437057</v>
      </c>
      <c r="I148" s="3">
        <v>357764.61708590412</v>
      </c>
      <c r="J148" s="1">
        <v>3</v>
      </c>
      <c r="K148" s="31">
        <v>2.6767878187701202E-3</v>
      </c>
      <c r="L148" s="46">
        <v>0.25399450932018874</v>
      </c>
      <c r="M148" s="1">
        <v>2</v>
      </c>
      <c r="N148" s="1">
        <v>1</v>
      </c>
    </row>
    <row r="149" spans="1:14" ht="30" x14ac:dyDescent="0.25">
      <c r="A149" s="1">
        <v>9</v>
      </c>
      <c r="B149" s="1" t="s">
        <v>275</v>
      </c>
      <c r="C149" s="2" t="s">
        <v>276</v>
      </c>
      <c r="D149" s="2" t="s">
        <v>9</v>
      </c>
      <c r="E149" s="2" t="s">
        <v>10</v>
      </c>
      <c r="F149" s="3">
        <v>1303143</v>
      </c>
      <c r="G149" s="13">
        <v>1225473.4883773483</v>
      </c>
      <c r="H149" s="13">
        <v>1045391.7259955495</v>
      </c>
      <c r="I149" s="3">
        <v>335420.78562710225</v>
      </c>
      <c r="J149" s="1">
        <v>3</v>
      </c>
      <c r="K149" s="31">
        <v>2.9678248405352655E-3</v>
      </c>
      <c r="L149" s="46">
        <v>0.21477938543834424</v>
      </c>
      <c r="M149" s="1">
        <v>2</v>
      </c>
      <c r="N149" s="1">
        <v>1</v>
      </c>
    </row>
    <row r="150" spans="1:14" x14ac:dyDescent="0.25">
      <c r="A150" s="1">
        <v>9</v>
      </c>
      <c r="B150" s="1" t="s">
        <v>277</v>
      </c>
      <c r="C150" s="2" t="s">
        <v>278</v>
      </c>
      <c r="D150" s="2" t="s">
        <v>604</v>
      </c>
      <c r="E150" s="2" t="s">
        <v>606</v>
      </c>
      <c r="F150" s="3">
        <v>6302327.0199999996</v>
      </c>
      <c r="G150" s="13">
        <v>5926697.7439116174</v>
      </c>
      <c r="H150" s="13">
        <v>5055777.0875691976</v>
      </c>
      <c r="I150" s="3">
        <v>1622179.208519184</v>
      </c>
      <c r="J150" s="1">
        <v>13</v>
      </c>
      <c r="K150" s="31" t="s">
        <v>655</v>
      </c>
      <c r="L150" s="46" t="s">
        <v>655</v>
      </c>
      <c r="M150" s="1">
        <v>10</v>
      </c>
      <c r="N150" s="1">
        <v>3</v>
      </c>
    </row>
    <row r="151" spans="1:14" x14ac:dyDescent="0.25">
      <c r="A151" s="1">
        <v>9</v>
      </c>
      <c r="B151" s="1" t="s">
        <v>279</v>
      </c>
      <c r="C151" s="2" t="s">
        <v>635</v>
      </c>
      <c r="D151" s="2" t="s">
        <v>9</v>
      </c>
      <c r="E151" s="2" t="s">
        <v>10</v>
      </c>
      <c r="F151" s="3">
        <v>3141759</v>
      </c>
      <c r="G151" s="13">
        <v>2954504.8865480837</v>
      </c>
      <c r="H151" s="13">
        <v>2520344.1707257386</v>
      </c>
      <c r="I151" s="3">
        <v>808668.94272617763</v>
      </c>
      <c r="J151" s="1">
        <v>6</v>
      </c>
      <c r="K151" s="31">
        <v>5.0513839988902869E-3</v>
      </c>
      <c r="L151" s="46">
        <v>0.30422946173253029</v>
      </c>
      <c r="M151" s="1">
        <v>5</v>
      </c>
      <c r="N151" s="1">
        <v>1</v>
      </c>
    </row>
    <row r="152" spans="1:14" x14ac:dyDescent="0.25">
      <c r="A152" s="1">
        <v>9</v>
      </c>
      <c r="B152" s="1" t="s">
        <v>281</v>
      </c>
      <c r="C152" s="2" t="s">
        <v>282</v>
      </c>
      <c r="D152" s="2" t="s">
        <v>603</v>
      </c>
      <c r="E152" s="2" t="s">
        <v>606</v>
      </c>
      <c r="F152" s="3">
        <v>12556540.970000001</v>
      </c>
      <c r="G152" s="13">
        <v>11808150.037608299</v>
      </c>
      <c r="H152" s="13">
        <v>10072957.485987442</v>
      </c>
      <c r="I152" s="3">
        <v>3231974.4164042603</v>
      </c>
      <c r="J152" s="1">
        <v>25</v>
      </c>
      <c r="K152" s="31" t="s">
        <v>655</v>
      </c>
      <c r="L152" s="46" t="s">
        <v>655</v>
      </c>
      <c r="M152" s="1">
        <v>20</v>
      </c>
      <c r="N152" s="1">
        <v>5</v>
      </c>
    </row>
    <row r="153" spans="1:14" ht="30" x14ac:dyDescent="0.25">
      <c r="A153" s="1">
        <v>9</v>
      </c>
      <c r="B153" s="1" t="s">
        <v>283</v>
      </c>
      <c r="C153" s="2" t="s">
        <v>637</v>
      </c>
      <c r="D153" s="2" t="s">
        <v>9</v>
      </c>
      <c r="E153" s="2" t="s">
        <v>10</v>
      </c>
      <c r="F153" s="3">
        <v>5147262</v>
      </c>
      <c r="G153" s="13">
        <v>4840476.5392072601</v>
      </c>
      <c r="H153" s="13">
        <v>4129174.7001912328</v>
      </c>
      <c r="I153" s="3">
        <v>1324872.760601507</v>
      </c>
      <c r="J153" s="1">
        <v>10</v>
      </c>
      <c r="K153" s="31">
        <v>6.5799726913541613E-3</v>
      </c>
      <c r="L153" s="46">
        <v>0.38264052963053258</v>
      </c>
      <c r="M153" s="1">
        <v>8</v>
      </c>
      <c r="N153" s="1">
        <v>2</v>
      </c>
    </row>
    <row r="154" spans="1:14" ht="30" x14ac:dyDescent="0.25">
      <c r="A154" s="1">
        <v>9</v>
      </c>
      <c r="B154" s="1" t="s">
        <v>285</v>
      </c>
      <c r="C154" s="2" t="s">
        <v>286</v>
      </c>
      <c r="D154" s="2" t="s">
        <v>653</v>
      </c>
      <c r="E154" s="2" t="s">
        <v>606</v>
      </c>
      <c r="F154" s="3">
        <v>70850666.74000001</v>
      </c>
      <c r="G154" s="13">
        <v>66627847.998054534</v>
      </c>
      <c r="H154" s="13">
        <v>56836970.916671522</v>
      </c>
      <c r="I154" s="3">
        <v>18236514.565273963</v>
      </c>
      <c r="J154" s="1">
        <v>75</v>
      </c>
      <c r="K154" s="31" t="s">
        <v>655</v>
      </c>
      <c r="L154" s="46" t="s">
        <v>655</v>
      </c>
      <c r="M154" s="1">
        <v>75</v>
      </c>
      <c r="N154" s="1">
        <v>0</v>
      </c>
    </row>
    <row r="155" spans="1:14" ht="30" x14ac:dyDescent="0.25">
      <c r="A155" s="1">
        <v>9</v>
      </c>
      <c r="B155" s="1" t="s">
        <v>287</v>
      </c>
      <c r="C155" s="2" t="s">
        <v>288</v>
      </c>
      <c r="D155" s="2" t="s">
        <v>9</v>
      </c>
      <c r="E155" s="2" t="s">
        <v>606</v>
      </c>
      <c r="F155" s="3">
        <v>214984319.05999994</v>
      </c>
      <c r="G155" s="13">
        <v>202170892.54585797</v>
      </c>
      <c r="H155" s="13">
        <v>172462138.3563517</v>
      </c>
      <c r="I155" s="3">
        <v>55335607.217790216</v>
      </c>
      <c r="J155" s="1">
        <v>75</v>
      </c>
      <c r="K155" s="31">
        <v>6.3778990997004278E-2</v>
      </c>
      <c r="L155" s="46">
        <v>1.6487997950003146</v>
      </c>
      <c r="M155" s="1">
        <v>75</v>
      </c>
      <c r="N155" s="1">
        <v>0</v>
      </c>
    </row>
    <row r="156" spans="1:14" ht="30" x14ac:dyDescent="0.25">
      <c r="A156" s="1">
        <v>9</v>
      </c>
      <c r="B156" s="1" t="s">
        <v>289</v>
      </c>
      <c r="C156" s="2" t="s">
        <v>636</v>
      </c>
      <c r="D156" s="2" t="s">
        <v>9</v>
      </c>
      <c r="E156" s="2" t="s">
        <v>10</v>
      </c>
      <c r="F156" s="3">
        <v>8988279.120000001</v>
      </c>
      <c r="G156" s="13">
        <v>8452562.5872952417</v>
      </c>
      <c r="H156" s="13">
        <v>7210469.3214686029</v>
      </c>
      <c r="I156" s="3">
        <v>2313526.3312361576</v>
      </c>
      <c r="J156" s="1">
        <v>18</v>
      </c>
      <c r="K156" s="31">
        <v>1.0061627695205884E-2</v>
      </c>
      <c r="L156" s="46">
        <v>0.4369654429506788</v>
      </c>
      <c r="M156" s="1">
        <v>14</v>
      </c>
      <c r="N156" s="1">
        <v>4</v>
      </c>
    </row>
    <row r="157" spans="1:14" x14ac:dyDescent="0.25">
      <c r="A157" s="1">
        <v>9</v>
      </c>
      <c r="B157" s="1" t="s">
        <v>291</v>
      </c>
      <c r="C157" s="2" t="s">
        <v>292</v>
      </c>
      <c r="D157" s="2" t="s">
        <v>603</v>
      </c>
      <c r="E157" s="2" t="s">
        <v>606</v>
      </c>
      <c r="F157" s="3">
        <v>7988519.9999999981</v>
      </c>
      <c r="G157" s="13">
        <v>7512390.7900915034</v>
      </c>
      <c r="H157" s="13">
        <v>6408454.5678793229</v>
      </c>
      <c r="I157" s="3">
        <v>2056194.6420291699</v>
      </c>
      <c r="J157" s="1">
        <v>16</v>
      </c>
      <c r="K157" s="31" t="s">
        <v>655</v>
      </c>
      <c r="L157" s="46" t="s">
        <v>655</v>
      </c>
      <c r="M157" s="1">
        <v>13</v>
      </c>
      <c r="N157" s="1">
        <v>3</v>
      </c>
    </row>
    <row r="158" spans="1:14" ht="30" x14ac:dyDescent="0.25">
      <c r="A158" s="1">
        <v>9</v>
      </c>
      <c r="B158" s="1" t="s">
        <v>293</v>
      </c>
      <c r="C158" s="2" t="s">
        <v>294</v>
      </c>
      <c r="D158" s="2" t="s">
        <v>604</v>
      </c>
      <c r="E158" s="2" t="s">
        <v>606</v>
      </c>
      <c r="F158" s="3">
        <v>2839348</v>
      </c>
      <c r="G158" s="13">
        <v>2670118.0900923745</v>
      </c>
      <c r="H158" s="13">
        <v>2277747.6504282425</v>
      </c>
      <c r="I158" s="3">
        <v>730830.25947938301</v>
      </c>
      <c r="J158" s="1">
        <v>6</v>
      </c>
      <c r="K158" s="31" t="s">
        <v>655</v>
      </c>
      <c r="L158" s="46" t="s">
        <v>655</v>
      </c>
      <c r="M158" s="1">
        <v>5</v>
      </c>
      <c r="N158" s="1">
        <v>1</v>
      </c>
    </row>
    <row r="159" spans="1:14" x14ac:dyDescent="0.25">
      <c r="A159" s="1">
        <v>9</v>
      </c>
      <c r="B159" s="1" t="s">
        <v>295</v>
      </c>
      <c r="C159" s="2" t="s">
        <v>296</v>
      </c>
      <c r="D159" s="2" t="s">
        <v>603</v>
      </c>
      <c r="E159" s="2" t="s">
        <v>606</v>
      </c>
      <c r="F159" s="3">
        <v>25884866.020000003</v>
      </c>
      <c r="G159" s="13">
        <v>24342084.527722355</v>
      </c>
      <c r="H159" s="13">
        <v>20765046.327081028</v>
      </c>
      <c r="I159" s="3">
        <v>6662601.1851966232</v>
      </c>
      <c r="J159" s="1">
        <v>40</v>
      </c>
      <c r="K159" s="31" t="s">
        <v>655</v>
      </c>
      <c r="L159" s="46" t="s">
        <v>655</v>
      </c>
      <c r="M159" s="1">
        <v>40</v>
      </c>
      <c r="N159" s="1">
        <v>0</v>
      </c>
    </row>
    <row r="160" spans="1:14" x14ac:dyDescent="0.25">
      <c r="A160" s="1">
        <v>9</v>
      </c>
      <c r="B160" s="1" t="s">
        <v>297</v>
      </c>
      <c r="C160" s="2" t="s">
        <v>298</v>
      </c>
      <c r="D160" s="2" t="s">
        <v>9</v>
      </c>
      <c r="E160" s="2" t="s">
        <v>10</v>
      </c>
      <c r="F160" s="3">
        <v>59105001.030000001</v>
      </c>
      <c r="G160" s="13">
        <v>55582243.692964517</v>
      </c>
      <c r="H160" s="13">
        <v>47414504.042703241</v>
      </c>
      <c r="I160" s="3">
        <v>15213254.324332245</v>
      </c>
      <c r="J160" s="1">
        <v>75</v>
      </c>
      <c r="K160" s="31">
        <v>2.7736524616709439E-2</v>
      </c>
      <c r="L160" s="46">
        <v>1.0423437616909406</v>
      </c>
      <c r="M160" s="1">
        <v>75</v>
      </c>
      <c r="N160" s="1">
        <v>0</v>
      </c>
    </row>
    <row r="161" spans="1:14" x14ac:dyDescent="0.25">
      <c r="A161" s="1">
        <v>9</v>
      </c>
      <c r="B161" s="1" t="s">
        <v>299</v>
      </c>
      <c r="C161" s="2" t="s">
        <v>300</v>
      </c>
      <c r="D161" s="2" t="s">
        <v>9</v>
      </c>
      <c r="E161" s="2" t="s">
        <v>10</v>
      </c>
      <c r="F161" s="3">
        <v>18155558</v>
      </c>
      <c r="G161" s="13">
        <v>17073456.24823774</v>
      </c>
      <c r="H161" s="13">
        <v>14564533.680518797</v>
      </c>
      <c r="I161" s="3">
        <v>4673126.0712434631</v>
      </c>
      <c r="J161" s="1">
        <v>36</v>
      </c>
      <c r="K161" s="31">
        <v>1.560682771455621E-2</v>
      </c>
      <c r="L161" s="46">
        <v>0.56902814848443084</v>
      </c>
      <c r="M161" s="1">
        <v>29</v>
      </c>
      <c r="N161" s="1">
        <v>7</v>
      </c>
    </row>
    <row r="162" spans="1:14" ht="30" x14ac:dyDescent="0.25">
      <c r="A162" s="1">
        <v>9</v>
      </c>
      <c r="B162" s="1" t="s">
        <v>301</v>
      </c>
      <c r="C162" s="2" t="s">
        <v>302</v>
      </c>
      <c r="D162" s="2" t="s">
        <v>9</v>
      </c>
      <c r="E162" s="2" t="s">
        <v>10</v>
      </c>
      <c r="F162" s="3">
        <v>1992482.0000000002</v>
      </c>
      <c r="G162" s="13">
        <v>1873726.7261298844</v>
      </c>
      <c r="H162" s="13">
        <v>1598384.9792348689</v>
      </c>
      <c r="I162" s="3">
        <v>512852.29463524721</v>
      </c>
      <c r="J162" s="1">
        <v>4</v>
      </c>
      <c r="K162" s="31">
        <v>2.1318256056814069E-3</v>
      </c>
      <c r="L162" s="46">
        <v>0.45717399389179242</v>
      </c>
      <c r="M162" s="1">
        <v>3</v>
      </c>
      <c r="N162" s="1">
        <v>1</v>
      </c>
    </row>
    <row r="163" spans="1:14" x14ac:dyDescent="0.25">
      <c r="A163" s="1">
        <v>9</v>
      </c>
      <c r="B163" s="1" t="s">
        <v>303</v>
      </c>
      <c r="C163" s="2" t="s">
        <v>304</v>
      </c>
      <c r="D163" s="2" t="s">
        <v>9</v>
      </c>
      <c r="E163" s="2" t="s">
        <v>10</v>
      </c>
      <c r="F163" s="3">
        <v>723277</v>
      </c>
      <c r="G163" s="13">
        <v>723277</v>
      </c>
      <c r="H163" s="13">
        <v>723277</v>
      </c>
      <c r="I163" s="3">
        <v>0</v>
      </c>
      <c r="J163" s="1">
        <v>1</v>
      </c>
      <c r="K163" s="31">
        <v>2.6236626772476917E-3</v>
      </c>
      <c r="L163" s="46">
        <v>0.16809254784982072</v>
      </c>
      <c r="M163" s="1">
        <v>1</v>
      </c>
      <c r="N163" s="1">
        <v>0</v>
      </c>
    </row>
    <row r="164" spans="1:14" ht="30" x14ac:dyDescent="0.25">
      <c r="A164" s="1">
        <v>9</v>
      </c>
      <c r="B164" s="1" t="s">
        <v>305</v>
      </c>
      <c r="C164" s="2" t="s">
        <v>306</v>
      </c>
      <c r="D164" s="2" t="s">
        <v>9</v>
      </c>
      <c r="E164" s="2" t="s">
        <v>10</v>
      </c>
      <c r="F164" s="3">
        <v>1750331.02</v>
      </c>
      <c r="G164" s="13">
        <v>1646008.3512665012</v>
      </c>
      <c r="H164" s="13">
        <v>1404129.5284257757</v>
      </c>
      <c r="I164" s="3">
        <v>450524.1603077231</v>
      </c>
      <c r="J164" s="1">
        <v>4</v>
      </c>
      <c r="K164" s="31">
        <v>2.5031416690226732E-3</v>
      </c>
      <c r="L164" s="46">
        <v>0.34203735956145609</v>
      </c>
      <c r="M164" s="1">
        <v>3</v>
      </c>
      <c r="N164" s="1">
        <v>1</v>
      </c>
    </row>
    <row r="165" spans="1:14" ht="30" x14ac:dyDescent="0.25">
      <c r="A165" s="1">
        <v>10</v>
      </c>
      <c r="B165" s="1" t="s">
        <v>307</v>
      </c>
      <c r="C165" s="2" t="s">
        <v>639</v>
      </c>
      <c r="D165" s="2" t="s">
        <v>9</v>
      </c>
      <c r="E165" s="2" t="s">
        <v>10</v>
      </c>
      <c r="F165" s="3">
        <v>2499496.0000000005</v>
      </c>
      <c r="G165" s="13">
        <v>2350521.8401243985</v>
      </c>
      <c r="H165" s="13">
        <v>2005115.6607977578</v>
      </c>
      <c r="I165" s="3">
        <v>643354.49907784467</v>
      </c>
      <c r="J165" s="1">
        <v>5</v>
      </c>
      <c r="K165" s="31">
        <v>6.550732706051202E-3</v>
      </c>
      <c r="L165" s="46">
        <v>0.18663855031876642</v>
      </c>
      <c r="M165" s="1">
        <v>4</v>
      </c>
      <c r="N165" s="1">
        <v>1</v>
      </c>
    </row>
    <row r="166" spans="1:14" ht="30" x14ac:dyDescent="0.25">
      <c r="A166" s="1">
        <v>10</v>
      </c>
      <c r="B166" s="1" t="s">
        <v>309</v>
      </c>
      <c r="C166" s="2" t="s">
        <v>310</v>
      </c>
      <c r="D166" s="2" t="s">
        <v>9</v>
      </c>
      <c r="E166" s="2" t="s">
        <v>10</v>
      </c>
      <c r="F166" s="3">
        <v>9673370</v>
      </c>
      <c r="G166" s="13">
        <v>9096820.900135126</v>
      </c>
      <c r="H166" s="13">
        <v>7760054.6989037795</v>
      </c>
      <c r="I166" s="3">
        <v>2489864.4009610945</v>
      </c>
      <c r="J166" s="1">
        <v>19</v>
      </c>
      <c r="K166" s="31">
        <v>1.8230131288455749E-2</v>
      </c>
      <c r="L166" s="46">
        <v>0.25955343966654948</v>
      </c>
      <c r="M166" s="1">
        <v>16</v>
      </c>
      <c r="N166" s="1">
        <v>3</v>
      </c>
    </row>
    <row r="167" spans="1:14" x14ac:dyDescent="0.25">
      <c r="A167" s="1">
        <v>10</v>
      </c>
      <c r="B167" s="1" t="s">
        <v>313</v>
      </c>
      <c r="C167" s="2" t="s">
        <v>314</v>
      </c>
      <c r="D167" s="2" t="s">
        <v>603</v>
      </c>
      <c r="E167" s="2" t="s">
        <v>606</v>
      </c>
      <c r="F167" s="3">
        <v>34910368.309999995</v>
      </c>
      <c r="G167" s="13">
        <v>32829651.72156373</v>
      </c>
      <c r="H167" s="13">
        <v>28005376.37291627</v>
      </c>
      <c r="I167" s="3">
        <v>8985708.5255199932</v>
      </c>
      <c r="J167" s="1">
        <v>40</v>
      </c>
      <c r="K167" s="31" t="s">
        <v>655</v>
      </c>
      <c r="L167" s="46" t="s">
        <v>655</v>
      </c>
      <c r="M167" s="1">
        <v>40</v>
      </c>
      <c r="N167" s="1">
        <v>0</v>
      </c>
    </row>
    <row r="168" spans="1:14" x14ac:dyDescent="0.25">
      <c r="A168" s="1">
        <v>10</v>
      </c>
      <c r="B168" s="1" t="s">
        <v>311</v>
      </c>
      <c r="C168" s="2" t="s">
        <v>312</v>
      </c>
      <c r="D168" s="2" t="s">
        <v>604</v>
      </c>
      <c r="E168" s="2" t="s">
        <v>606</v>
      </c>
      <c r="F168" s="3">
        <v>15987573.980000002</v>
      </c>
      <c r="G168" s="13">
        <v>15034687.717281625</v>
      </c>
      <c r="H168" s="13">
        <v>12825359.578675356</v>
      </c>
      <c r="I168" s="3">
        <v>4115100.6640430242</v>
      </c>
      <c r="J168" s="1">
        <v>20</v>
      </c>
      <c r="K168" s="31" t="s">
        <v>655</v>
      </c>
      <c r="L168" s="46" t="s">
        <v>655</v>
      </c>
      <c r="M168" s="1">
        <v>20</v>
      </c>
      <c r="N168" s="1">
        <v>0</v>
      </c>
    </row>
    <row r="169" spans="1:14" ht="30" x14ac:dyDescent="0.25">
      <c r="A169" s="1">
        <v>10</v>
      </c>
      <c r="B169" s="1" t="s">
        <v>315</v>
      </c>
      <c r="C169" s="2" t="s">
        <v>627</v>
      </c>
      <c r="D169" s="2" t="s">
        <v>9</v>
      </c>
      <c r="E169" s="2" t="s">
        <v>10</v>
      </c>
      <c r="F169" s="3">
        <v>575057</v>
      </c>
      <c r="G169" s="13">
        <v>575057</v>
      </c>
      <c r="H169" s="13">
        <v>575057</v>
      </c>
      <c r="I169" s="3">
        <v>0</v>
      </c>
      <c r="J169" s="1">
        <v>1</v>
      </c>
      <c r="K169" s="31">
        <v>2.0365237302853306E-3</v>
      </c>
      <c r="L169" s="46">
        <v>0.17217624094525025</v>
      </c>
      <c r="M169" s="1">
        <v>1</v>
      </c>
      <c r="N169" s="1">
        <v>0</v>
      </c>
    </row>
    <row r="170" spans="1:14" ht="30" x14ac:dyDescent="0.25">
      <c r="A170" s="1">
        <v>10</v>
      </c>
      <c r="B170" s="1" t="s">
        <v>317</v>
      </c>
      <c r="C170" s="2" t="s">
        <v>626</v>
      </c>
      <c r="D170" s="2" t="s">
        <v>9</v>
      </c>
      <c r="E170" s="2" t="s">
        <v>10</v>
      </c>
      <c r="F170" s="3">
        <v>2119151.0000000005</v>
      </c>
      <c r="G170" s="13">
        <v>1992846.0409704433</v>
      </c>
      <c r="H170" s="13">
        <v>1699999.8630504827</v>
      </c>
      <c r="I170" s="3">
        <v>545456.09597907495</v>
      </c>
      <c r="J170" s="1">
        <v>4</v>
      </c>
      <c r="K170" s="31">
        <v>2.5536510422774056E-3</v>
      </c>
      <c r="L170" s="46">
        <v>0.4059187742348726</v>
      </c>
      <c r="M170" s="1">
        <v>3</v>
      </c>
      <c r="N170" s="1">
        <v>1</v>
      </c>
    </row>
    <row r="171" spans="1:14" x14ac:dyDescent="0.25">
      <c r="A171" s="1">
        <v>10</v>
      </c>
      <c r="B171" s="1" t="s">
        <v>319</v>
      </c>
      <c r="C171" s="2" t="s">
        <v>320</v>
      </c>
      <c r="D171" s="2" t="s">
        <v>9</v>
      </c>
      <c r="E171" s="2" t="s">
        <v>10</v>
      </c>
      <c r="F171" s="3">
        <v>10683359.609999998</v>
      </c>
      <c r="G171" s="13">
        <v>10046613.432951229</v>
      </c>
      <c r="H171" s="13">
        <v>8570276.4333070405</v>
      </c>
      <c r="I171" s="3">
        <v>2749829.3537417259</v>
      </c>
      <c r="J171" s="1">
        <v>21</v>
      </c>
      <c r="K171" s="31">
        <v>1.27830926459314E-2</v>
      </c>
      <c r="L171" s="46">
        <v>0.40879982030614548</v>
      </c>
      <c r="M171" s="1">
        <v>17</v>
      </c>
      <c r="N171" s="1">
        <v>4</v>
      </c>
    </row>
    <row r="172" spans="1:14" x14ac:dyDescent="0.25">
      <c r="A172" s="1">
        <v>10</v>
      </c>
      <c r="B172" s="1" t="s">
        <v>321</v>
      </c>
      <c r="C172" s="2" t="s">
        <v>322</v>
      </c>
      <c r="D172" s="2" t="s">
        <v>9</v>
      </c>
      <c r="E172" s="2" t="s">
        <v>10</v>
      </c>
      <c r="F172" s="3">
        <v>3612931.3399999989</v>
      </c>
      <c r="G172" s="13">
        <v>3397594.5636799997</v>
      </c>
      <c r="H172" s="13">
        <v>2898322.3862814843</v>
      </c>
      <c r="I172" s="3">
        <v>929945.7300385139</v>
      </c>
      <c r="J172" s="1">
        <v>7</v>
      </c>
      <c r="K172" s="31">
        <v>3.1058840120333584E-3</v>
      </c>
      <c r="L172" s="46">
        <v>0.56900130256265347</v>
      </c>
      <c r="M172" s="1">
        <v>6</v>
      </c>
      <c r="N172" s="1">
        <v>1</v>
      </c>
    </row>
    <row r="173" spans="1:14" ht="30" x14ac:dyDescent="0.25">
      <c r="A173" s="1">
        <v>10</v>
      </c>
      <c r="B173" s="1" t="s">
        <v>323</v>
      </c>
      <c r="C173" s="2" t="s">
        <v>324</v>
      </c>
      <c r="D173" s="2" t="s">
        <v>9</v>
      </c>
      <c r="E173" s="2" t="s">
        <v>10</v>
      </c>
      <c r="F173" s="3">
        <v>249999.99999999997</v>
      </c>
      <c r="G173" s="13">
        <v>249999.99999999997</v>
      </c>
      <c r="H173" s="13">
        <v>249999.99999999997</v>
      </c>
      <c r="I173" s="3">
        <v>0</v>
      </c>
      <c r="J173" s="1">
        <v>1</v>
      </c>
      <c r="K173" s="31">
        <v>7.5988174927818812E-4</v>
      </c>
      <c r="L173" s="46">
        <v>0.20060686791349622</v>
      </c>
      <c r="M173" s="1">
        <v>1</v>
      </c>
      <c r="N173" s="1">
        <v>0</v>
      </c>
    </row>
    <row r="174" spans="1:14" ht="30" x14ac:dyDescent="0.25">
      <c r="A174" s="1">
        <v>10</v>
      </c>
      <c r="B174" s="1" t="s">
        <v>325</v>
      </c>
      <c r="C174" s="2" t="s">
        <v>326</v>
      </c>
      <c r="D174" s="2" t="s">
        <v>9</v>
      </c>
      <c r="E174" s="2" t="s">
        <v>10</v>
      </c>
      <c r="F174" s="3">
        <v>350586</v>
      </c>
      <c r="G174" s="13">
        <v>350586</v>
      </c>
      <c r="H174" s="13">
        <v>350586</v>
      </c>
      <c r="I174" s="3">
        <v>0</v>
      </c>
      <c r="J174" s="1">
        <v>1</v>
      </c>
      <c r="K174" s="31">
        <v>8.3865323462511856E-4</v>
      </c>
      <c r="L174" s="46">
        <v>0.25489654300378184</v>
      </c>
      <c r="M174" s="1">
        <v>1</v>
      </c>
      <c r="N174" s="1">
        <v>0</v>
      </c>
    </row>
    <row r="175" spans="1:14" ht="30" x14ac:dyDescent="0.25">
      <c r="A175" s="1">
        <v>10</v>
      </c>
      <c r="B175" s="1" t="s">
        <v>327</v>
      </c>
      <c r="C175" s="2" t="s">
        <v>328</v>
      </c>
      <c r="D175" s="2" t="s">
        <v>9</v>
      </c>
      <c r="E175" s="2" t="s">
        <v>606</v>
      </c>
      <c r="F175" s="3">
        <v>143488391.70000002</v>
      </c>
      <c r="G175" s="13">
        <v>134936242.54456675</v>
      </c>
      <c r="H175" s="13">
        <v>115107534.21503894</v>
      </c>
      <c r="I175" s="3">
        <v>36933006.640394345</v>
      </c>
      <c r="J175" s="1">
        <v>75</v>
      </c>
      <c r="K175" s="31">
        <v>3.6367995787276286E-2</v>
      </c>
      <c r="L175" s="46">
        <v>1.9299061279741827</v>
      </c>
      <c r="M175" s="1">
        <v>75</v>
      </c>
      <c r="N175" s="1">
        <v>0</v>
      </c>
    </row>
    <row r="176" spans="1:14" ht="30" x14ac:dyDescent="0.25">
      <c r="A176" s="1">
        <v>10</v>
      </c>
      <c r="B176" s="1" t="s">
        <v>329</v>
      </c>
      <c r="C176" s="2" t="s">
        <v>623</v>
      </c>
      <c r="D176" s="2" t="s">
        <v>9</v>
      </c>
      <c r="E176" s="2" t="s">
        <v>10</v>
      </c>
      <c r="F176" s="3">
        <v>1625522.2599999995</v>
      </c>
      <c r="G176" s="13">
        <v>1528638.402997392</v>
      </c>
      <c r="H176" s="13">
        <v>1304006.9440004558</v>
      </c>
      <c r="I176" s="3">
        <v>418399.17300215131</v>
      </c>
      <c r="J176" s="1">
        <v>3</v>
      </c>
      <c r="K176" s="31">
        <v>6.8388344957697128E-4</v>
      </c>
      <c r="L176" s="46">
        <v>1.1626516515898453</v>
      </c>
      <c r="M176" s="1">
        <v>3</v>
      </c>
      <c r="N176" s="1">
        <v>0</v>
      </c>
    </row>
    <row r="177" spans="1:14" ht="30" x14ac:dyDescent="0.25">
      <c r="A177" s="1">
        <v>10</v>
      </c>
      <c r="B177" s="1" t="s">
        <v>331</v>
      </c>
      <c r="C177" s="2" t="s">
        <v>628</v>
      </c>
      <c r="D177" s="2" t="s">
        <v>9</v>
      </c>
      <c r="E177" s="2" t="s">
        <v>606</v>
      </c>
      <c r="F177" s="3">
        <v>13951606.660000004</v>
      </c>
      <c r="G177" s="13">
        <v>13120067.469263811</v>
      </c>
      <c r="H177" s="13">
        <v>11192090.328312708</v>
      </c>
      <c r="I177" s="3">
        <v>3591055.522423489</v>
      </c>
      <c r="J177" s="1">
        <v>30</v>
      </c>
      <c r="K177" s="31">
        <v>2.062511836388922E-3</v>
      </c>
      <c r="L177" s="46">
        <v>3.3087698478364316</v>
      </c>
      <c r="M177" s="1">
        <v>25</v>
      </c>
      <c r="N177" s="1">
        <v>5</v>
      </c>
    </row>
    <row r="178" spans="1:14" ht="30" x14ac:dyDescent="0.25">
      <c r="A178" s="1">
        <v>10</v>
      </c>
      <c r="B178" s="1" t="s">
        <v>333</v>
      </c>
      <c r="C178" s="2" t="s">
        <v>334</v>
      </c>
      <c r="D178" s="2" t="s">
        <v>9</v>
      </c>
      <c r="E178" s="2" t="s">
        <v>10</v>
      </c>
      <c r="F178" s="3">
        <v>6902261.9399999995</v>
      </c>
      <c r="G178" s="13">
        <v>6490875.5349996146</v>
      </c>
      <c r="H178" s="13">
        <v>5537049.6735431105</v>
      </c>
      <c r="I178" s="3">
        <v>1776598.6714572739</v>
      </c>
      <c r="J178" s="1">
        <v>14</v>
      </c>
      <c r="K178" s="31">
        <v>4.540848628318034E-3</v>
      </c>
      <c r="L178" s="46">
        <v>0.7435209283589107</v>
      </c>
      <c r="M178" s="1">
        <v>11</v>
      </c>
      <c r="N178" s="1">
        <v>3</v>
      </c>
    </row>
    <row r="179" spans="1:14" ht="30" x14ac:dyDescent="0.25">
      <c r="A179" s="1">
        <v>10</v>
      </c>
      <c r="B179" s="1" t="s">
        <v>335</v>
      </c>
      <c r="C179" s="2" t="s">
        <v>610</v>
      </c>
      <c r="D179" s="2" t="s">
        <v>603</v>
      </c>
      <c r="E179" s="2" t="s">
        <v>606</v>
      </c>
      <c r="F179" s="3">
        <v>7897528.0000000019</v>
      </c>
      <c r="G179" s="13">
        <v>7426822.0661261156</v>
      </c>
      <c r="H179" s="13">
        <v>6335460.0585033121</v>
      </c>
      <c r="I179" s="3">
        <v>2032773.875370576</v>
      </c>
      <c r="J179" s="1">
        <v>16</v>
      </c>
      <c r="K179" s="31" t="s">
        <v>655</v>
      </c>
      <c r="L179" s="46" t="s">
        <v>655</v>
      </c>
      <c r="M179" s="1">
        <v>13</v>
      </c>
      <c r="N179" s="1">
        <v>3</v>
      </c>
    </row>
    <row r="180" spans="1:14" ht="30" x14ac:dyDescent="0.25">
      <c r="A180" s="1">
        <v>10</v>
      </c>
      <c r="B180" s="1" t="s">
        <v>337</v>
      </c>
      <c r="C180" s="2" t="s">
        <v>338</v>
      </c>
      <c r="D180" s="2" t="s">
        <v>9</v>
      </c>
      <c r="E180" s="2" t="s">
        <v>10</v>
      </c>
      <c r="F180" s="3">
        <v>350341.44000000006</v>
      </c>
      <c r="G180" s="13">
        <v>350341.44000000006</v>
      </c>
      <c r="H180" s="13">
        <v>350341.44000000006</v>
      </c>
      <c r="I180" s="3">
        <v>0</v>
      </c>
      <c r="J180" s="1">
        <v>1</v>
      </c>
      <c r="K180" s="31">
        <v>1.6086486112168754E-3</v>
      </c>
      <c r="L180" s="46">
        <v>0.13279512277422104</v>
      </c>
      <c r="M180" s="1">
        <v>1</v>
      </c>
      <c r="N180" s="1">
        <v>0</v>
      </c>
    </row>
    <row r="181" spans="1:14" x14ac:dyDescent="0.25">
      <c r="A181" s="1">
        <v>10</v>
      </c>
      <c r="B181" s="1" t="s">
        <v>339</v>
      </c>
      <c r="C181" s="2" t="s">
        <v>340</v>
      </c>
      <c r="D181" s="2" t="s">
        <v>9</v>
      </c>
      <c r="E181" s="2" t="s">
        <v>10</v>
      </c>
      <c r="F181" s="3">
        <v>5478681.3999999994</v>
      </c>
      <c r="G181" s="13">
        <v>5152142.7862990424</v>
      </c>
      <c r="H181" s="13">
        <v>4395041.9907298833</v>
      </c>
      <c r="I181" s="3">
        <v>1410178.0229710732</v>
      </c>
      <c r="J181" s="1">
        <v>11</v>
      </c>
      <c r="K181" s="31">
        <v>7.0943434557465181E-3</v>
      </c>
      <c r="L181" s="46">
        <v>0.37774838929897214</v>
      </c>
      <c r="M181" s="1">
        <v>9</v>
      </c>
      <c r="N181" s="1">
        <v>2</v>
      </c>
    </row>
    <row r="182" spans="1:14" x14ac:dyDescent="0.25">
      <c r="A182" s="1">
        <v>10</v>
      </c>
      <c r="B182" s="1" t="s">
        <v>341</v>
      </c>
      <c r="C182" s="2" t="s">
        <v>342</v>
      </c>
      <c r="D182" s="2" t="s">
        <v>9</v>
      </c>
      <c r="E182" s="2" t="s">
        <v>10</v>
      </c>
      <c r="F182" s="3">
        <v>1734973.7100000004</v>
      </c>
      <c r="G182" s="13">
        <v>1631566.3627373897</v>
      </c>
      <c r="H182" s="13">
        <v>1391809.771647319</v>
      </c>
      <c r="I182" s="3">
        <v>446571.28561529214</v>
      </c>
      <c r="J182" s="1">
        <v>3</v>
      </c>
      <c r="K182" s="31">
        <v>3.8556799084797032E-3</v>
      </c>
      <c r="L182" s="46">
        <v>0.22010540699492703</v>
      </c>
      <c r="M182" s="1">
        <v>3</v>
      </c>
      <c r="N182" s="1">
        <v>0</v>
      </c>
    </row>
    <row r="183" spans="1:14" ht="30" x14ac:dyDescent="0.25">
      <c r="A183" s="1">
        <v>10</v>
      </c>
      <c r="B183" s="1" t="s">
        <v>343</v>
      </c>
      <c r="C183" s="2" t="s">
        <v>650</v>
      </c>
      <c r="D183" s="2" t="s">
        <v>653</v>
      </c>
      <c r="E183" s="2" t="s">
        <v>606</v>
      </c>
      <c r="F183" s="3">
        <v>26241741.059999991</v>
      </c>
      <c r="G183" s="13">
        <v>24677689.21591359</v>
      </c>
      <c r="H183" s="13">
        <v>21051334.335404228</v>
      </c>
      <c r="I183" s="3">
        <v>6754458.568682164</v>
      </c>
      <c r="J183" s="1">
        <v>52</v>
      </c>
      <c r="K183" s="31" t="s">
        <v>655</v>
      </c>
      <c r="L183" s="46" t="s">
        <v>655</v>
      </c>
      <c r="M183" s="1">
        <v>42</v>
      </c>
      <c r="N183" s="1">
        <v>10</v>
      </c>
    </row>
    <row r="184" spans="1:14" x14ac:dyDescent="0.25">
      <c r="A184" s="1">
        <v>10</v>
      </c>
      <c r="B184" s="1" t="s">
        <v>345</v>
      </c>
      <c r="C184" s="2" t="s">
        <v>632</v>
      </c>
      <c r="D184" s="2" t="s">
        <v>9</v>
      </c>
      <c r="E184" s="2" t="s">
        <v>10</v>
      </c>
      <c r="F184" s="3">
        <v>995308.85000000009</v>
      </c>
      <c r="G184" s="13">
        <v>995308.85000000009</v>
      </c>
      <c r="H184" s="13">
        <v>995308.85000000009</v>
      </c>
      <c r="I184" s="3">
        <v>0</v>
      </c>
      <c r="J184" s="1">
        <v>2</v>
      </c>
      <c r="K184" s="31">
        <v>2.1189708078970609E-3</v>
      </c>
      <c r="L184" s="46">
        <v>0.2864077031632743</v>
      </c>
      <c r="M184" s="1">
        <v>2</v>
      </c>
      <c r="N184" s="1">
        <v>0</v>
      </c>
    </row>
    <row r="185" spans="1:14" ht="30" x14ac:dyDescent="0.25">
      <c r="A185" s="1">
        <v>10</v>
      </c>
      <c r="B185" s="1" t="s">
        <v>347</v>
      </c>
      <c r="C185" s="2" t="s">
        <v>348</v>
      </c>
      <c r="D185" s="2" t="s">
        <v>653</v>
      </c>
      <c r="E185" s="2" t="s">
        <v>606</v>
      </c>
      <c r="F185" s="3">
        <v>8315998.0200000014</v>
      </c>
      <c r="G185" s="13">
        <v>7820350.5700514242</v>
      </c>
      <c r="H185" s="13">
        <v>6671160.051892519</v>
      </c>
      <c r="I185" s="3">
        <v>2140485.4180560596</v>
      </c>
      <c r="J185" s="1">
        <v>17</v>
      </c>
      <c r="K185" s="31" t="s">
        <v>655</v>
      </c>
      <c r="L185" s="46" t="s">
        <v>655</v>
      </c>
      <c r="M185" s="1">
        <v>13</v>
      </c>
      <c r="N185" s="1">
        <v>4</v>
      </c>
    </row>
    <row r="186" spans="1:14" x14ac:dyDescent="0.25">
      <c r="A186" s="1">
        <v>10</v>
      </c>
      <c r="B186" s="1" t="s">
        <v>349</v>
      </c>
      <c r="C186" s="2" t="s">
        <v>621</v>
      </c>
      <c r="D186" s="2" t="s">
        <v>9</v>
      </c>
      <c r="E186" s="2" t="s">
        <v>606</v>
      </c>
      <c r="F186" s="3">
        <v>250000</v>
      </c>
      <c r="G186" s="13">
        <v>250000</v>
      </c>
      <c r="H186" s="13">
        <v>250000</v>
      </c>
      <c r="I186" s="3">
        <v>0</v>
      </c>
      <c r="J186" s="1">
        <v>1</v>
      </c>
      <c r="K186" s="31">
        <v>2.7528049604391518E-4</v>
      </c>
      <c r="L186" s="46">
        <v>0.55375335302726192</v>
      </c>
      <c r="M186" s="1">
        <v>1</v>
      </c>
      <c r="N186" s="1">
        <v>0</v>
      </c>
    </row>
    <row r="187" spans="1:14" ht="30" x14ac:dyDescent="0.25">
      <c r="A187" s="1">
        <v>10</v>
      </c>
      <c r="B187" s="1" t="s">
        <v>351</v>
      </c>
      <c r="C187" s="2" t="s">
        <v>352</v>
      </c>
      <c r="D187" s="2" t="s">
        <v>9</v>
      </c>
      <c r="E187" s="2" t="s">
        <v>10</v>
      </c>
      <c r="F187" s="3">
        <v>2385547.3899999997</v>
      </c>
      <c r="G187" s="13">
        <v>2243364.7586740502</v>
      </c>
      <c r="H187" s="13">
        <v>1913705.1754690604</v>
      </c>
      <c r="I187" s="3">
        <v>614024.84585688869</v>
      </c>
      <c r="J187" s="1">
        <v>5</v>
      </c>
      <c r="K187" s="31">
        <v>3.6161962821835304E-3</v>
      </c>
      <c r="L187" s="46">
        <v>0.32268207313339325</v>
      </c>
      <c r="M187" s="1">
        <v>4</v>
      </c>
      <c r="N187" s="1">
        <v>1</v>
      </c>
    </row>
    <row r="188" spans="1:14" ht="30" x14ac:dyDescent="0.25">
      <c r="A188" s="1">
        <v>10</v>
      </c>
      <c r="B188" s="1" t="s">
        <v>353</v>
      </c>
      <c r="C188" s="2" t="s">
        <v>354</v>
      </c>
      <c r="D188" s="2" t="s">
        <v>9</v>
      </c>
      <c r="E188" s="2" t="s">
        <v>10</v>
      </c>
      <c r="F188" s="3">
        <v>1303975.95</v>
      </c>
      <c r="G188" s="13">
        <v>1226256.7931582846</v>
      </c>
      <c r="H188" s="13">
        <v>1046059.9251403617</v>
      </c>
      <c r="I188" s="3">
        <v>335635.18170135363</v>
      </c>
      <c r="J188" s="1">
        <v>3</v>
      </c>
      <c r="K188" s="31">
        <v>9.0435389991732013E-4</v>
      </c>
      <c r="L188" s="46">
        <v>0.70529361328518769</v>
      </c>
      <c r="M188" s="1">
        <v>2</v>
      </c>
      <c r="N188" s="1">
        <v>1</v>
      </c>
    </row>
    <row r="189" spans="1:14" x14ac:dyDescent="0.25">
      <c r="A189" s="1">
        <v>11</v>
      </c>
      <c r="B189" s="1" t="s">
        <v>355</v>
      </c>
      <c r="C189" s="2" t="s">
        <v>356</v>
      </c>
      <c r="D189" s="2" t="s">
        <v>9</v>
      </c>
      <c r="E189" s="2" t="s">
        <v>606</v>
      </c>
      <c r="F189" s="3">
        <v>440175</v>
      </c>
      <c r="G189" s="13">
        <v>440175</v>
      </c>
      <c r="H189" s="13">
        <v>440175</v>
      </c>
      <c r="I189" s="3">
        <v>0</v>
      </c>
      <c r="J189" s="1">
        <v>1</v>
      </c>
      <c r="K189" s="31">
        <v>8.2286848929372957E-5</v>
      </c>
      <c r="L189" s="46">
        <v>3.2617205021868614</v>
      </c>
      <c r="M189" s="1">
        <v>1</v>
      </c>
      <c r="N189" s="1">
        <v>0</v>
      </c>
    </row>
    <row r="190" spans="1:14" x14ac:dyDescent="0.25">
      <c r="A190" s="1">
        <v>11</v>
      </c>
      <c r="B190" s="1" t="s">
        <v>361</v>
      </c>
      <c r="C190" s="2" t="s">
        <v>362</v>
      </c>
      <c r="D190" s="2" t="s">
        <v>9</v>
      </c>
      <c r="E190" s="2" t="s">
        <v>606</v>
      </c>
      <c r="F190" s="3">
        <v>250000</v>
      </c>
      <c r="G190" s="13">
        <v>250000</v>
      </c>
      <c r="H190" s="13">
        <v>250000</v>
      </c>
      <c r="I190" s="3">
        <v>0</v>
      </c>
      <c r="J190" s="1">
        <v>1</v>
      </c>
      <c r="K190" s="31">
        <v>6.3195912974006068E-5</v>
      </c>
      <c r="L190" s="46">
        <v>2.4121417119177782</v>
      </c>
      <c r="M190" s="1">
        <v>1</v>
      </c>
      <c r="N190" s="1">
        <v>0</v>
      </c>
    </row>
    <row r="191" spans="1:14" x14ac:dyDescent="0.25">
      <c r="A191" s="1">
        <v>11</v>
      </c>
      <c r="B191" s="1" t="s">
        <v>363</v>
      </c>
      <c r="C191" s="2" t="s">
        <v>364</v>
      </c>
      <c r="D191" s="2" t="s">
        <v>9</v>
      </c>
      <c r="E191" s="2" t="s">
        <v>606</v>
      </c>
      <c r="F191" s="3">
        <v>491193.00000000006</v>
      </c>
      <c r="G191" s="13">
        <v>491193.00000000006</v>
      </c>
      <c r="H191" s="13">
        <v>491193.00000000006</v>
      </c>
      <c r="I191" s="3">
        <v>0</v>
      </c>
      <c r="J191" s="1">
        <v>1</v>
      </c>
      <c r="K191" s="31">
        <v>8.2121943653767806E-5</v>
      </c>
      <c r="L191" s="46">
        <v>3.6470754821409632</v>
      </c>
      <c r="M191" s="1">
        <v>1</v>
      </c>
      <c r="N191" s="1">
        <v>0</v>
      </c>
    </row>
    <row r="192" spans="1:14" x14ac:dyDescent="0.25">
      <c r="A192" s="1">
        <v>11</v>
      </c>
      <c r="B192" s="1" t="s">
        <v>365</v>
      </c>
      <c r="C192" s="2" t="s">
        <v>366</v>
      </c>
      <c r="D192" s="2" t="s">
        <v>9</v>
      </c>
      <c r="E192" s="2" t="s">
        <v>606</v>
      </c>
      <c r="F192" s="3">
        <v>555114</v>
      </c>
      <c r="G192" s="13">
        <v>555114</v>
      </c>
      <c r="H192" s="13">
        <v>555114</v>
      </c>
      <c r="I192" s="3">
        <v>0</v>
      </c>
      <c r="J192" s="1">
        <v>1</v>
      </c>
      <c r="K192" s="31">
        <v>8.6522082664506949E-5</v>
      </c>
      <c r="L192" s="46">
        <v>3.9120736115621679</v>
      </c>
      <c r="M192" s="1">
        <v>1</v>
      </c>
      <c r="N192" s="1">
        <v>0</v>
      </c>
    </row>
    <row r="193" spans="1:14" ht="30" x14ac:dyDescent="0.25">
      <c r="A193" s="1">
        <v>11</v>
      </c>
      <c r="B193" s="1" t="s">
        <v>369</v>
      </c>
      <c r="C193" s="2" t="s">
        <v>370</v>
      </c>
      <c r="D193" s="2" t="s">
        <v>9</v>
      </c>
      <c r="E193" s="2" t="s">
        <v>606</v>
      </c>
      <c r="F193" s="3">
        <v>250000</v>
      </c>
      <c r="G193" s="13">
        <v>250000</v>
      </c>
      <c r="H193" s="13">
        <v>250000</v>
      </c>
      <c r="I193" s="3">
        <v>0</v>
      </c>
      <c r="J193" s="1">
        <v>1</v>
      </c>
      <c r="K193" s="31">
        <v>6.2051656063401623E-5</v>
      </c>
      <c r="L193" s="46">
        <v>2.4566225525322336</v>
      </c>
      <c r="M193" s="1">
        <v>1</v>
      </c>
      <c r="N193" s="1">
        <v>0</v>
      </c>
    </row>
    <row r="194" spans="1:14" ht="30" x14ac:dyDescent="0.25">
      <c r="A194" s="1">
        <v>11</v>
      </c>
      <c r="B194" s="1" t="s">
        <v>357</v>
      </c>
      <c r="C194" s="2" t="s">
        <v>358</v>
      </c>
      <c r="D194" s="2" t="s">
        <v>653</v>
      </c>
      <c r="E194" s="2" t="s">
        <v>606</v>
      </c>
      <c r="F194" s="3">
        <v>911478</v>
      </c>
      <c r="G194" s="13">
        <v>911478</v>
      </c>
      <c r="H194" s="13">
        <v>911478</v>
      </c>
      <c r="I194" s="3">
        <v>0</v>
      </c>
      <c r="J194" s="1">
        <v>2</v>
      </c>
      <c r="K194" s="31">
        <v>1.2529010278007179E-4</v>
      </c>
      <c r="L194" s="46">
        <v>4.4358946940660626</v>
      </c>
      <c r="M194" s="1">
        <v>2</v>
      </c>
      <c r="N194" s="1">
        <v>0</v>
      </c>
    </row>
    <row r="195" spans="1:14" x14ac:dyDescent="0.25">
      <c r="A195" s="1">
        <v>11</v>
      </c>
      <c r="B195" s="1" t="s">
        <v>359</v>
      </c>
      <c r="C195" s="2" t="s">
        <v>360</v>
      </c>
      <c r="D195" s="2" t="s">
        <v>9</v>
      </c>
      <c r="E195" s="2" t="s">
        <v>606</v>
      </c>
      <c r="F195" s="3">
        <v>2341644</v>
      </c>
      <c r="G195" s="13">
        <v>2202078.0844603297</v>
      </c>
      <c r="H195" s="13">
        <v>1878485.5252471312</v>
      </c>
      <c r="I195" s="3">
        <v>602724.39029253903</v>
      </c>
      <c r="J195" s="1">
        <v>5</v>
      </c>
      <c r="K195" s="31">
        <v>7.8793486714363848E-4</v>
      </c>
      <c r="L195" s="46">
        <v>1.4536817439551302</v>
      </c>
      <c r="M195" s="1">
        <v>4</v>
      </c>
      <c r="N195" s="1">
        <v>1</v>
      </c>
    </row>
    <row r="196" spans="1:14" ht="30" x14ac:dyDescent="0.25">
      <c r="A196" s="1">
        <v>11</v>
      </c>
      <c r="B196" s="1" t="s">
        <v>371</v>
      </c>
      <c r="C196" s="2" t="s">
        <v>372</v>
      </c>
      <c r="D196" s="2" t="s">
        <v>603</v>
      </c>
      <c r="E196" s="2" t="s">
        <v>606</v>
      </c>
      <c r="F196" s="3">
        <v>2536797</v>
      </c>
      <c r="G196" s="13">
        <v>2385599.6378718158</v>
      </c>
      <c r="H196" s="13">
        <v>2035038.8210122234</v>
      </c>
      <c r="I196" s="3">
        <v>652955.5411159608</v>
      </c>
      <c r="J196" s="1">
        <v>5</v>
      </c>
      <c r="K196" s="31" t="s">
        <v>655</v>
      </c>
      <c r="L196" s="46" t="s">
        <v>655</v>
      </c>
      <c r="M196" s="1">
        <v>4</v>
      </c>
      <c r="N196" s="1">
        <v>1</v>
      </c>
    </row>
    <row r="197" spans="1:14" x14ac:dyDescent="0.25">
      <c r="A197" s="1">
        <v>11</v>
      </c>
      <c r="B197" s="1" t="s">
        <v>373</v>
      </c>
      <c r="C197" s="2" t="s">
        <v>374</v>
      </c>
      <c r="D197" s="2" t="s">
        <v>603</v>
      </c>
      <c r="E197" s="2" t="s">
        <v>606</v>
      </c>
      <c r="F197" s="3">
        <v>1203564.3999999999</v>
      </c>
      <c r="G197" s="13">
        <v>1131829.9401944298</v>
      </c>
      <c r="H197" s="13">
        <v>1000000</v>
      </c>
      <c r="I197" s="3">
        <v>275298.85980556998</v>
      </c>
      <c r="J197" s="1">
        <v>2</v>
      </c>
      <c r="K197" s="31" t="s">
        <v>655</v>
      </c>
      <c r="L197" s="46" t="s">
        <v>655</v>
      </c>
      <c r="M197" s="1">
        <v>2</v>
      </c>
      <c r="N197" s="1">
        <v>0</v>
      </c>
    </row>
    <row r="198" spans="1:14" ht="30" x14ac:dyDescent="0.25">
      <c r="A198" s="1">
        <v>11</v>
      </c>
      <c r="B198" s="1" t="s">
        <v>375</v>
      </c>
      <c r="C198" s="2" t="s">
        <v>376</v>
      </c>
      <c r="D198" s="2" t="s">
        <v>9</v>
      </c>
      <c r="E198" s="2" t="s">
        <v>606</v>
      </c>
      <c r="F198" s="3">
        <v>710242</v>
      </c>
      <c r="G198" s="13">
        <v>710242</v>
      </c>
      <c r="H198" s="13">
        <v>710242</v>
      </c>
      <c r="I198" s="3">
        <v>0</v>
      </c>
      <c r="J198" s="1">
        <v>1</v>
      </c>
      <c r="K198" s="31">
        <v>2.5665118396644591E-4</v>
      </c>
      <c r="L198" s="46">
        <v>1.6873877076803401</v>
      </c>
      <c r="M198" s="1">
        <v>1</v>
      </c>
      <c r="N198" s="1">
        <v>0</v>
      </c>
    </row>
    <row r="199" spans="1:14" x14ac:dyDescent="0.25">
      <c r="A199" s="1">
        <v>11</v>
      </c>
      <c r="B199" s="1" t="s">
        <v>377</v>
      </c>
      <c r="C199" s="2" t="s">
        <v>378</v>
      </c>
      <c r="D199" s="2" t="s">
        <v>9</v>
      </c>
      <c r="E199" s="2" t="s">
        <v>606</v>
      </c>
      <c r="F199" s="3">
        <v>1399357.9999999998</v>
      </c>
      <c r="G199" s="13">
        <v>1315953.9127699332</v>
      </c>
      <c r="H199" s="13">
        <v>1122576.1677004595</v>
      </c>
      <c r="I199" s="3">
        <v>360185.91952960682</v>
      </c>
      <c r="J199" s="1">
        <v>3</v>
      </c>
      <c r="K199" s="31">
        <v>3.4707180279737346E-4</v>
      </c>
      <c r="L199" s="46">
        <v>1.972187894388435</v>
      </c>
      <c r="M199" s="1">
        <v>2</v>
      </c>
      <c r="N199" s="1">
        <v>1</v>
      </c>
    </row>
    <row r="200" spans="1:14" x14ac:dyDescent="0.25">
      <c r="A200" s="1">
        <v>11</v>
      </c>
      <c r="B200" s="1" t="s">
        <v>379</v>
      </c>
      <c r="C200" s="2" t="s">
        <v>380</v>
      </c>
      <c r="D200" s="2" t="s">
        <v>9</v>
      </c>
      <c r="E200" s="2" t="s">
        <v>10</v>
      </c>
      <c r="F200" s="3">
        <v>20488294</v>
      </c>
      <c r="G200" s="13">
        <v>19267157.264460381</v>
      </c>
      <c r="H200" s="13">
        <v>16435873.13699591</v>
      </c>
      <c r="I200" s="3">
        <v>5273557.5985437091</v>
      </c>
      <c r="J200" s="1">
        <v>41</v>
      </c>
      <c r="K200" s="31">
        <v>6.3542138035188375E-3</v>
      </c>
      <c r="L200" s="46">
        <v>1.5771854401570493</v>
      </c>
      <c r="M200" s="1">
        <v>33</v>
      </c>
      <c r="N200" s="1">
        <v>8</v>
      </c>
    </row>
    <row r="201" spans="1:14" ht="30" x14ac:dyDescent="0.25">
      <c r="A201" s="1">
        <v>11</v>
      </c>
      <c r="B201" s="1" t="s">
        <v>381</v>
      </c>
      <c r="C201" s="2" t="s">
        <v>382</v>
      </c>
      <c r="D201" s="2" t="s">
        <v>9</v>
      </c>
      <c r="E201" s="2" t="s">
        <v>606</v>
      </c>
      <c r="F201" s="3">
        <v>4138788</v>
      </c>
      <c r="G201" s="13">
        <v>3892109.2834894625</v>
      </c>
      <c r="H201" s="13">
        <v>3320168.8002388594</v>
      </c>
      <c r="I201" s="3">
        <v>1065297.9162716786</v>
      </c>
      <c r="J201" s="1">
        <v>8</v>
      </c>
      <c r="K201" s="31">
        <v>9.4448207217462236E-4</v>
      </c>
      <c r="L201" s="46">
        <v>2.1434741379856348</v>
      </c>
      <c r="M201" s="1">
        <v>7</v>
      </c>
      <c r="N201" s="1">
        <v>1</v>
      </c>
    </row>
    <row r="202" spans="1:14" ht="30" x14ac:dyDescent="0.25">
      <c r="A202" s="1">
        <v>11</v>
      </c>
      <c r="B202" s="1" t="s">
        <v>383</v>
      </c>
      <c r="C202" s="2" t="s">
        <v>384</v>
      </c>
      <c r="D202" s="2" t="s">
        <v>9</v>
      </c>
      <c r="E202" s="2" t="s">
        <v>10</v>
      </c>
      <c r="F202" s="3">
        <v>856966.82000000007</v>
      </c>
      <c r="G202" s="13">
        <v>856966.82000000007</v>
      </c>
      <c r="H202" s="13">
        <v>856966.82000000007</v>
      </c>
      <c r="I202" s="3">
        <v>0</v>
      </c>
      <c r="J202" s="1">
        <v>2</v>
      </c>
      <c r="K202" s="31">
        <v>2.7024687834309896E-4</v>
      </c>
      <c r="L202" s="46">
        <v>1.933548738248954</v>
      </c>
      <c r="M202" s="1">
        <v>2</v>
      </c>
      <c r="N202" s="1">
        <v>0</v>
      </c>
    </row>
    <row r="203" spans="1:14" ht="30" x14ac:dyDescent="0.25">
      <c r="A203" s="1">
        <v>11</v>
      </c>
      <c r="B203" s="1" t="s">
        <v>367</v>
      </c>
      <c r="C203" s="2" t="s">
        <v>616</v>
      </c>
      <c r="D203" s="2" t="s">
        <v>9</v>
      </c>
      <c r="E203" s="2" t="s">
        <v>606</v>
      </c>
      <c r="F203" s="3">
        <v>250000</v>
      </c>
      <c r="G203" s="13">
        <v>250000</v>
      </c>
      <c r="H203" s="13">
        <v>250000</v>
      </c>
      <c r="I203" s="3">
        <v>0</v>
      </c>
      <c r="J203" s="1">
        <v>1</v>
      </c>
      <c r="K203" s="31">
        <v>2.0608799866204028E-4</v>
      </c>
      <c r="L203" s="46">
        <v>0.73967188141462437</v>
      </c>
      <c r="M203" s="1">
        <v>1</v>
      </c>
      <c r="N203" s="1">
        <v>0</v>
      </c>
    </row>
    <row r="204" spans="1:14" x14ac:dyDescent="0.25">
      <c r="A204" s="1">
        <v>12</v>
      </c>
      <c r="B204" s="1" t="s">
        <v>385</v>
      </c>
      <c r="C204" s="2" t="s">
        <v>386</v>
      </c>
      <c r="D204" s="2" t="s">
        <v>604</v>
      </c>
      <c r="E204" s="2" t="s">
        <v>606</v>
      </c>
      <c r="F204" s="3">
        <v>3124787.5700000003</v>
      </c>
      <c r="G204" s="13">
        <v>2938544.9822821268</v>
      </c>
      <c r="H204" s="13">
        <v>2506729.5539873512</v>
      </c>
      <c r="I204" s="3">
        <v>804300.60373052256</v>
      </c>
      <c r="J204" s="1">
        <v>6</v>
      </c>
      <c r="K204" s="31" t="s">
        <v>655</v>
      </c>
      <c r="L204" s="46" t="s">
        <v>655</v>
      </c>
      <c r="M204" s="1">
        <v>5</v>
      </c>
      <c r="N204" s="1">
        <v>1</v>
      </c>
    </row>
    <row r="205" spans="1:14" ht="30" x14ac:dyDescent="0.25">
      <c r="A205" s="1">
        <v>12</v>
      </c>
      <c r="B205" s="1" t="s">
        <v>387</v>
      </c>
      <c r="C205" s="2" t="s">
        <v>388</v>
      </c>
      <c r="D205" s="2" t="s">
        <v>653</v>
      </c>
      <c r="E205" s="2" t="s">
        <v>606</v>
      </c>
      <c r="F205" s="3">
        <v>5470478.7400000002</v>
      </c>
      <c r="G205" s="13">
        <v>5144429.0186126316</v>
      </c>
      <c r="H205" s="13">
        <v>4388461.7513431441</v>
      </c>
      <c r="I205" s="3">
        <v>1408066.7100442247</v>
      </c>
      <c r="J205" s="1">
        <v>11</v>
      </c>
      <c r="K205" s="31" t="s">
        <v>655</v>
      </c>
      <c r="L205" s="46" t="s">
        <v>655</v>
      </c>
      <c r="M205" s="1">
        <v>9</v>
      </c>
      <c r="N205" s="1">
        <v>2</v>
      </c>
    </row>
    <row r="206" spans="1:14" ht="30" x14ac:dyDescent="0.25">
      <c r="A206" s="1">
        <v>12</v>
      </c>
      <c r="B206" s="1" t="s">
        <v>389</v>
      </c>
      <c r="C206" s="2" t="s">
        <v>390</v>
      </c>
      <c r="D206" s="2" t="s">
        <v>653</v>
      </c>
      <c r="E206" s="2" t="s">
        <v>606</v>
      </c>
      <c r="F206" s="3">
        <v>8934007.8399999999</v>
      </c>
      <c r="G206" s="13">
        <v>8401525.9667399339</v>
      </c>
      <c r="H206" s="13">
        <v>7166932.4670549361</v>
      </c>
      <c r="I206" s="3">
        <v>2299557.2462051297</v>
      </c>
      <c r="J206" s="1">
        <v>18</v>
      </c>
      <c r="K206" s="31" t="s">
        <v>655</v>
      </c>
      <c r="L206" s="46" t="s">
        <v>655</v>
      </c>
      <c r="M206" s="1">
        <v>14</v>
      </c>
      <c r="N206" s="1">
        <v>4</v>
      </c>
    </row>
    <row r="207" spans="1:14" ht="30" x14ac:dyDescent="0.25">
      <c r="A207" s="1">
        <v>12</v>
      </c>
      <c r="B207" s="1" t="s">
        <v>391</v>
      </c>
      <c r="C207" s="2" t="s">
        <v>392</v>
      </c>
      <c r="D207" s="2" t="s">
        <v>603</v>
      </c>
      <c r="E207" s="2" t="s">
        <v>606</v>
      </c>
      <c r="F207" s="3">
        <v>4317671.3599999994</v>
      </c>
      <c r="G207" s="13">
        <v>4060330.8947722306</v>
      </c>
      <c r="H207" s="13">
        <v>3463670.4608104797</v>
      </c>
      <c r="I207" s="3">
        <v>1111341.3644172885</v>
      </c>
      <c r="J207" s="1">
        <v>9</v>
      </c>
      <c r="K207" s="31" t="s">
        <v>655</v>
      </c>
      <c r="L207" s="46" t="s">
        <v>655</v>
      </c>
      <c r="M207" s="1">
        <v>7</v>
      </c>
      <c r="N207" s="1">
        <v>2</v>
      </c>
    </row>
    <row r="208" spans="1:14" x14ac:dyDescent="0.25">
      <c r="A208" s="1">
        <v>12</v>
      </c>
      <c r="B208" s="1" t="s">
        <v>393</v>
      </c>
      <c r="C208" s="2" t="s">
        <v>614</v>
      </c>
      <c r="D208" s="2" t="s">
        <v>9</v>
      </c>
      <c r="E208" s="2" t="s">
        <v>606</v>
      </c>
      <c r="F208" s="3">
        <v>338691.26000000007</v>
      </c>
      <c r="G208" s="13">
        <v>338691.26000000007</v>
      </c>
      <c r="H208" s="13">
        <v>338691.26000000007</v>
      </c>
      <c r="I208" s="3">
        <v>0</v>
      </c>
      <c r="J208" s="1">
        <v>1</v>
      </c>
      <c r="K208" s="31">
        <v>7.413660620026354E-5</v>
      </c>
      <c r="L208" s="46">
        <v>2.7856278195565856</v>
      </c>
      <c r="M208" s="1">
        <v>1</v>
      </c>
      <c r="N208" s="1">
        <v>0</v>
      </c>
    </row>
    <row r="209" spans="1:14" ht="30" x14ac:dyDescent="0.25">
      <c r="A209" s="1">
        <v>12</v>
      </c>
      <c r="B209" s="1" t="s">
        <v>395</v>
      </c>
      <c r="C209" s="2" t="s">
        <v>396</v>
      </c>
      <c r="D209" s="2" t="s">
        <v>9</v>
      </c>
      <c r="E209" s="2" t="s">
        <v>606</v>
      </c>
      <c r="F209" s="3">
        <v>531463.04</v>
      </c>
      <c r="G209" s="13">
        <v>531463.04</v>
      </c>
      <c r="H209" s="13">
        <v>531463.04</v>
      </c>
      <c r="I209" s="3">
        <v>0</v>
      </c>
      <c r="J209" s="1">
        <v>1</v>
      </c>
      <c r="K209" s="31">
        <v>5.3194421484135338E-4</v>
      </c>
      <c r="L209" s="46">
        <v>0.60919843608556057</v>
      </c>
      <c r="M209" s="1">
        <v>1</v>
      </c>
      <c r="N209" s="1">
        <v>0</v>
      </c>
    </row>
    <row r="210" spans="1:14" ht="30" x14ac:dyDescent="0.25">
      <c r="A210" s="1">
        <v>12</v>
      </c>
      <c r="B210" s="1" t="s">
        <v>397</v>
      </c>
      <c r="C210" s="2" t="s">
        <v>398</v>
      </c>
      <c r="D210" s="2" t="s">
        <v>9</v>
      </c>
      <c r="E210" s="2" t="s">
        <v>606</v>
      </c>
      <c r="F210" s="3">
        <v>628959.1</v>
      </c>
      <c r="G210" s="13">
        <v>628959.1</v>
      </c>
      <c r="H210" s="13">
        <v>628959.1</v>
      </c>
      <c r="I210" s="3">
        <v>0</v>
      </c>
      <c r="J210" s="1">
        <v>1</v>
      </c>
      <c r="K210" s="31">
        <v>5.1705435851397195E-4</v>
      </c>
      <c r="L210" s="46">
        <v>0.74171660898327751</v>
      </c>
      <c r="M210" s="1">
        <v>1</v>
      </c>
      <c r="N210" s="1">
        <v>0</v>
      </c>
    </row>
    <row r="211" spans="1:14" x14ac:dyDescent="0.25">
      <c r="A211" s="1">
        <v>12</v>
      </c>
      <c r="B211" s="1" t="s">
        <v>399</v>
      </c>
      <c r="C211" s="2" t="s">
        <v>400</v>
      </c>
      <c r="D211" s="2" t="s">
        <v>9</v>
      </c>
      <c r="E211" s="2" t="s">
        <v>606</v>
      </c>
      <c r="F211" s="3">
        <v>250000</v>
      </c>
      <c r="G211" s="13">
        <v>250000</v>
      </c>
      <c r="H211" s="13">
        <v>250000</v>
      </c>
      <c r="I211" s="3">
        <v>0</v>
      </c>
      <c r="J211" s="1">
        <v>1</v>
      </c>
      <c r="K211" s="31">
        <v>7.8408031296417185E-5</v>
      </c>
      <c r="L211" s="46">
        <v>1.9441566786831375</v>
      </c>
      <c r="M211" s="1">
        <v>1</v>
      </c>
      <c r="N211" s="1">
        <v>0</v>
      </c>
    </row>
    <row r="212" spans="1:14" x14ac:dyDescent="0.25">
      <c r="A212" s="1">
        <v>12</v>
      </c>
      <c r="B212" s="1" t="s">
        <v>401</v>
      </c>
      <c r="C212" s="2" t="s">
        <v>402</v>
      </c>
      <c r="D212" s="2" t="s">
        <v>9</v>
      </c>
      <c r="E212" s="2" t="s">
        <v>606</v>
      </c>
      <c r="F212" s="3">
        <v>250000</v>
      </c>
      <c r="G212" s="13">
        <v>250000</v>
      </c>
      <c r="H212" s="13">
        <v>250000</v>
      </c>
      <c r="I212" s="3">
        <v>0</v>
      </c>
      <c r="J212" s="1">
        <v>1</v>
      </c>
      <c r="K212" s="31">
        <v>4.3633879908997851E-5</v>
      </c>
      <c r="L212" s="46">
        <v>3.493558171431173</v>
      </c>
      <c r="M212" s="1">
        <v>1</v>
      </c>
      <c r="N212" s="1">
        <v>0</v>
      </c>
    </row>
    <row r="213" spans="1:14" x14ac:dyDescent="0.25">
      <c r="A213" s="1">
        <v>12</v>
      </c>
      <c r="B213" s="1" t="s">
        <v>403</v>
      </c>
      <c r="C213" s="2" t="s">
        <v>404</v>
      </c>
      <c r="D213" s="2" t="s">
        <v>9</v>
      </c>
      <c r="E213" s="2" t="s">
        <v>606</v>
      </c>
      <c r="F213" s="3">
        <v>373301.61</v>
      </c>
      <c r="G213" s="13">
        <v>373301.61</v>
      </c>
      <c r="H213" s="13">
        <v>373301.61</v>
      </c>
      <c r="I213" s="3">
        <v>0</v>
      </c>
      <c r="J213" s="1">
        <v>1</v>
      </c>
      <c r="K213" s="31">
        <v>1.678081899043444E-4</v>
      </c>
      <c r="L213" s="46">
        <v>1.3564335173617854</v>
      </c>
      <c r="M213" s="1">
        <v>1</v>
      </c>
      <c r="N213" s="1">
        <v>0</v>
      </c>
    </row>
    <row r="214" spans="1:14" ht="30" x14ac:dyDescent="0.25">
      <c r="A214" s="1">
        <v>12</v>
      </c>
      <c r="B214" s="1" t="s">
        <v>405</v>
      </c>
      <c r="C214" s="2" t="s">
        <v>406</v>
      </c>
      <c r="D214" s="2" t="s">
        <v>9</v>
      </c>
      <c r="E214" s="2" t="s">
        <v>606</v>
      </c>
      <c r="F214" s="3">
        <v>323697.63</v>
      </c>
      <c r="G214" s="13">
        <v>323697.63</v>
      </c>
      <c r="H214" s="13">
        <v>323697.63</v>
      </c>
      <c r="I214" s="3">
        <v>0</v>
      </c>
      <c r="J214" s="1">
        <v>1</v>
      </c>
      <c r="K214" s="31">
        <v>1.7020234276925156E-4</v>
      </c>
      <c r="L214" s="46">
        <v>1.1596469455861373</v>
      </c>
      <c r="M214" s="1">
        <v>1</v>
      </c>
      <c r="N214" s="1">
        <v>0</v>
      </c>
    </row>
    <row r="215" spans="1:14" ht="30" x14ac:dyDescent="0.25">
      <c r="A215" s="1">
        <v>12</v>
      </c>
      <c r="B215" s="1" t="s">
        <v>407</v>
      </c>
      <c r="C215" s="2" t="s">
        <v>408</v>
      </c>
      <c r="D215" s="2" t="s">
        <v>9</v>
      </c>
      <c r="E215" s="2" t="s">
        <v>10</v>
      </c>
      <c r="F215" s="3">
        <v>250000</v>
      </c>
      <c r="G215" s="13">
        <v>250000</v>
      </c>
      <c r="H215" s="13">
        <v>250000</v>
      </c>
      <c r="I215" s="3">
        <v>0</v>
      </c>
      <c r="J215" s="1">
        <v>1</v>
      </c>
      <c r="K215" s="31">
        <v>8.2034585843062072E-5</v>
      </c>
      <c r="L215" s="46">
        <v>1.8582101212645796</v>
      </c>
      <c r="M215" s="1">
        <v>1</v>
      </c>
      <c r="N215" s="1">
        <v>0</v>
      </c>
    </row>
    <row r="216" spans="1:14" x14ac:dyDescent="0.25">
      <c r="A216" s="1">
        <v>12</v>
      </c>
      <c r="B216" s="1" t="s">
        <v>409</v>
      </c>
      <c r="C216" s="2" t="s">
        <v>410</v>
      </c>
      <c r="D216" s="2" t="s">
        <v>9</v>
      </c>
      <c r="E216" s="2" t="s">
        <v>606</v>
      </c>
      <c r="F216" s="3">
        <v>516472</v>
      </c>
      <c r="G216" s="13">
        <v>516472</v>
      </c>
      <c r="H216" s="13">
        <v>516472</v>
      </c>
      <c r="I216" s="3">
        <v>0</v>
      </c>
      <c r="J216" s="1">
        <v>1</v>
      </c>
      <c r="K216" s="31">
        <v>2.2845152842767777E-4</v>
      </c>
      <c r="L216" s="46">
        <v>1.3784928445479316</v>
      </c>
      <c r="M216" s="1">
        <v>1</v>
      </c>
      <c r="N216" s="1">
        <v>0</v>
      </c>
    </row>
    <row r="217" spans="1:14" ht="30" x14ac:dyDescent="0.25">
      <c r="A217" s="1">
        <v>12</v>
      </c>
      <c r="B217" s="1" t="s">
        <v>411</v>
      </c>
      <c r="C217" s="2" t="s">
        <v>412</v>
      </c>
      <c r="D217" s="2" t="s">
        <v>9</v>
      </c>
      <c r="E217" s="2" t="s">
        <v>10</v>
      </c>
      <c r="F217" s="3">
        <v>3943820</v>
      </c>
      <c r="G217" s="13">
        <v>3708761.703767241</v>
      </c>
      <c r="H217" s="13">
        <v>3163763.9129518154</v>
      </c>
      <c r="I217" s="3">
        <v>1015114.3832809436</v>
      </c>
      <c r="J217" s="1">
        <v>8</v>
      </c>
      <c r="K217" s="31">
        <v>2.2319727726695577E-3</v>
      </c>
      <c r="L217" s="46">
        <v>0.86430490574539576</v>
      </c>
      <c r="M217" s="1">
        <v>6</v>
      </c>
      <c r="N217" s="1">
        <v>2</v>
      </c>
    </row>
    <row r="218" spans="1:14" ht="30" x14ac:dyDescent="0.25">
      <c r="A218" s="1">
        <v>12</v>
      </c>
      <c r="B218" s="1" t="s">
        <v>413</v>
      </c>
      <c r="C218" s="2" t="s">
        <v>414</v>
      </c>
      <c r="D218" s="2" t="s">
        <v>603</v>
      </c>
      <c r="E218" s="2" t="s">
        <v>606</v>
      </c>
      <c r="F218" s="3">
        <v>1463317.8299999998</v>
      </c>
      <c r="G218" s="13">
        <v>1376101.6294718778</v>
      </c>
      <c r="H218" s="13">
        <v>1173885.2543303089</v>
      </c>
      <c r="I218" s="3">
        <v>376648.77619781299</v>
      </c>
      <c r="J218" s="1">
        <v>3</v>
      </c>
      <c r="K218" s="31" t="s">
        <v>655</v>
      </c>
      <c r="L218" s="46" t="s">
        <v>655</v>
      </c>
      <c r="M218" s="1">
        <v>2</v>
      </c>
      <c r="N218" s="1">
        <v>1</v>
      </c>
    </row>
    <row r="219" spans="1:14" ht="30" x14ac:dyDescent="0.25">
      <c r="A219" s="1">
        <v>12</v>
      </c>
      <c r="B219" s="1" t="s">
        <v>415</v>
      </c>
      <c r="C219" s="2" t="s">
        <v>416</v>
      </c>
      <c r="D219" s="2" t="s">
        <v>603</v>
      </c>
      <c r="E219" s="2" t="s">
        <v>606</v>
      </c>
      <c r="F219" s="3">
        <v>5734902.5100000007</v>
      </c>
      <c r="G219" s="13">
        <v>5393092.6877815491</v>
      </c>
      <c r="H219" s="13">
        <v>4600584.6122375745</v>
      </c>
      <c r="I219" s="3">
        <v>1476127.7199808778</v>
      </c>
      <c r="J219" s="1">
        <v>11</v>
      </c>
      <c r="K219" s="31" t="s">
        <v>655</v>
      </c>
      <c r="L219" s="46" t="s">
        <v>655</v>
      </c>
      <c r="M219" s="1">
        <v>9</v>
      </c>
      <c r="N219" s="1">
        <v>2</v>
      </c>
    </row>
    <row r="220" spans="1:14" ht="30" x14ac:dyDescent="0.25">
      <c r="A220" s="1">
        <v>12</v>
      </c>
      <c r="B220" s="1" t="s">
        <v>417</v>
      </c>
      <c r="C220" s="2" t="s">
        <v>418</v>
      </c>
      <c r="D220" s="2" t="s">
        <v>9</v>
      </c>
      <c r="E220" s="2" t="s">
        <v>606</v>
      </c>
      <c r="F220" s="3">
        <v>1000677.53</v>
      </c>
      <c r="G220" s="13">
        <v>1000000</v>
      </c>
      <c r="H220" s="13">
        <v>1000000</v>
      </c>
      <c r="I220" s="3">
        <v>1355.0600000000559</v>
      </c>
      <c r="J220" s="1">
        <v>2</v>
      </c>
      <c r="K220" s="31">
        <v>4.3531089620792206E-4</v>
      </c>
      <c r="L220" s="46">
        <v>1.4007230146108323</v>
      </c>
      <c r="M220" s="1">
        <v>2</v>
      </c>
      <c r="N220" s="1">
        <v>0</v>
      </c>
    </row>
    <row r="221" spans="1:14" x14ac:dyDescent="0.25">
      <c r="A221" s="1">
        <v>12</v>
      </c>
      <c r="B221" s="1" t="s">
        <v>419</v>
      </c>
      <c r="C221" s="2" t="s">
        <v>420</v>
      </c>
      <c r="D221" s="2" t="s">
        <v>603</v>
      </c>
      <c r="E221" s="2" t="s">
        <v>606</v>
      </c>
      <c r="F221" s="3">
        <v>3580456.6499999994</v>
      </c>
      <c r="G221" s="13">
        <v>3367055.4197500763</v>
      </c>
      <c r="H221" s="13">
        <v>2872270.9305085801</v>
      </c>
      <c r="I221" s="3">
        <v>921586.94974134257</v>
      </c>
      <c r="J221" s="1">
        <v>7</v>
      </c>
      <c r="K221" s="31" t="s">
        <v>655</v>
      </c>
      <c r="L221" s="46" t="s">
        <v>655</v>
      </c>
      <c r="M221" s="1">
        <v>6</v>
      </c>
      <c r="N221" s="1">
        <v>1</v>
      </c>
    </row>
    <row r="222" spans="1:14" ht="30" x14ac:dyDescent="0.25">
      <c r="A222" s="1">
        <v>12</v>
      </c>
      <c r="B222" s="1" t="s">
        <v>421</v>
      </c>
      <c r="C222" s="2" t="s">
        <v>422</v>
      </c>
      <c r="D222" s="2" t="s">
        <v>9</v>
      </c>
      <c r="E222" s="2" t="s">
        <v>606</v>
      </c>
      <c r="F222" s="3">
        <v>921372.6</v>
      </c>
      <c r="G222" s="13">
        <v>921372.6</v>
      </c>
      <c r="H222" s="13">
        <v>921372.6</v>
      </c>
      <c r="I222" s="3">
        <v>0</v>
      </c>
      <c r="J222" s="1">
        <v>2</v>
      </c>
      <c r="K222" s="31">
        <v>2.3982128325691012E-4</v>
      </c>
      <c r="L222" s="46">
        <v>2.3426066559677792</v>
      </c>
      <c r="M222" s="1">
        <v>2</v>
      </c>
      <c r="N222" s="1">
        <v>0</v>
      </c>
    </row>
    <row r="223" spans="1:14" ht="30" x14ac:dyDescent="0.25">
      <c r="A223" s="1">
        <v>12</v>
      </c>
      <c r="B223" s="1" t="s">
        <v>423</v>
      </c>
      <c r="C223" s="2" t="s">
        <v>424</v>
      </c>
      <c r="D223" s="2" t="s">
        <v>9</v>
      </c>
      <c r="E223" s="2" t="s">
        <v>606</v>
      </c>
      <c r="F223" s="3">
        <v>1276648.6400000001</v>
      </c>
      <c r="G223" s="13">
        <v>1200558.23673457</v>
      </c>
      <c r="H223" s="13">
        <v>1024137.738728191</v>
      </c>
      <c r="I223" s="3">
        <v>328601.30453723925</v>
      </c>
      <c r="J223" s="1">
        <v>3</v>
      </c>
      <c r="K223" s="31">
        <v>3.3580375557862177E-4</v>
      </c>
      <c r="L223" s="46">
        <v>1.8596217773724437</v>
      </c>
      <c r="M223" s="1">
        <v>2</v>
      </c>
      <c r="N223" s="1">
        <v>1</v>
      </c>
    </row>
    <row r="224" spans="1:14" ht="30" x14ac:dyDescent="0.25">
      <c r="A224" s="1">
        <v>12</v>
      </c>
      <c r="B224" s="1" t="s">
        <v>425</v>
      </c>
      <c r="C224" s="2" t="s">
        <v>426</v>
      </c>
      <c r="D224" s="2" t="s">
        <v>9</v>
      </c>
      <c r="E224" s="2" t="s">
        <v>606</v>
      </c>
      <c r="F224" s="3">
        <v>1353897.94</v>
      </c>
      <c r="G224" s="13">
        <v>1273203.3487028712</v>
      </c>
      <c r="H224" s="13">
        <v>1086107.7443675934</v>
      </c>
      <c r="I224" s="3">
        <v>348484.78692953521</v>
      </c>
      <c r="J224" s="1">
        <v>3</v>
      </c>
      <c r="K224" s="31">
        <v>4.6218480437957584E-4</v>
      </c>
      <c r="L224" s="46">
        <v>1.4328774570093616</v>
      </c>
      <c r="M224" s="1">
        <v>2</v>
      </c>
      <c r="N224" s="1">
        <v>1</v>
      </c>
    </row>
    <row r="225" spans="1:14" ht="30" x14ac:dyDescent="0.25">
      <c r="A225" s="1">
        <v>12</v>
      </c>
      <c r="B225" s="1" t="s">
        <v>427</v>
      </c>
      <c r="C225" s="2" t="s">
        <v>428</v>
      </c>
      <c r="D225" s="2" t="s">
        <v>9</v>
      </c>
      <c r="E225" s="2" t="s">
        <v>606</v>
      </c>
      <c r="F225" s="3">
        <v>250000</v>
      </c>
      <c r="G225" s="13">
        <v>250000</v>
      </c>
      <c r="H225" s="13">
        <v>250000</v>
      </c>
      <c r="I225" s="3">
        <v>0</v>
      </c>
      <c r="J225" s="1">
        <v>1</v>
      </c>
      <c r="K225" s="31">
        <v>1.5600833286031772E-4</v>
      </c>
      <c r="L225" s="46">
        <v>0.97711125369060292</v>
      </c>
      <c r="M225" s="1">
        <v>1</v>
      </c>
      <c r="N225" s="1">
        <v>0</v>
      </c>
    </row>
    <row r="226" spans="1:14" ht="30" x14ac:dyDescent="0.25">
      <c r="A226" s="1">
        <v>12</v>
      </c>
      <c r="B226" s="1" t="s">
        <v>429</v>
      </c>
      <c r="C226" s="2" t="s">
        <v>430</v>
      </c>
      <c r="D226" s="2" t="s">
        <v>9</v>
      </c>
      <c r="E226" s="2" t="s">
        <v>606</v>
      </c>
      <c r="F226" s="3">
        <v>1815288.57</v>
      </c>
      <c r="G226" s="13">
        <v>1707094.3221806264</v>
      </c>
      <c r="H226" s="13">
        <v>1456238.9940108589</v>
      </c>
      <c r="I226" s="3">
        <v>467243.82380851475</v>
      </c>
      <c r="J226" s="1">
        <v>4</v>
      </c>
      <c r="K226" s="31">
        <v>4.5178771887845962E-4</v>
      </c>
      <c r="L226" s="46">
        <v>1.9653958621267231</v>
      </c>
      <c r="M226" s="1">
        <v>3</v>
      </c>
      <c r="N226" s="1">
        <v>1</v>
      </c>
    </row>
    <row r="227" spans="1:14" ht="30" x14ac:dyDescent="0.25">
      <c r="A227" s="1">
        <v>12</v>
      </c>
      <c r="B227" s="1" t="s">
        <v>431</v>
      </c>
      <c r="C227" s="2" t="s">
        <v>432</v>
      </c>
      <c r="D227" s="2" t="s">
        <v>9</v>
      </c>
      <c r="E227" s="2" t="s">
        <v>606</v>
      </c>
      <c r="F227" s="3">
        <v>2439626.4499999997</v>
      </c>
      <c r="G227" s="13">
        <v>2294220.6158642191</v>
      </c>
      <c r="H227" s="13">
        <v>1957087.8294629944</v>
      </c>
      <c r="I227" s="3">
        <v>627944.45467278594</v>
      </c>
      <c r="J227" s="1">
        <v>5</v>
      </c>
      <c r="K227" s="31">
        <v>9.7187133032457761E-4</v>
      </c>
      <c r="L227" s="46">
        <v>1.2278727119861257</v>
      </c>
      <c r="M227" s="1">
        <v>4</v>
      </c>
      <c r="N227" s="1">
        <v>1</v>
      </c>
    </row>
    <row r="228" spans="1:14" ht="30" x14ac:dyDescent="0.25">
      <c r="A228" s="1">
        <v>12</v>
      </c>
      <c r="B228" s="1" t="s">
        <v>433</v>
      </c>
      <c r="C228" s="2" t="s">
        <v>434</v>
      </c>
      <c r="D228" s="2" t="s">
        <v>9</v>
      </c>
      <c r="E228" s="2" t="s">
        <v>606</v>
      </c>
      <c r="F228" s="3">
        <v>832691.47</v>
      </c>
      <c r="G228" s="13">
        <v>832691.47</v>
      </c>
      <c r="H228" s="13">
        <v>832691.47</v>
      </c>
      <c r="I228" s="3">
        <v>0</v>
      </c>
      <c r="J228" s="1">
        <v>2</v>
      </c>
      <c r="K228" s="31">
        <v>2.4955481481525637E-4</v>
      </c>
      <c r="L228" s="46">
        <v>2.034557484182427</v>
      </c>
      <c r="M228" s="1">
        <v>2</v>
      </c>
      <c r="N228" s="1">
        <v>0</v>
      </c>
    </row>
    <row r="229" spans="1:14" ht="30" x14ac:dyDescent="0.25">
      <c r="A229" s="1">
        <v>12</v>
      </c>
      <c r="B229" s="1" t="s">
        <v>435</v>
      </c>
      <c r="C229" s="2" t="s">
        <v>436</v>
      </c>
      <c r="D229" s="2" t="s">
        <v>9</v>
      </c>
      <c r="E229" s="2" t="s">
        <v>10</v>
      </c>
      <c r="F229" s="3">
        <v>5909771.3900000015</v>
      </c>
      <c r="G229" s="13">
        <v>5557539.0888152355</v>
      </c>
      <c r="H229" s="13">
        <v>4740865.8248797096</v>
      </c>
      <c r="I229" s="3">
        <v>1521137.8663050579</v>
      </c>
      <c r="J229" s="1">
        <v>12</v>
      </c>
      <c r="K229" s="31">
        <v>1.0043253693040311E-2</v>
      </c>
      <c r="L229" s="46">
        <v>0.28782932121355903</v>
      </c>
      <c r="M229" s="1">
        <v>9</v>
      </c>
      <c r="N229" s="1">
        <v>3</v>
      </c>
    </row>
    <row r="230" spans="1:14" x14ac:dyDescent="0.25">
      <c r="A230" s="1">
        <v>12</v>
      </c>
      <c r="B230" s="1" t="s">
        <v>437</v>
      </c>
      <c r="C230" s="2" t="s">
        <v>438</v>
      </c>
      <c r="D230" s="2" t="s">
        <v>9</v>
      </c>
      <c r="E230" s="2" t="s">
        <v>10</v>
      </c>
      <c r="F230" s="3">
        <v>250000.02000000002</v>
      </c>
      <c r="G230" s="13">
        <v>250000.02000000002</v>
      </c>
      <c r="H230" s="13">
        <v>250000.02000000002</v>
      </c>
      <c r="I230" s="3">
        <v>0</v>
      </c>
      <c r="J230" s="1">
        <v>1</v>
      </c>
      <c r="K230" s="31">
        <v>9.3728397536802882E-5</v>
      </c>
      <c r="L230" s="46">
        <v>1.6263748651252732</v>
      </c>
      <c r="M230" s="1">
        <v>1</v>
      </c>
      <c r="N230" s="1">
        <v>0</v>
      </c>
    </row>
    <row r="231" spans="1:14" ht="30" x14ac:dyDescent="0.25">
      <c r="A231" s="1">
        <v>12</v>
      </c>
      <c r="B231" s="1" t="s">
        <v>439</v>
      </c>
      <c r="C231" s="2" t="s">
        <v>440</v>
      </c>
      <c r="D231" s="2" t="s">
        <v>9</v>
      </c>
      <c r="E231" s="2" t="s">
        <v>606</v>
      </c>
      <c r="F231" s="3">
        <v>31558945.820000011</v>
      </c>
      <c r="G231" s="13">
        <v>29677979.641180705</v>
      </c>
      <c r="H231" s="13">
        <v>25316838.475416623</v>
      </c>
      <c r="I231" s="3">
        <v>8123073.5234026946</v>
      </c>
      <c r="J231" s="1">
        <v>63</v>
      </c>
      <c r="K231" s="31">
        <v>1.2015621861328468E-2</v>
      </c>
      <c r="L231" s="46">
        <v>1.2847393340410529</v>
      </c>
      <c r="M231" s="1">
        <v>53</v>
      </c>
      <c r="N231" s="1">
        <v>10</v>
      </c>
    </row>
    <row r="232" spans="1:14" ht="30" x14ac:dyDescent="0.25">
      <c r="A232" s="1">
        <v>12</v>
      </c>
      <c r="B232" s="1" t="s">
        <v>441</v>
      </c>
      <c r="C232" s="2" t="s">
        <v>442</v>
      </c>
      <c r="D232" s="2" t="s">
        <v>9</v>
      </c>
      <c r="E232" s="2" t="s">
        <v>10</v>
      </c>
      <c r="F232" s="3">
        <v>19144098.999999993</v>
      </c>
      <c r="G232" s="13">
        <v>18003078.544235971</v>
      </c>
      <c r="H232" s="13">
        <v>15357549.168617461</v>
      </c>
      <c r="I232" s="3">
        <v>4927570.2871465534</v>
      </c>
      <c r="J232" s="1">
        <v>38</v>
      </c>
      <c r="K232" s="31">
        <v>6.3774320167467599E-3</v>
      </c>
      <c r="L232" s="46">
        <v>1.4683442238404218</v>
      </c>
      <c r="M232" s="1">
        <v>31</v>
      </c>
      <c r="N232" s="1">
        <v>7</v>
      </c>
    </row>
    <row r="233" spans="1:14" x14ac:dyDescent="0.25">
      <c r="A233" s="1">
        <v>12</v>
      </c>
      <c r="B233" s="1" t="s">
        <v>443</v>
      </c>
      <c r="C233" s="2" t="s">
        <v>618</v>
      </c>
      <c r="D233" s="2" t="s">
        <v>9</v>
      </c>
      <c r="E233" s="2" t="s">
        <v>606</v>
      </c>
      <c r="F233" s="3">
        <v>959476.64</v>
      </c>
      <c r="G233" s="13">
        <v>959476.64</v>
      </c>
      <c r="H233" s="13">
        <v>959476.64</v>
      </c>
      <c r="I233" s="3">
        <v>0</v>
      </c>
      <c r="J233" s="1">
        <v>2</v>
      </c>
      <c r="K233" s="31">
        <v>2.4938547595942641E-4</v>
      </c>
      <c r="L233" s="46">
        <v>2.3459300113215655</v>
      </c>
      <c r="M233" s="1">
        <v>2</v>
      </c>
      <c r="N233" s="1">
        <v>0</v>
      </c>
    </row>
    <row r="234" spans="1:14" ht="30" x14ac:dyDescent="0.25">
      <c r="A234" s="1">
        <v>12</v>
      </c>
      <c r="B234" s="1" t="s">
        <v>445</v>
      </c>
      <c r="C234" s="2" t="s">
        <v>446</v>
      </c>
      <c r="D234" s="2" t="s">
        <v>9</v>
      </c>
      <c r="E234" s="2" t="s">
        <v>10</v>
      </c>
      <c r="F234" s="3">
        <v>7458360.2700000005</v>
      </c>
      <c r="G234" s="13">
        <v>7013829.470481691</v>
      </c>
      <c r="H234" s="13">
        <v>5983156.1967887888</v>
      </c>
      <c r="I234" s="3">
        <v>1919734.8727295212</v>
      </c>
      <c r="J234" s="1">
        <v>33</v>
      </c>
      <c r="K234" s="31">
        <v>5.3292501687657995E-4</v>
      </c>
      <c r="L234" s="46">
        <v>6.8456711931148639</v>
      </c>
      <c r="M234" s="1">
        <v>27</v>
      </c>
      <c r="N234" s="1">
        <v>6</v>
      </c>
    </row>
    <row r="235" spans="1:14" ht="30" x14ac:dyDescent="0.25">
      <c r="A235" s="1">
        <v>12</v>
      </c>
      <c r="B235" s="1" t="s">
        <v>447</v>
      </c>
      <c r="C235" s="2" t="s">
        <v>448</v>
      </c>
      <c r="D235" s="2" t="s">
        <v>9</v>
      </c>
      <c r="E235" s="2" t="s">
        <v>10</v>
      </c>
      <c r="F235" s="3">
        <v>910883.99999999988</v>
      </c>
      <c r="G235" s="13">
        <v>910883.99999999988</v>
      </c>
      <c r="H235" s="13">
        <v>910883.99999999988</v>
      </c>
      <c r="I235" s="3">
        <v>0</v>
      </c>
      <c r="J235" s="1">
        <v>2</v>
      </c>
      <c r="K235" s="31">
        <v>3.0794084488319328E-4</v>
      </c>
      <c r="L235" s="46">
        <v>1.8036305344853996</v>
      </c>
      <c r="M235" s="1">
        <v>2</v>
      </c>
      <c r="N235" s="1">
        <v>0</v>
      </c>
    </row>
    <row r="236" spans="1:14" ht="30" x14ac:dyDescent="0.25">
      <c r="A236" s="1">
        <v>12</v>
      </c>
      <c r="B236" s="1" t="s">
        <v>449</v>
      </c>
      <c r="C236" s="2" t="s">
        <v>450</v>
      </c>
      <c r="D236" s="2" t="s">
        <v>9</v>
      </c>
      <c r="E236" s="2" t="s">
        <v>10</v>
      </c>
      <c r="F236" s="3">
        <v>1167049</v>
      </c>
      <c r="G236" s="13">
        <v>1097490.9193674799</v>
      </c>
      <c r="H236" s="13">
        <v>1000000</v>
      </c>
      <c r="I236" s="3">
        <v>236607.08063252014</v>
      </c>
      <c r="J236" s="1">
        <v>2</v>
      </c>
      <c r="K236" s="31">
        <v>6.4334350239822545E-4</v>
      </c>
      <c r="L236" s="46">
        <v>0.94778293175621819</v>
      </c>
      <c r="M236" s="1">
        <v>2</v>
      </c>
      <c r="N236" s="1">
        <v>0</v>
      </c>
    </row>
    <row r="237" spans="1:14" ht="30" x14ac:dyDescent="0.25">
      <c r="A237" s="1">
        <v>12</v>
      </c>
      <c r="B237" s="1" t="s">
        <v>451</v>
      </c>
      <c r="C237" s="2" t="s">
        <v>452</v>
      </c>
      <c r="D237" s="2" t="s">
        <v>9</v>
      </c>
      <c r="E237" s="2" t="s">
        <v>10</v>
      </c>
      <c r="F237" s="3">
        <v>435083.34</v>
      </c>
      <c r="G237" s="13">
        <v>435083.34</v>
      </c>
      <c r="H237" s="13">
        <v>435083.34</v>
      </c>
      <c r="I237" s="3">
        <v>0</v>
      </c>
      <c r="J237" s="1">
        <v>1</v>
      </c>
      <c r="K237" s="31">
        <v>1.3622365821340103E-4</v>
      </c>
      <c r="L237" s="46">
        <v>1.947474220369195</v>
      </c>
      <c r="M237" s="1">
        <v>1</v>
      </c>
      <c r="N237" s="1">
        <v>0</v>
      </c>
    </row>
    <row r="238" spans="1:14" x14ac:dyDescent="0.25">
      <c r="A238" s="1">
        <v>12</v>
      </c>
      <c r="B238" s="1" t="s">
        <v>453</v>
      </c>
      <c r="C238" s="2" t="s">
        <v>454</v>
      </c>
      <c r="D238" s="2" t="s">
        <v>9</v>
      </c>
      <c r="E238" s="2" t="s">
        <v>10</v>
      </c>
      <c r="F238" s="3">
        <v>1426983.9300000002</v>
      </c>
      <c r="G238" s="13">
        <v>1341933.2909400717</v>
      </c>
      <c r="H238" s="13">
        <v>1144737.9094624401</v>
      </c>
      <c r="I238" s="3">
        <v>367296.65959748859</v>
      </c>
      <c r="J238" s="1">
        <v>3</v>
      </c>
      <c r="K238" s="31">
        <v>4.7008669787950656E-3</v>
      </c>
      <c r="L238" s="46">
        <v>0.14848408451999906</v>
      </c>
      <c r="M238" s="1">
        <v>2</v>
      </c>
      <c r="N238" s="1">
        <v>1</v>
      </c>
    </row>
    <row r="239" spans="1:14" ht="30" x14ac:dyDescent="0.25">
      <c r="A239" s="1">
        <v>12</v>
      </c>
      <c r="B239" s="1" t="s">
        <v>455</v>
      </c>
      <c r="C239" s="2" t="s">
        <v>456</v>
      </c>
      <c r="D239" s="2" t="s">
        <v>9</v>
      </c>
      <c r="E239" s="2" t="s">
        <v>606</v>
      </c>
      <c r="F239" s="3">
        <v>250000</v>
      </c>
      <c r="G239" s="13">
        <v>250000</v>
      </c>
      <c r="H239" s="13">
        <v>250000</v>
      </c>
      <c r="I239" s="3">
        <v>0</v>
      </c>
      <c r="J239" s="1">
        <v>1</v>
      </c>
      <c r="K239" s="31">
        <v>1.5539292016882505E-4</v>
      </c>
      <c r="L239" s="46">
        <v>0.98098097095872683</v>
      </c>
      <c r="M239" s="1">
        <v>1</v>
      </c>
      <c r="N239" s="1">
        <v>0</v>
      </c>
    </row>
    <row r="240" spans="1:14" x14ac:dyDescent="0.25">
      <c r="A240" s="1">
        <v>13</v>
      </c>
      <c r="B240" s="1" t="s">
        <v>457</v>
      </c>
      <c r="C240" s="2" t="s">
        <v>458</v>
      </c>
      <c r="D240" s="2" t="s">
        <v>9</v>
      </c>
      <c r="E240" s="2" t="s">
        <v>606</v>
      </c>
      <c r="F240" s="3">
        <v>255554.00000000003</v>
      </c>
      <c r="G240" s="13">
        <v>255554.00000000003</v>
      </c>
      <c r="H240" s="13">
        <v>255554.00000000003</v>
      </c>
      <c r="I240" s="3">
        <v>0</v>
      </c>
      <c r="J240" s="1">
        <v>1</v>
      </c>
      <c r="K240" s="31">
        <v>7.409010423570838E-5</v>
      </c>
      <c r="L240" s="46">
        <v>2.1031695226214993</v>
      </c>
      <c r="M240" s="1">
        <v>1</v>
      </c>
      <c r="N240" s="1">
        <v>0</v>
      </c>
    </row>
    <row r="241" spans="1:14" x14ac:dyDescent="0.25">
      <c r="A241" s="1">
        <v>13</v>
      </c>
      <c r="B241" s="1" t="s">
        <v>459</v>
      </c>
      <c r="C241" s="2" t="s">
        <v>460</v>
      </c>
      <c r="D241" s="2" t="s">
        <v>604</v>
      </c>
      <c r="E241" s="2" t="s">
        <v>606</v>
      </c>
      <c r="F241" s="3">
        <v>250000</v>
      </c>
      <c r="G241" s="13">
        <v>250000</v>
      </c>
      <c r="H241" s="13">
        <v>250000</v>
      </c>
      <c r="I241" s="3">
        <v>0</v>
      </c>
      <c r="J241" s="1">
        <v>1</v>
      </c>
      <c r="K241" s="31" t="s">
        <v>655</v>
      </c>
      <c r="L241" s="46" t="s">
        <v>655</v>
      </c>
      <c r="M241" s="1">
        <v>1</v>
      </c>
      <c r="N241" s="1">
        <v>0</v>
      </c>
    </row>
    <row r="242" spans="1:14" x14ac:dyDescent="0.25">
      <c r="A242" s="1">
        <v>13</v>
      </c>
      <c r="B242" s="1" t="s">
        <v>461</v>
      </c>
      <c r="C242" s="2" t="s">
        <v>462</v>
      </c>
      <c r="D242" s="2" t="s">
        <v>9</v>
      </c>
      <c r="E242" s="2" t="s">
        <v>606</v>
      </c>
      <c r="F242" s="3">
        <v>283935</v>
      </c>
      <c r="G242" s="13">
        <v>283935</v>
      </c>
      <c r="H242" s="13">
        <v>283935</v>
      </c>
      <c r="I242" s="3">
        <v>0</v>
      </c>
      <c r="J242" s="1">
        <v>1</v>
      </c>
      <c r="K242" s="31">
        <v>6.4838402664769588E-5</v>
      </c>
      <c r="L242" s="46">
        <v>2.670167007988145</v>
      </c>
      <c r="M242" s="1">
        <v>1</v>
      </c>
      <c r="N242" s="1">
        <v>0</v>
      </c>
    </row>
    <row r="243" spans="1:14" x14ac:dyDescent="0.25">
      <c r="A243" s="1">
        <v>13</v>
      </c>
      <c r="B243" s="1" t="s">
        <v>463</v>
      </c>
      <c r="C243" s="2" t="s">
        <v>464</v>
      </c>
      <c r="D243" s="2" t="s">
        <v>603</v>
      </c>
      <c r="E243" s="2" t="s">
        <v>606</v>
      </c>
      <c r="F243" s="3">
        <v>1921020</v>
      </c>
      <c r="G243" s="13">
        <v>1806523.9813609507</v>
      </c>
      <c r="H243" s="13">
        <v>1541057.5918928087</v>
      </c>
      <c r="I243" s="3">
        <v>494458.42674624058</v>
      </c>
      <c r="J243" s="1">
        <v>4</v>
      </c>
      <c r="K243" s="31" t="s">
        <v>655</v>
      </c>
      <c r="L243" s="46" t="s">
        <v>655</v>
      </c>
      <c r="M243" s="1">
        <v>3</v>
      </c>
      <c r="N243" s="1">
        <v>1</v>
      </c>
    </row>
    <row r="244" spans="1:14" x14ac:dyDescent="0.25">
      <c r="A244" s="1">
        <v>13</v>
      </c>
      <c r="B244" s="1" t="s">
        <v>465</v>
      </c>
      <c r="C244" s="2" t="s">
        <v>466</v>
      </c>
      <c r="D244" s="2" t="s">
        <v>9</v>
      </c>
      <c r="E244" s="2" t="s">
        <v>606</v>
      </c>
      <c r="F244" s="3">
        <v>623858.26</v>
      </c>
      <c r="G244" s="13">
        <v>623858.26</v>
      </c>
      <c r="H244" s="13">
        <v>623858.26</v>
      </c>
      <c r="I244" s="3">
        <v>0</v>
      </c>
      <c r="J244" s="1">
        <v>1</v>
      </c>
      <c r="K244" s="31">
        <v>1.0963640740958746E-4</v>
      </c>
      <c r="L244" s="46">
        <v>3.4696281764566508</v>
      </c>
      <c r="M244" s="1">
        <v>1</v>
      </c>
      <c r="N244" s="1">
        <v>0</v>
      </c>
    </row>
    <row r="245" spans="1:14" ht="30" x14ac:dyDescent="0.25">
      <c r="A245" s="1">
        <v>13</v>
      </c>
      <c r="B245" s="1" t="s">
        <v>467</v>
      </c>
      <c r="C245" s="2" t="s">
        <v>468</v>
      </c>
      <c r="D245" s="2" t="s">
        <v>9</v>
      </c>
      <c r="E245" s="2" t="s">
        <v>606</v>
      </c>
      <c r="F245" s="3">
        <v>283935</v>
      </c>
      <c r="G245" s="13">
        <v>283935</v>
      </c>
      <c r="H245" s="13">
        <v>283935</v>
      </c>
      <c r="I245" s="3">
        <v>0</v>
      </c>
      <c r="J245" s="1">
        <v>1</v>
      </c>
      <c r="K245" s="31">
        <v>8.4719088818218242E-5</v>
      </c>
      <c r="L245" s="46">
        <v>2.0435697085647613</v>
      </c>
      <c r="M245" s="1">
        <v>1</v>
      </c>
      <c r="N245" s="1">
        <v>0</v>
      </c>
    </row>
    <row r="246" spans="1:14" x14ac:dyDescent="0.25">
      <c r="A246" s="1">
        <v>13</v>
      </c>
      <c r="B246" s="1" t="s">
        <v>469</v>
      </c>
      <c r="C246" s="2" t="s">
        <v>470</v>
      </c>
      <c r="D246" s="2" t="s">
        <v>9</v>
      </c>
      <c r="E246" s="2" t="s">
        <v>606</v>
      </c>
      <c r="F246" s="3">
        <v>395867</v>
      </c>
      <c r="G246" s="13">
        <v>395867</v>
      </c>
      <c r="H246" s="13">
        <v>395867</v>
      </c>
      <c r="I246" s="3">
        <v>0</v>
      </c>
      <c r="J246" s="1">
        <v>1</v>
      </c>
      <c r="K246" s="31">
        <v>6.6274265695184423E-5</v>
      </c>
      <c r="L246" s="46">
        <v>3.6421361608109524</v>
      </c>
      <c r="M246" s="1">
        <v>1</v>
      </c>
      <c r="N246" s="1">
        <v>0</v>
      </c>
    </row>
    <row r="247" spans="1:14" x14ac:dyDescent="0.25">
      <c r="A247" s="1">
        <v>13</v>
      </c>
      <c r="B247" s="1" t="s">
        <v>471</v>
      </c>
      <c r="C247" s="2" t="s">
        <v>472</v>
      </c>
      <c r="D247" s="2" t="s">
        <v>9</v>
      </c>
      <c r="E247" s="2" t="s">
        <v>606</v>
      </c>
      <c r="F247" s="3">
        <v>2881411.2700000005</v>
      </c>
      <c r="G247" s="13">
        <v>2709674.3185488512</v>
      </c>
      <c r="H247" s="13">
        <v>2311491.1416846262</v>
      </c>
      <c r="I247" s="3">
        <v>741657.07976652356</v>
      </c>
      <c r="J247" s="1">
        <v>6</v>
      </c>
      <c r="K247" s="31">
        <v>6.33226345700777E-4</v>
      </c>
      <c r="L247" s="46">
        <v>2.225794476198605</v>
      </c>
      <c r="M247" s="1">
        <v>5</v>
      </c>
      <c r="N247" s="1">
        <v>1</v>
      </c>
    </row>
    <row r="248" spans="1:14" x14ac:dyDescent="0.25">
      <c r="A248" s="1">
        <v>13</v>
      </c>
      <c r="B248" s="1" t="s">
        <v>473</v>
      </c>
      <c r="C248" s="2" t="s">
        <v>474</v>
      </c>
      <c r="D248" s="2" t="s">
        <v>9</v>
      </c>
      <c r="E248" s="2" t="s">
        <v>10</v>
      </c>
      <c r="F248" s="3">
        <v>11323286</v>
      </c>
      <c r="G248" s="13">
        <v>10648399.135255601</v>
      </c>
      <c r="H248" s="13">
        <v>9083630.4960247967</v>
      </c>
      <c r="I248" s="3">
        <v>2914542.368719602</v>
      </c>
      <c r="J248" s="1">
        <v>23</v>
      </c>
      <c r="K248" s="31">
        <v>4.6702051938315179E-3</v>
      </c>
      <c r="L248" s="46">
        <v>1.1859743591060121</v>
      </c>
      <c r="M248" s="1">
        <v>18</v>
      </c>
      <c r="N248" s="1">
        <v>5</v>
      </c>
    </row>
    <row r="249" spans="1:14" ht="30" x14ac:dyDescent="0.25">
      <c r="A249" s="1">
        <v>13</v>
      </c>
      <c r="B249" s="1" t="s">
        <v>475</v>
      </c>
      <c r="C249" s="2" t="s">
        <v>476</v>
      </c>
      <c r="D249" s="2" t="s">
        <v>9</v>
      </c>
      <c r="E249" s="2" t="s">
        <v>10</v>
      </c>
      <c r="F249" s="3">
        <v>250000</v>
      </c>
      <c r="G249" s="13">
        <v>250000</v>
      </c>
      <c r="H249" s="13">
        <v>250000</v>
      </c>
      <c r="I249" s="3">
        <v>0</v>
      </c>
      <c r="J249" s="1">
        <v>1</v>
      </c>
      <c r="K249" s="31">
        <v>7.5916432286664441E-5</v>
      </c>
      <c r="L249" s="46">
        <v>2.0079644566503592</v>
      </c>
      <c r="M249" s="1">
        <v>1</v>
      </c>
      <c r="N249" s="1">
        <v>0</v>
      </c>
    </row>
    <row r="250" spans="1:14" ht="30" x14ac:dyDescent="0.25">
      <c r="A250" s="1">
        <v>13</v>
      </c>
      <c r="B250" s="1" t="s">
        <v>477</v>
      </c>
      <c r="C250" s="2" t="s">
        <v>478</v>
      </c>
      <c r="D250" s="2" t="s">
        <v>9</v>
      </c>
      <c r="E250" s="2" t="s">
        <v>10</v>
      </c>
      <c r="F250" s="3">
        <v>283935</v>
      </c>
      <c r="G250" s="13">
        <v>283935</v>
      </c>
      <c r="H250" s="13">
        <v>283935</v>
      </c>
      <c r="I250" s="3">
        <v>0</v>
      </c>
      <c r="J250" s="1">
        <v>1</v>
      </c>
      <c r="K250" s="31">
        <v>1.3626936941963131E-4</v>
      </c>
      <c r="L250" s="46">
        <v>1.2704936141076537</v>
      </c>
      <c r="M250" s="1">
        <v>1</v>
      </c>
      <c r="N250" s="1">
        <v>0</v>
      </c>
    </row>
    <row r="251" spans="1:14" x14ac:dyDescent="0.25">
      <c r="A251" s="1">
        <v>13</v>
      </c>
      <c r="B251" s="1" t="s">
        <v>479</v>
      </c>
      <c r="C251" s="2" t="s">
        <v>615</v>
      </c>
      <c r="D251" s="2" t="s">
        <v>9</v>
      </c>
      <c r="E251" s="2" t="s">
        <v>10</v>
      </c>
      <c r="F251" s="3">
        <v>621905</v>
      </c>
      <c r="G251" s="13">
        <v>621905</v>
      </c>
      <c r="H251" s="13">
        <v>621905</v>
      </c>
      <c r="I251" s="3">
        <v>0</v>
      </c>
      <c r="J251" s="1">
        <v>1</v>
      </c>
      <c r="K251" s="31">
        <v>2.2789724841248163E-4</v>
      </c>
      <c r="L251" s="46">
        <v>1.6639365797008434</v>
      </c>
      <c r="M251" s="1">
        <v>1</v>
      </c>
      <c r="N251" s="1">
        <v>0</v>
      </c>
    </row>
    <row r="252" spans="1:14" ht="30" x14ac:dyDescent="0.25">
      <c r="A252" s="1">
        <v>13</v>
      </c>
      <c r="B252" s="1" t="s">
        <v>481</v>
      </c>
      <c r="C252" s="2" t="s">
        <v>482</v>
      </c>
      <c r="D252" s="2" t="s">
        <v>9</v>
      </c>
      <c r="E252" s="2" t="s">
        <v>10</v>
      </c>
      <c r="F252" s="3">
        <v>1632585.42</v>
      </c>
      <c r="G252" s="13">
        <v>1535280.5867977636</v>
      </c>
      <c r="H252" s="13">
        <v>1309673.0673832181</v>
      </c>
      <c r="I252" s="3">
        <v>420217.18581901817</v>
      </c>
      <c r="J252" s="1">
        <v>3</v>
      </c>
      <c r="K252" s="31">
        <v>2.7764914445417202E-4</v>
      </c>
      <c r="L252" s="46">
        <v>2.8761952153542958</v>
      </c>
      <c r="M252" s="1">
        <v>3</v>
      </c>
      <c r="N252" s="1">
        <v>0</v>
      </c>
    </row>
    <row r="253" spans="1:14" ht="30" x14ac:dyDescent="0.25">
      <c r="A253" s="1">
        <v>14</v>
      </c>
      <c r="B253" s="1" t="s">
        <v>483</v>
      </c>
      <c r="C253" s="2" t="s">
        <v>484</v>
      </c>
      <c r="D253" s="2" t="s">
        <v>653</v>
      </c>
      <c r="E253" s="2" t="s">
        <v>606</v>
      </c>
      <c r="F253" s="3">
        <v>8026933</v>
      </c>
      <c r="G253" s="13">
        <v>7548514.3107711533</v>
      </c>
      <c r="H253" s="13">
        <v>6439269.783378059</v>
      </c>
      <c r="I253" s="3">
        <v>2066081.9058507886</v>
      </c>
      <c r="J253" s="1">
        <v>16</v>
      </c>
      <c r="K253" s="31" t="s">
        <v>655</v>
      </c>
      <c r="L253" s="46" t="s">
        <v>655</v>
      </c>
      <c r="M253" s="1">
        <v>13</v>
      </c>
      <c r="N253" s="1">
        <v>3</v>
      </c>
    </row>
    <row r="254" spans="1:14" x14ac:dyDescent="0.25">
      <c r="A254" s="1">
        <v>14</v>
      </c>
      <c r="B254" s="1" t="s">
        <v>485</v>
      </c>
      <c r="C254" s="2" t="s">
        <v>486</v>
      </c>
      <c r="D254" s="2" t="s">
        <v>9</v>
      </c>
      <c r="E254" s="2" t="s">
        <v>606</v>
      </c>
      <c r="F254" s="3">
        <v>138429</v>
      </c>
      <c r="G254" s="13">
        <v>138429</v>
      </c>
      <c r="H254" s="13">
        <v>138429</v>
      </c>
      <c r="I254" s="3">
        <v>0</v>
      </c>
      <c r="J254" s="1">
        <v>1</v>
      </c>
      <c r="K254" s="31">
        <v>1.5667267654971955E-4</v>
      </c>
      <c r="L254" s="46">
        <v>0.53874793830897116</v>
      </c>
      <c r="M254" s="1">
        <v>1</v>
      </c>
      <c r="N254" s="1">
        <v>0</v>
      </c>
    </row>
    <row r="255" spans="1:14" x14ac:dyDescent="0.25">
      <c r="A255" s="1">
        <v>14</v>
      </c>
      <c r="B255" s="1" t="s">
        <v>487</v>
      </c>
      <c r="C255" s="2" t="s">
        <v>488</v>
      </c>
      <c r="D255" s="2" t="s">
        <v>9</v>
      </c>
      <c r="E255" s="2" t="s">
        <v>606</v>
      </c>
      <c r="F255" s="3">
        <v>1192354.52</v>
      </c>
      <c r="G255" s="13">
        <v>1121288.1878710922</v>
      </c>
      <c r="H255" s="13">
        <v>1000000</v>
      </c>
      <c r="I255" s="3">
        <v>263420.85212890781</v>
      </c>
      <c r="J255" s="1">
        <v>2</v>
      </c>
      <c r="K255" s="31">
        <v>5.3329291227857136E-4</v>
      </c>
      <c r="L255" s="46">
        <v>1.1433678880599751</v>
      </c>
      <c r="M255" s="1">
        <v>2</v>
      </c>
      <c r="N255" s="1">
        <v>0</v>
      </c>
    </row>
    <row r="256" spans="1:14" x14ac:dyDescent="0.25">
      <c r="A256" s="1">
        <v>14</v>
      </c>
      <c r="B256" s="1" t="s">
        <v>489</v>
      </c>
      <c r="C256" s="2" t="s">
        <v>490</v>
      </c>
      <c r="D256" s="2" t="s">
        <v>9</v>
      </c>
      <c r="E256" s="2" t="s">
        <v>10</v>
      </c>
      <c r="F256" s="3">
        <v>14844259.119999997</v>
      </c>
      <c r="G256" s="13">
        <v>13959516.343305118</v>
      </c>
      <c r="H256" s="13">
        <v>11908183.263526699</v>
      </c>
      <c r="I256" s="3">
        <v>3820818.6331681777</v>
      </c>
      <c r="J256" s="1">
        <v>30</v>
      </c>
      <c r="K256" s="31">
        <v>3.1274842613682702E-3</v>
      </c>
      <c r="L256" s="46">
        <v>2.3216790330232993</v>
      </c>
      <c r="M256" s="1">
        <v>24</v>
      </c>
      <c r="N256" s="1">
        <v>6</v>
      </c>
    </row>
    <row r="257" spans="1:14" x14ac:dyDescent="0.25">
      <c r="A257" s="1">
        <v>14</v>
      </c>
      <c r="B257" s="1" t="s">
        <v>491</v>
      </c>
      <c r="C257" s="2" t="s">
        <v>492</v>
      </c>
      <c r="D257" s="2" t="s">
        <v>9</v>
      </c>
      <c r="E257" s="2" t="s">
        <v>606</v>
      </c>
      <c r="F257" s="3">
        <v>3092165</v>
      </c>
      <c r="G257" s="13">
        <v>2907866.772248589</v>
      </c>
      <c r="H257" s="13">
        <v>2480559.4676969666</v>
      </c>
      <c r="I257" s="3">
        <v>795903.76005444443</v>
      </c>
      <c r="J257" s="1">
        <v>9</v>
      </c>
      <c r="K257" s="31">
        <v>3.2358055872861076E-4</v>
      </c>
      <c r="L257" s="46">
        <v>4.6743262902525915</v>
      </c>
      <c r="M257" s="1">
        <v>8</v>
      </c>
      <c r="N257" s="1">
        <v>1</v>
      </c>
    </row>
    <row r="258" spans="1:14" ht="30" x14ac:dyDescent="0.25">
      <c r="A258" s="1">
        <v>14</v>
      </c>
      <c r="B258" s="1" t="s">
        <v>493</v>
      </c>
      <c r="C258" s="2" t="s">
        <v>644</v>
      </c>
      <c r="D258" s="2" t="s">
        <v>9</v>
      </c>
      <c r="E258" s="2" t="s">
        <v>606</v>
      </c>
      <c r="F258" s="3">
        <v>22869387.519999992</v>
      </c>
      <c r="G258" s="13">
        <v>21506333.611267362</v>
      </c>
      <c r="H258" s="13">
        <v>18346005.382366993</v>
      </c>
      <c r="I258" s="3">
        <v>5886436.0463656299</v>
      </c>
      <c r="J258" s="1">
        <v>46</v>
      </c>
      <c r="K258" s="31">
        <v>6.3007260056035094E-3</v>
      </c>
      <c r="L258" s="46">
        <v>1.7754266101563552</v>
      </c>
      <c r="M258" s="1">
        <v>37</v>
      </c>
      <c r="N258" s="1">
        <v>9</v>
      </c>
    </row>
    <row r="259" spans="1:14" ht="30" x14ac:dyDescent="0.25">
      <c r="A259" s="1">
        <v>14</v>
      </c>
      <c r="B259" s="1" t="s">
        <v>495</v>
      </c>
      <c r="C259" s="2" t="s">
        <v>496</v>
      </c>
      <c r="D259" s="2" t="s">
        <v>9</v>
      </c>
      <c r="E259" s="2" t="s">
        <v>606</v>
      </c>
      <c r="F259" s="3">
        <v>16518188.600000001</v>
      </c>
      <c r="G259" s="13">
        <v>15533676.814683383</v>
      </c>
      <c r="H259" s="13">
        <v>13251022.866158212</v>
      </c>
      <c r="I259" s="3">
        <v>4251677.5191584062</v>
      </c>
      <c r="J259" s="1">
        <v>33</v>
      </c>
      <c r="K259" s="31">
        <v>4.657902980291828E-3</v>
      </c>
      <c r="L259" s="46">
        <v>1.7346456345925534</v>
      </c>
      <c r="M259" s="1">
        <v>27</v>
      </c>
      <c r="N259" s="1">
        <v>6</v>
      </c>
    </row>
    <row r="260" spans="1:14" x14ac:dyDescent="0.25">
      <c r="A260" s="1">
        <v>14</v>
      </c>
      <c r="B260" s="1" t="s">
        <v>497</v>
      </c>
      <c r="C260" s="2" t="s">
        <v>498</v>
      </c>
      <c r="D260" s="2" t="s">
        <v>9</v>
      </c>
      <c r="E260" s="2" t="s">
        <v>606</v>
      </c>
      <c r="F260" s="3">
        <v>489536.99999999994</v>
      </c>
      <c r="G260" s="13">
        <v>489536.99999999994</v>
      </c>
      <c r="H260" s="13">
        <v>489536.99999999994</v>
      </c>
      <c r="I260" s="3">
        <v>0</v>
      </c>
      <c r="J260" s="1">
        <v>1</v>
      </c>
      <c r="K260" s="31">
        <v>2.072161525469434E-4</v>
      </c>
      <c r="L260" s="46">
        <v>1.4405015129936978</v>
      </c>
      <c r="M260" s="1">
        <v>1</v>
      </c>
      <c r="N260" s="1">
        <v>0</v>
      </c>
    </row>
    <row r="261" spans="1:14" x14ac:dyDescent="0.25">
      <c r="A261" s="1">
        <v>14</v>
      </c>
      <c r="B261" s="1" t="s">
        <v>499</v>
      </c>
      <c r="C261" s="2" t="s">
        <v>500</v>
      </c>
      <c r="D261" s="2" t="s">
        <v>603</v>
      </c>
      <c r="E261" s="2" t="s">
        <v>606</v>
      </c>
      <c r="F261" s="3">
        <v>5776140</v>
      </c>
      <c r="G261" s="13">
        <v>5431872.3541130451</v>
      </c>
      <c r="H261" s="13">
        <v>4633665.6561804293</v>
      </c>
      <c r="I261" s="3">
        <v>1486741.9897065256</v>
      </c>
      <c r="J261" s="1">
        <v>12</v>
      </c>
      <c r="K261" s="31" t="s">
        <v>655</v>
      </c>
      <c r="L261" s="46" t="s">
        <v>655</v>
      </c>
      <c r="M261" s="1">
        <v>9</v>
      </c>
      <c r="N261" s="1">
        <v>3</v>
      </c>
    </row>
    <row r="262" spans="1:14" x14ac:dyDescent="0.25">
      <c r="A262" s="1">
        <v>14</v>
      </c>
      <c r="B262" s="1" t="s">
        <v>501</v>
      </c>
      <c r="C262" s="2" t="s">
        <v>502</v>
      </c>
      <c r="D262" s="2" t="s">
        <v>9</v>
      </c>
      <c r="E262" s="2" t="s">
        <v>606</v>
      </c>
      <c r="F262" s="3">
        <v>250000.02000000002</v>
      </c>
      <c r="G262" s="13">
        <v>250000.02000000002</v>
      </c>
      <c r="H262" s="13">
        <v>250000.02000000002</v>
      </c>
      <c r="I262" s="3">
        <v>0</v>
      </c>
      <c r="J262" s="1">
        <v>1</v>
      </c>
      <c r="K262" s="31">
        <v>7.8277539578610602E-5</v>
      </c>
      <c r="L262" s="46">
        <v>1.9473978196419888</v>
      </c>
      <c r="M262" s="1">
        <v>1</v>
      </c>
      <c r="N262" s="1">
        <v>0</v>
      </c>
    </row>
    <row r="263" spans="1:14" ht="30" x14ac:dyDescent="0.25">
      <c r="A263" s="1">
        <v>15</v>
      </c>
      <c r="B263" s="1" t="s">
        <v>503</v>
      </c>
      <c r="C263" s="2" t="s">
        <v>646</v>
      </c>
      <c r="D263" s="2" t="s">
        <v>604</v>
      </c>
      <c r="E263" s="2" t="s">
        <v>606</v>
      </c>
      <c r="F263" s="3">
        <v>8229731</v>
      </c>
      <c r="G263" s="13">
        <v>7739225.2093417244</v>
      </c>
      <c r="H263" s="13">
        <v>6601955.9592224946</v>
      </c>
      <c r="I263" s="3">
        <v>2118280.8314357819</v>
      </c>
      <c r="J263" s="1">
        <v>16</v>
      </c>
      <c r="K263" s="31" t="s">
        <v>655</v>
      </c>
      <c r="L263" s="46" t="s">
        <v>655</v>
      </c>
      <c r="M263" s="1">
        <v>13</v>
      </c>
      <c r="N263" s="1">
        <v>3</v>
      </c>
    </row>
    <row r="264" spans="1:14" ht="30" x14ac:dyDescent="0.25">
      <c r="A264" s="1">
        <v>15</v>
      </c>
      <c r="B264" s="1" t="s">
        <v>505</v>
      </c>
      <c r="C264" s="2" t="s">
        <v>506</v>
      </c>
      <c r="D264" s="2" t="s">
        <v>653</v>
      </c>
      <c r="E264" s="2" t="s">
        <v>606</v>
      </c>
      <c r="F264" s="3">
        <v>15718716.000000006</v>
      </c>
      <c r="G264" s="13">
        <v>14781854.124476627</v>
      </c>
      <c r="H264" s="13">
        <v>12609679.55909203</v>
      </c>
      <c r="I264" s="3">
        <v>4045898.3164313547</v>
      </c>
      <c r="J264" s="1">
        <v>31</v>
      </c>
      <c r="K264" s="31" t="s">
        <v>655</v>
      </c>
      <c r="L264" s="46" t="s">
        <v>655</v>
      </c>
      <c r="M264" s="1">
        <v>25</v>
      </c>
      <c r="N264" s="1">
        <v>6</v>
      </c>
    </row>
    <row r="265" spans="1:14" ht="30" x14ac:dyDescent="0.25">
      <c r="A265" s="1">
        <v>15</v>
      </c>
      <c r="B265" s="1" t="s">
        <v>507</v>
      </c>
      <c r="C265" s="2" t="s">
        <v>508</v>
      </c>
      <c r="D265" s="2" t="s">
        <v>9</v>
      </c>
      <c r="E265" s="2" t="s">
        <v>10</v>
      </c>
      <c r="F265" s="3">
        <v>22934877.340000004</v>
      </c>
      <c r="G265" s="13">
        <v>21567920.127995472</v>
      </c>
      <c r="H265" s="13">
        <v>18398541.83919863</v>
      </c>
      <c r="I265" s="3">
        <v>5903292.7128059044</v>
      </c>
      <c r="J265" s="1">
        <v>46</v>
      </c>
      <c r="K265" s="31">
        <v>1.052352086073209E-2</v>
      </c>
      <c r="L265" s="46">
        <v>1.0660415716554668</v>
      </c>
      <c r="M265" s="1">
        <v>37</v>
      </c>
      <c r="N265" s="1">
        <v>9</v>
      </c>
    </row>
    <row r="266" spans="1:14" ht="30" x14ac:dyDescent="0.25">
      <c r="A266" s="1">
        <v>15</v>
      </c>
      <c r="B266" s="1" t="s">
        <v>509</v>
      </c>
      <c r="C266" s="2" t="s">
        <v>510</v>
      </c>
      <c r="D266" s="2" t="s">
        <v>603</v>
      </c>
      <c r="E266" s="2" t="s">
        <v>606</v>
      </c>
      <c r="F266" s="3">
        <v>15394777.800000003</v>
      </c>
      <c r="G266" s="13">
        <v>14477223.185299052</v>
      </c>
      <c r="H266" s="13">
        <v>12349813.746964049</v>
      </c>
      <c r="I266" s="3">
        <v>3962518.6677369047</v>
      </c>
      <c r="J266" s="1">
        <v>31</v>
      </c>
      <c r="K266" s="31" t="s">
        <v>655</v>
      </c>
      <c r="L266" s="46" t="s">
        <v>655</v>
      </c>
      <c r="M266" s="1">
        <v>25</v>
      </c>
      <c r="N266" s="1">
        <v>6</v>
      </c>
    </row>
    <row r="267" spans="1:14" ht="30" x14ac:dyDescent="0.25">
      <c r="A267" s="1">
        <v>15</v>
      </c>
      <c r="B267" s="1" t="s">
        <v>511</v>
      </c>
      <c r="C267" s="2" t="s">
        <v>512</v>
      </c>
      <c r="D267" s="2" t="s">
        <v>9</v>
      </c>
      <c r="E267" s="2" t="s">
        <v>10</v>
      </c>
      <c r="F267" s="3">
        <v>7554568.8899999987</v>
      </c>
      <c r="G267" s="13">
        <v>7104303.8951329906</v>
      </c>
      <c r="H267" s="13">
        <v>6060335.5204067249</v>
      </c>
      <c r="I267" s="3">
        <v>1944498.364460282</v>
      </c>
      <c r="J267" s="1">
        <v>15</v>
      </c>
      <c r="K267" s="31">
        <v>6.9966800490999584E-3</v>
      </c>
      <c r="L267" s="46">
        <v>0.52814899381684033</v>
      </c>
      <c r="M267" s="1">
        <v>12</v>
      </c>
      <c r="N267" s="1">
        <v>3</v>
      </c>
    </row>
    <row r="268" spans="1:14" ht="30" x14ac:dyDescent="0.25">
      <c r="A268" s="1">
        <v>15</v>
      </c>
      <c r="B268" s="1" t="s">
        <v>513</v>
      </c>
      <c r="C268" s="2" t="s">
        <v>514</v>
      </c>
      <c r="D268" s="2" t="s">
        <v>9</v>
      </c>
      <c r="E268" s="2" t="s">
        <v>606</v>
      </c>
      <c r="F268" s="3">
        <v>64018219.769999936</v>
      </c>
      <c r="G268" s="13">
        <v>60202626.343578212</v>
      </c>
      <c r="H268" s="13">
        <v>51355927.369845547</v>
      </c>
      <c r="I268" s="3">
        <v>16477885.826576106</v>
      </c>
      <c r="J268" s="1">
        <v>75</v>
      </c>
      <c r="K268" s="31">
        <v>1.2181078921356808E-2</v>
      </c>
      <c r="L268" s="46">
        <v>2.5707309216994814</v>
      </c>
      <c r="M268" s="1">
        <v>75</v>
      </c>
      <c r="N268" s="1">
        <v>0</v>
      </c>
    </row>
    <row r="269" spans="1:14" x14ac:dyDescent="0.25">
      <c r="A269" s="1">
        <v>15</v>
      </c>
      <c r="B269" s="1" t="s">
        <v>515</v>
      </c>
      <c r="C269" s="2" t="s">
        <v>516</v>
      </c>
      <c r="D269" s="2" t="s">
        <v>9</v>
      </c>
      <c r="E269" s="2" t="s">
        <v>10</v>
      </c>
      <c r="F269" s="3">
        <v>8460786.5800000001</v>
      </c>
      <c r="G269" s="13">
        <v>7956509.4886814831</v>
      </c>
      <c r="H269" s="13">
        <v>6787310.5915054465</v>
      </c>
      <c r="I269" s="3">
        <v>2177753.0798130697</v>
      </c>
      <c r="J269" s="1">
        <v>17</v>
      </c>
      <c r="K269" s="31">
        <v>3.4871452890301588E-3</v>
      </c>
      <c r="L269" s="46">
        <v>1.1868053172161046</v>
      </c>
      <c r="M269" s="1">
        <v>14</v>
      </c>
      <c r="N269" s="1">
        <v>3</v>
      </c>
    </row>
    <row r="270" spans="1:14" x14ac:dyDescent="0.25">
      <c r="A270" s="1">
        <v>15</v>
      </c>
      <c r="B270" s="1" t="s">
        <v>517</v>
      </c>
      <c r="C270" s="2" t="s">
        <v>518</v>
      </c>
      <c r="D270" s="2" t="s">
        <v>9</v>
      </c>
      <c r="E270" s="2" t="s">
        <v>10</v>
      </c>
      <c r="F270" s="3">
        <v>541437.99999999988</v>
      </c>
      <c r="G270" s="13">
        <v>541437.99999999988</v>
      </c>
      <c r="H270" s="13">
        <v>541437.99999999988</v>
      </c>
      <c r="I270" s="3">
        <v>0</v>
      </c>
      <c r="J270" s="1">
        <v>1</v>
      </c>
      <c r="K270" s="31">
        <v>3.6672792915743097E-3</v>
      </c>
      <c r="L270" s="46">
        <v>9.0023635858099971E-2</v>
      </c>
      <c r="M270" s="1">
        <v>1</v>
      </c>
      <c r="N270" s="1">
        <v>0</v>
      </c>
    </row>
    <row r="271" spans="1:14" x14ac:dyDescent="0.25">
      <c r="A271" s="1">
        <v>16</v>
      </c>
      <c r="B271" s="1" t="s">
        <v>519</v>
      </c>
      <c r="C271" s="2" t="s">
        <v>520</v>
      </c>
      <c r="D271" s="2" t="s">
        <v>603</v>
      </c>
      <c r="E271" s="2" t="s">
        <v>606</v>
      </c>
      <c r="F271" s="3">
        <v>5809755</v>
      </c>
      <c r="G271" s="13">
        <v>5463483.8436516486</v>
      </c>
      <c r="H271" s="13">
        <v>4660631.877745783</v>
      </c>
      <c r="I271" s="3">
        <v>1495394.2786025684</v>
      </c>
      <c r="J271" s="1">
        <v>12</v>
      </c>
      <c r="K271" s="31" t="s">
        <v>655</v>
      </c>
      <c r="L271" s="46" t="s">
        <v>655</v>
      </c>
      <c r="M271" s="1">
        <v>9</v>
      </c>
      <c r="N271" s="1">
        <v>3</v>
      </c>
    </row>
    <row r="272" spans="1:14" ht="30" x14ac:dyDescent="0.25">
      <c r="A272" s="1">
        <v>16</v>
      </c>
      <c r="B272" s="1" t="s">
        <v>521</v>
      </c>
      <c r="C272" s="2" t="s">
        <v>638</v>
      </c>
      <c r="D272" s="2" t="s">
        <v>9</v>
      </c>
      <c r="E272" s="2" t="s">
        <v>10</v>
      </c>
      <c r="F272" s="3">
        <v>3123279</v>
      </c>
      <c r="G272" s="13">
        <v>2937126.3255879944</v>
      </c>
      <c r="H272" s="13">
        <v>2505519.3670807071</v>
      </c>
      <c r="I272" s="3">
        <v>803912.30733129848</v>
      </c>
      <c r="J272" s="1">
        <v>6</v>
      </c>
      <c r="K272" s="31">
        <v>5.3691842542784723E-3</v>
      </c>
      <c r="L272" s="46">
        <v>0.28453864474528201</v>
      </c>
      <c r="M272" s="1">
        <v>5</v>
      </c>
      <c r="N272" s="1">
        <v>1</v>
      </c>
    </row>
    <row r="273" spans="1:14" ht="30" x14ac:dyDescent="0.25">
      <c r="A273" s="1">
        <v>16</v>
      </c>
      <c r="B273" s="1" t="s">
        <v>523</v>
      </c>
      <c r="C273" s="2" t="s">
        <v>524</v>
      </c>
      <c r="D273" s="2" t="s">
        <v>9</v>
      </c>
      <c r="E273" s="2" t="s">
        <v>606</v>
      </c>
      <c r="F273" s="3">
        <v>12155660.000000002</v>
      </c>
      <c r="G273" s="13">
        <v>11431162.246759566</v>
      </c>
      <c r="H273" s="13">
        <v>9751367.5690350663</v>
      </c>
      <c r="I273" s="3">
        <v>3128790.1842053719</v>
      </c>
      <c r="J273" s="1">
        <v>40</v>
      </c>
      <c r="K273" s="31">
        <v>3.1031818121997161E-4</v>
      </c>
      <c r="L273" s="46">
        <v>19.160644285864464</v>
      </c>
      <c r="M273" s="1">
        <v>40</v>
      </c>
      <c r="N273" s="1">
        <v>0</v>
      </c>
    </row>
    <row r="274" spans="1:14" ht="30" x14ac:dyDescent="0.25">
      <c r="A274" s="1">
        <v>16</v>
      </c>
      <c r="B274" s="1" t="s">
        <v>525</v>
      </c>
      <c r="C274" s="2" t="s">
        <v>526</v>
      </c>
      <c r="D274" s="2" t="s">
        <v>9</v>
      </c>
      <c r="E274" s="2" t="s">
        <v>606</v>
      </c>
      <c r="F274" s="3">
        <v>12131021.019999996</v>
      </c>
      <c r="G274" s="13">
        <v>11407991.791352393</v>
      </c>
      <c r="H274" s="13">
        <v>9731601.9824271668</v>
      </c>
      <c r="I274" s="3">
        <v>3122448.2662204318</v>
      </c>
      <c r="J274" s="1">
        <v>40</v>
      </c>
      <c r="K274" s="31">
        <v>2.3434128311551982E-4</v>
      </c>
      <c r="L274" s="46">
        <v>25.32137803740828</v>
      </c>
      <c r="M274" s="1">
        <v>40</v>
      </c>
      <c r="N274" s="1">
        <v>0</v>
      </c>
    </row>
    <row r="275" spans="1:14" ht="30" x14ac:dyDescent="0.25">
      <c r="A275" s="1">
        <v>16</v>
      </c>
      <c r="B275" s="1" t="s">
        <v>527</v>
      </c>
      <c r="C275" s="2" t="s">
        <v>528</v>
      </c>
      <c r="D275" s="2" t="s">
        <v>9</v>
      </c>
      <c r="E275" s="2" t="s">
        <v>10</v>
      </c>
      <c r="F275" s="3">
        <v>1560322.9999999998</v>
      </c>
      <c r="G275" s="13">
        <v>1467325.1284052548</v>
      </c>
      <c r="H275" s="13">
        <v>1251703.5767222426</v>
      </c>
      <c r="I275" s="3">
        <v>401617.2948725021</v>
      </c>
      <c r="J275" s="1">
        <v>4</v>
      </c>
      <c r="K275" s="31">
        <v>2.0872577989537538E-4</v>
      </c>
      <c r="L275" s="46">
        <v>3.656597880769517</v>
      </c>
      <c r="M275" s="1">
        <v>3</v>
      </c>
      <c r="N275" s="1">
        <v>1</v>
      </c>
    </row>
    <row r="276" spans="1:14" x14ac:dyDescent="0.25">
      <c r="A276" s="1">
        <v>16</v>
      </c>
      <c r="B276" s="1" t="s">
        <v>529</v>
      </c>
      <c r="C276" s="2" t="s">
        <v>530</v>
      </c>
      <c r="D276" s="2" t="s">
        <v>9</v>
      </c>
      <c r="E276" s="2" t="s">
        <v>10</v>
      </c>
      <c r="F276" s="3">
        <v>3792563.4099999992</v>
      </c>
      <c r="G276" s="13">
        <v>3566520.2605891987</v>
      </c>
      <c r="H276" s="13">
        <v>3042424.6679968857</v>
      </c>
      <c r="I276" s="3">
        <v>976181.89141391404</v>
      </c>
      <c r="J276" s="1">
        <v>8</v>
      </c>
      <c r="K276" s="31">
        <v>5.2047109561877553E-3</v>
      </c>
      <c r="L276" s="46">
        <v>0.35643063160009741</v>
      </c>
      <c r="M276" s="1">
        <v>6</v>
      </c>
      <c r="N276" s="1">
        <v>2</v>
      </c>
    </row>
    <row r="277" spans="1:14" ht="30" x14ac:dyDescent="0.25">
      <c r="A277" s="1">
        <v>16</v>
      </c>
      <c r="B277" s="1" t="s">
        <v>531</v>
      </c>
      <c r="C277" s="2" t="s">
        <v>532</v>
      </c>
      <c r="D277" s="2" t="s">
        <v>9</v>
      </c>
      <c r="E277" s="2" t="s">
        <v>606</v>
      </c>
      <c r="F277" s="3">
        <v>613470.56999999995</v>
      </c>
      <c r="G277" s="13">
        <v>613470.56999999995</v>
      </c>
      <c r="H277" s="13">
        <v>613470.56999999995</v>
      </c>
      <c r="I277" s="3">
        <v>0</v>
      </c>
      <c r="J277" s="1">
        <v>1</v>
      </c>
      <c r="K277" s="31">
        <v>2.7306776995218479E-4</v>
      </c>
      <c r="L277" s="46">
        <v>1.3698565542797221</v>
      </c>
      <c r="M277" s="1">
        <v>1</v>
      </c>
      <c r="N277" s="1">
        <v>0</v>
      </c>
    </row>
    <row r="278" spans="1:14" x14ac:dyDescent="0.25">
      <c r="A278" s="1">
        <v>17</v>
      </c>
      <c r="B278" s="1" t="s">
        <v>533</v>
      </c>
      <c r="C278" s="2" t="s">
        <v>534</v>
      </c>
      <c r="D278" s="2" t="s">
        <v>9</v>
      </c>
      <c r="E278" s="2" t="s">
        <v>10</v>
      </c>
      <c r="F278" s="3">
        <v>587125</v>
      </c>
      <c r="G278" s="13">
        <v>587125</v>
      </c>
      <c r="H278" s="13">
        <v>587125</v>
      </c>
      <c r="I278" s="3">
        <v>0</v>
      </c>
      <c r="J278" s="1">
        <v>1</v>
      </c>
      <c r="K278" s="31">
        <v>5.4422906300706604E-3</v>
      </c>
      <c r="L278" s="46">
        <v>6.5781026354523611E-2</v>
      </c>
      <c r="M278" s="1">
        <v>1</v>
      </c>
      <c r="N278" s="1">
        <v>0</v>
      </c>
    </row>
    <row r="279" spans="1:14" x14ac:dyDescent="0.25">
      <c r="A279" s="1">
        <v>17</v>
      </c>
      <c r="B279" s="1" t="s">
        <v>535</v>
      </c>
      <c r="C279" s="2" t="s">
        <v>536</v>
      </c>
      <c r="D279" s="2" t="s">
        <v>9</v>
      </c>
      <c r="E279" s="2" t="s">
        <v>10</v>
      </c>
      <c r="F279" s="3">
        <v>1915082.0000000002</v>
      </c>
      <c r="G279" s="13">
        <v>1800939.896134706</v>
      </c>
      <c r="H279" s="13">
        <v>1536294.0808514562</v>
      </c>
      <c r="I279" s="3">
        <v>492930.02301383833</v>
      </c>
      <c r="J279" s="1">
        <v>4</v>
      </c>
      <c r="K279" s="31">
        <v>1.7782156640856047E-3</v>
      </c>
      <c r="L279" s="46">
        <v>0.52679510175836186</v>
      </c>
      <c r="M279" s="1">
        <v>3</v>
      </c>
      <c r="N279" s="1">
        <v>1</v>
      </c>
    </row>
    <row r="280" spans="1:14" x14ac:dyDescent="0.25">
      <c r="A280" s="1">
        <v>17</v>
      </c>
      <c r="B280" s="1" t="s">
        <v>537</v>
      </c>
      <c r="C280" s="2" t="s">
        <v>538</v>
      </c>
      <c r="D280" s="2" t="s">
        <v>603</v>
      </c>
      <c r="E280" s="2" t="s">
        <v>606</v>
      </c>
      <c r="F280" s="3">
        <v>7390886.9999999991</v>
      </c>
      <c r="G280" s="13">
        <v>6950377.7207050901</v>
      </c>
      <c r="H280" s="13">
        <v>5929028.600520486</v>
      </c>
      <c r="I280" s="3">
        <v>1902367.678774422</v>
      </c>
      <c r="J280" s="1">
        <v>15</v>
      </c>
      <c r="K280" s="31" t="s">
        <v>655</v>
      </c>
      <c r="L280" s="46" t="s">
        <v>655</v>
      </c>
      <c r="M280" s="1">
        <v>12</v>
      </c>
      <c r="N280" s="1">
        <v>3</v>
      </c>
    </row>
    <row r="281" spans="1:14" x14ac:dyDescent="0.25">
      <c r="A281" s="1">
        <v>17</v>
      </c>
      <c r="B281" s="1" t="s">
        <v>539</v>
      </c>
      <c r="C281" s="2" t="s">
        <v>540</v>
      </c>
      <c r="D281" s="2" t="s">
        <v>9</v>
      </c>
      <c r="E281" s="2" t="s">
        <v>10</v>
      </c>
      <c r="F281" s="3">
        <v>2438432</v>
      </c>
      <c r="G281" s="13">
        <v>2293097.357090476</v>
      </c>
      <c r="H281" s="13">
        <v>1956129.6321299963</v>
      </c>
      <c r="I281" s="3">
        <v>627637.01077952771</v>
      </c>
      <c r="J281" s="1">
        <v>5</v>
      </c>
      <c r="K281" s="31">
        <v>6.1484552844579907E-3</v>
      </c>
      <c r="L281" s="46">
        <v>0.19399181909433696</v>
      </c>
      <c r="M281" s="1">
        <v>4</v>
      </c>
      <c r="N281" s="1">
        <v>1</v>
      </c>
    </row>
    <row r="282" spans="1:14" ht="30" x14ac:dyDescent="0.25">
      <c r="A282" s="1">
        <v>17</v>
      </c>
      <c r="B282" s="1" t="s">
        <v>541</v>
      </c>
      <c r="C282" s="2" t="s">
        <v>542</v>
      </c>
      <c r="D282" s="2" t="s">
        <v>604</v>
      </c>
      <c r="E282" s="2" t="s">
        <v>606</v>
      </c>
      <c r="F282" s="3">
        <v>29400</v>
      </c>
      <c r="G282" s="13">
        <v>29400</v>
      </c>
      <c r="H282" s="13">
        <v>29400</v>
      </c>
      <c r="I282" s="3">
        <v>0</v>
      </c>
      <c r="J282" s="1">
        <v>1</v>
      </c>
      <c r="K282" s="31" t="s">
        <v>655</v>
      </c>
      <c r="L282" s="46" t="s">
        <v>655</v>
      </c>
      <c r="M282" s="1">
        <v>1</v>
      </c>
      <c r="N282" s="1">
        <v>0</v>
      </c>
    </row>
    <row r="283" spans="1:14" x14ac:dyDescent="0.25">
      <c r="A283" s="1">
        <v>17</v>
      </c>
      <c r="B283" s="1" t="s">
        <v>543</v>
      </c>
      <c r="C283" s="2" t="s">
        <v>544</v>
      </c>
      <c r="D283" s="2" t="s">
        <v>9</v>
      </c>
      <c r="E283" s="2" t="s">
        <v>10</v>
      </c>
      <c r="F283" s="3">
        <v>481911.02</v>
      </c>
      <c r="G283" s="13">
        <v>481911.02</v>
      </c>
      <c r="H283" s="13">
        <v>481911.02</v>
      </c>
      <c r="I283" s="3">
        <v>0</v>
      </c>
      <c r="J283" s="1">
        <v>1</v>
      </c>
      <c r="K283" s="31">
        <v>4.9391248569668025E-4</v>
      </c>
      <c r="L283" s="46">
        <v>0.59493381628338837</v>
      </c>
      <c r="M283" s="1">
        <v>1</v>
      </c>
      <c r="N283" s="1">
        <v>0</v>
      </c>
    </row>
    <row r="284" spans="1:14" x14ac:dyDescent="0.25">
      <c r="A284" s="1">
        <v>17</v>
      </c>
      <c r="B284" s="1" t="s">
        <v>545</v>
      </c>
      <c r="C284" s="2" t="s">
        <v>546</v>
      </c>
      <c r="D284" s="2" t="s">
        <v>603</v>
      </c>
      <c r="E284" s="2" t="s">
        <v>606</v>
      </c>
      <c r="F284" s="3">
        <v>1925000</v>
      </c>
      <c r="G284" s="13">
        <v>1810266.7666759484</v>
      </c>
      <c r="H284" s="13">
        <v>1544250.3796908187</v>
      </c>
      <c r="I284" s="3">
        <v>495482.85363323288</v>
      </c>
      <c r="J284" s="1">
        <v>4</v>
      </c>
      <c r="K284" s="31" t="s">
        <v>655</v>
      </c>
      <c r="L284" s="46" t="s">
        <v>655</v>
      </c>
      <c r="M284" s="1">
        <v>3</v>
      </c>
      <c r="N284" s="1">
        <v>1</v>
      </c>
    </row>
    <row r="285" spans="1:14" ht="30" x14ac:dyDescent="0.25">
      <c r="A285" s="1">
        <v>17</v>
      </c>
      <c r="B285" s="1" t="s">
        <v>547</v>
      </c>
      <c r="C285" s="2" t="s">
        <v>548</v>
      </c>
      <c r="D285" s="2" t="s">
        <v>9</v>
      </c>
      <c r="E285" s="2" t="s">
        <v>10</v>
      </c>
      <c r="F285" s="3">
        <v>4067350.9999999995</v>
      </c>
      <c r="G285" s="13">
        <v>3824930.0486785374</v>
      </c>
      <c r="H285" s="13">
        <v>3262861.4680965357</v>
      </c>
      <c r="I285" s="3">
        <v>1046910.4832249265</v>
      </c>
      <c r="J285" s="1">
        <v>8</v>
      </c>
      <c r="K285" s="31">
        <v>2.3025304220528468E-3</v>
      </c>
      <c r="L285" s="46">
        <v>0.86406230779585691</v>
      </c>
      <c r="M285" s="1">
        <v>7</v>
      </c>
      <c r="N285" s="1">
        <v>1</v>
      </c>
    </row>
    <row r="286" spans="1:14" ht="30" x14ac:dyDescent="0.25">
      <c r="A286" s="1">
        <v>17</v>
      </c>
      <c r="B286" s="1" t="s">
        <v>549</v>
      </c>
      <c r="C286" s="2" t="s">
        <v>550</v>
      </c>
      <c r="D286" s="2" t="s">
        <v>9</v>
      </c>
      <c r="E286" s="2" t="s">
        <v>10</v>
      </c>
      <c r="F286" s="3">
        <v>8481495.8599999994</v>
      </c>
      <c r="G286" s="13">
        <v>7975984.4608091637</v>
      </c>
      <c r="H286" s="13">
        <v>6803923.7413771981</v>
      </c>
      <c r="I286" s="3">
        <v>2183083.5178136369</v>
      </c>
      <c r="J286" s="1">
        <v>17</v>
      </c>
      <c r="K286" s="31">
        <v>1.4594038566939048E-3</v>
      </c>
      <c r="L286" s="46">
        <v>2.8427308999349692</v>
      </c>
      <c r="M286" s="1">
        <v>14</v>
      </c>
      <c r="N286" s="1">
        <v>3</v>
      </c>
    </row>
    <row r="287" spans="1:14" ht="30" x14ac:dyDescent="0.25">
      <c r="A287" s="1">
        <v>17</v>
      </c>
      <c r="B287" s="1" t="s">
        <v>551</v>
      </c>
      <c r="C287" s="2" t="s">
        <v>552</v>
      </c>
      <c r="D287" s="2" t="s">
        <v>653</v>
      </c>
      <c r="E287" s="2" t="s">
        <v>606</v>
      </c>
      <c r="F287" s="3">
        <v>4988876.5199999996</v>
      </c>
      <c r="G287" s="13">
        <v>4691531.0998472497</v>
      </c>
      <c r="H287" s="13">
        <v>4002116.6027223947</v>
      </c>
      <c r="I287" s="3">
        <v>1284105.3374303547</v>
      </c>
      <c r="J287" s="1">
        <v>10</v>
      </c>
      <c r="K287" s="31" t="s">
        <v>655</v>
      </c>
      <c r="L287" s="46" t="s">
        <v>655</v>
      </c>
      <c r="M287" s="1">
        <v>8</v>
      </c>
      <c r="N287" s="1">
        <v>2</v>
      </c>
    </row>
    <row r="288" spans="1:14" ht="30" x14ac:dyDescent="0.25">
      <c r="A288" s="1">
        <v>17</v>
      </c>
      <c r="B288" s="1" t="s">
        <v>553</v>
      </c>
      <c r="C288" s="2" t="s">
        <v>554</v>
      </c>
      <c r="D288" s="2" t="s">
        <v>604</v>
      </c>
      <c r="E288" s="2" t="s">
        <v>606</v>
      </c>
      <c r="F288" s="3">
        <v>2544805</v>
      </c>
      <c r="G288" s="13">
        <v>2393130.347621188</v>
      </c>
      <c r="H288" s="13">
        <v>2041462.9025917372</v>
      </c>
      <c r="I288" s="3">
        <v>655016.74978707475</v>
      </c>
      <c r="J288" s="1">
        <v>5</v>
      </c>
      <c r="K288" s="31" t="s">
        <v>655</v>
      </c>
      <c r="L288" s="46" t="s">
        <v>655</v>
      </c>
      <c r="M288" s="1">
        <v>4</v>
      </c>
      <c r="N288" s="1">
        <v>1</v>
      </c>
    </row>
    <row r="289" spans="1:14" x14ac:dyDescent="0.25">
      <c r="A289" s="1">
        <v>17</v>
      </c>
      <c r="B289" s="1" t="s">
        <v>555</v>
      </c>
      <c r="C289" s="2" t="s">
        <v>556</v>
      </c>
      <c r="D289" s="2" t="s">
        <v>9</v>
      </c>
      <c r="E289" s="2" t="s">
        <v>10</v>
      </c>
      <c r="F289" s="3">
        <v>450000</v>
      </c>
      <c r="G289" s="13">
        <v>450000</v>
      </c>
      <c r="H289" s="13">
        <v>450000</v>
      </c>
      <c r="I289" s="3">
        <v>0</v>
      </c>
      <c r="J289" s="1">
        <v>1</v>
      </c>
      <c r="K289" s="31" t="s">
        <v>655</v>
      </c>
      <c r="L289" s="46" t="s">
        <v>655</v>
      </c>
      <c r="M289" s="1">
        <v>1</v>
      </c>
      <c r="N289" s="1">
        <v>0</v>
      </c>
    </row>
    <row r="290" spans="1:14" ht="30" x14ac:dyDescent="0.25">
      <c r="A290" s="1">
        <v>18</v>
      </c>
      <c r="B290" s="1" t="s">
        <v>557</v>
      </c>
      <c r="C290" s="2" t="s">
        <v>558</v>
      </c>
      <c r="D290" s="2" t="s">
        <v>603</v>
      </c>
      <c r="E290" s="2" t="s">
        <v>606</v>
      </c>
      <c r="F290" s="3">
        <v>12294144.000000006</v>
      </c>
      <c r="G290" s="13">
        <v>11561392.367755076</v>
      </c>
      <c r="H290" s="13">
        <v>9862460.5402460322</v>
      </c>
      <c r="I290" s="3">
        <v>3164435.0919989031</v>
      </c>
      <c r="J290" s="1">
        <v>25</v>
      </c>
      <c r="K290" s="31" t="s">
        <v>655</v>
      </c>
      <c r="L290" s="46" t="s">
        <v>655</v>
      </c>
      <c r="M290" s="1">
        <v>20</v>
      </c>
      <c r="N290" s="1">
        <v>5</v>
      </c>
    </row>
    <row r="291" spans="1:14" x14ac:dyDescent="0.25">
      <c r="A291" s="1">
        <v>18</v>
      </c>
      <c r="B291" s="1" t="s">
        <v>559</v>
      </c>
      <c r="C291" s="2" t="s">
        <v>560</v>
      </c>
      <c r="D291" s="2" t="s">
        <v>603</v>
      </c>
      <c r="E291" s="2" t="s">
        <v>606</v>
      </c>
      <c r="F291" s="3">
        <v>4473522.9999999991</v>
      </c>
      <c r="G291" s="13">
        <v>4206893.5152522009</v>
      </c>
      <c r="H291" s="13">
        <v>3588695.8915873296</v>
      </c>
      <c r="I291" s="3">
        <v>1151456.5931604677</v>
      </c>
      <c r="J291" s="1">
        <v>9</v>
      </c>
      <c r="K291" s="31" t="s">
        <v>655</v>
      </c>
      <c r="L291" s="46" t="s">
        <v>655</v>
      </c>
      <c r="M291" s="1">
        <v>7</v>
      </c>
      <c r="N291" s="1">
        <v>2</v>
      </c>
    </row>
    <row r="292" spans="1:14" ht="30" x14ac:dyDescent="0.25">
      <c r="A292" s="1">
        <v>18</v>
      </c>
      <c r="B292" s="1" t="s">
        <v>567</v>
      </c>
      <c r="C292" s="2" t="s">
        <v>568</v>
      </c>
      <c r="D292" s="2" t="s">
        <v>9</v>
      </c>
      <c r="E292" s="2" t="s">
        <v>10</v>
      </c>
      <c r="F292" s="3">
        <v>781297</v>
      </c>
      <c r="G292" s="13">
        <v>781297</v>
      </c>
      <c r="H292" s="13">
        <v>781297</v>
      </c>
      <c r="I292" s="3">
        <v>0</v>
      </c>
      <c r="J292" s="1">
        <v>2</v>
      </c>
      <c r="K292" s="31">
        <v>8.2462115436317241E-4</v>
      </c>
      <c r="L292" s="46">
        <v>0.57771479189479114</v>
      </c>
      <c r="M292" s="1">
        <v>2</v>
      </c>
      <c r="N292" s="1">
        <v>0</v>
      </c>
    </row>
    <row r="293" spans="1:14" ht="30" x14ac:dyDescent="0.25">
      <c r="A293" s="1">
        <v>18</v>
      </c>
      <c r="B293" s="1" t="s">
        <v>561</v>
      </c>
      <c r="C293" s="2" t="s">
        <v>562</v>
      </c>
      <c r="D293" s="2" t="s">
        <v>653</v>
      </c>
      <c r="E293" s="2" t="s">
        <v>10</v>
      </c>
      <c r="F293" s="3">
        <v>185529.00000000003</v>
      </c>
      <c r="G293" s="13">
        <v>185529.00000000003</v>
      </c>
      <c r="H293" s="13">
        <v>185529.00000000003</v>
      </c>
      <c r="I293" s="3">
        <v>0</v>
      </c>
      <c r="J293" s="1">
        <v>1</v>
      </c>
      <c r="K293" s="31" t="s">
        <v>655</v>
      </c>
      <c r="L293" s="46" t="s">
        <v>655</v>
      </c>
      <c r="M293" s="1">
        <v>1</v>
      </c>
      <c r="N293" s="1">
        <v>0</v>
      </c>
    </row>
    <row r="294" spans="1:14" ht="30" x14ac:dyDescent="0.25">
      <c r="A294" s="1">
        <v>18</v>
      </c>
      <c r="B294" s="1" t="s">
        <v>563</v>
      </c>
      <c r="C294" s="2" t="s">
        <v>634</v>
      </c>
      <c r="D294" s="2" t="s">
        <v>9</v>
      </c>
      <c r="E294" s="2" t="s">
        <v>10</v>
      </c>
      <c r="F294" s="3">
        <v>5000000</v>
      </c>
      <c r="G294" s="13">
        <v>4701991.6017557103</v>
      </c>
      <c r="H294" s="13">
        <v>4011039.9472488798</v>
      </c>
      <c r="I294" s="3">
        <v>1286968.4509954099</v>
      </c>
      <c r="J294" s="1">
        <v>10</v>
      </c>
      <c r="K294" s="31">
        <v>3.7327017608426599E-3</v>
      </c>
      <c r="L294" s="46">
        <v>0.65521751475233048</v>
      </c>
      <c r="M294" s="1">
        <v>8</v>
      </c>
      <c r="N294" s="1">
        <v>2</v>
      </c>
    </row>
    <row r="295" spans="1:14" ht="30" x14ac:dyDescent="0.25">
      <c r="A295" s="1">
        <v>18</v>
      </c>
      <c r="B295" s="1" t="s">
        <v>565</v>
      </c>
      <c r="C295" s="2" t="s">
        <v>566</v>
      </c>
      <c r="D295" s="2" t="s">
        <v>653</v>
      </c>
      <c r="E295" s="2" t="s">
        <v>10</v>
      </c>
      <c r="F295" s="3">
        <v>412500</v>
      </c>
      <c r="G295" s="13">
        <v>412500</v>
      </c>
      <c r="H295" s="13">
        <v>412500</v>
      </c>
      <c r="I295" s="3">
        <v>0</v>
      </c>
      <c r="J295" s="1">
        <v>1</v>
      </c>
      <c r="K295" s="31" t="s">
        <v>655</v>
      </c>
      <c r="L295" s="46" t="s">
        <v>655</v>
      </c>
      <c r="M295" s="1">
        <v>1</v>
      </c>
      <c r="N295" s="1">
        <v>0</v>
      </c>
    </row>
    <row r="296" spans="1:14" ht="30" x14ac:dyDescent="0.25">
      <c r="A296" s="1">
        <v>19</v>
      </c>
      <c r="B296" s="1" t="s">
        <v>569</v>
      </c>
      <c r="C296" s="2" t="s">
        <v>570</v>
      </c>
      <c r="D296" s="2" t="s">
        <v>9</v>
      </c>
      <c r="E296" s="2" t="s">
        <v>606</v>
      </c>
      <c r="F296" s="3">
        <v>250000</v>
      </c>
      <c r="G296" s="13">
        <v>250000</v>
      </c>
      <c r="H296" s="13">
        <v>250000</v>
      </c>
      <c r="I296" s="3">
        <v>0</v>
      </c>
      <c r="J296" s="1">
        <v>1</v>
      </c>
      <c r="K296" s="31">
        <v>3.3131822393186176E-5</v>
      </c>
      <c r="L296" s="46">
        <v>4.6009391182380579</v>
      </c>
      <c r="M296" s="1">
        <v>1</v>
      </c>
      <c r="N296" s="1">
        <v>0</v>
      </c>
    </row>
    <row r="297" spans="1:14" x14ac:dyDescent="0.25">
      <c r="A297" s="1">
        <v>19</v>
      </c>
      <c r="B297" s="1" t="s">
        <v>571</v>
      </c>
      <c r="C297" s="2" t="s">
        <v>572</v>
      </c>
      <c r="D297" s="2" t="s">
        <v>9</v>
      </c>
      <c r="E297" s="2" t="s">
        <v>606</v>
      </c>
      <c r="F297" s="3">
        <v>425902</v>
      </c>
      <c r="G297" s="13">
        <v>425902</v>
      </c>
      <c r="H297" s="13">
        <v>425902</v>
      </c>
      <c r="I297" s="3">
        <v>0</v>
      </c>
      <c r="J297" s="1">
        <v>1</v>
      </c>
      <c r="K297" s="31">
        <v>8.0313811412414528E-5</v>
      </c>
      <c r="L297" s="46">
        <v>3.2334879397099554</v>
      </c>
      <c r="M297" s="1">
        <v>1</v>
      </c>
      <c r="N297" s="1">
        <v>0</v>
      </c>
    </row>
    <row r="298" spans="1:14" ht="30" x14ac:dyDescent="0.25">
      <c r="A298" s="1">
        <v>19</v>
      </c>
      <c r="B298" s="1" t="s">
        <v>573</v>
      </c>
      <c r="C298" s="2" t="s">
        <v>574</v>
      </c>
      <c r="D298" s="2" t="s">
        <v>9</v>
      </c>
      <c r="E298" s="2" t="s">
        <v>606</v>
      </c>
      <c r="F298" s="3">
        <v>709515</v>
      </c>
      <c r="G298" s="13">
        <v>709515</v>
      </c>
      <c r="H298" s="13">
        <v>709515</v>
      </c>
      <c r="I298" s="3">
        <v>0</v>
      </c>
      <c r="J298" s="1">
        <v>1</v>
      </c>
      <c r="K298" s="31">
        <v>2.3239937952139624E-4</v>
      </c>
      <c r="L298" s="46">
        <v>1.8615659199874195</v>
      </c>
      <c r="M298" s="1">
        <v>1</v>
      </c>
      <c r="N298" s="1">
        <v>0</v>
      </c>
    </row>
    <row r="299" spans="1:14" x14ac:dyDescent="0.25">
      <c r="A299" s="1">
        <v>19</v>
      </c>
      <c r="B299" s="1" t="s">
        <v>575</v>
      </c>
      <c r="C299" s="2" t="s">
        <v>576</v>
      </c>
      <c r="D299" s="2" t="s">
        <v>9</v>
      </c>
      <c r="E299" s="2" t="s">
        <v>606</v>
      </c>
      <c r="F299" s="3">
        <v>276630</v>
      </c>
      <c r="G299" s="13">
        <v>276630</v>
      </c>
      <c r="H299" s="13">
        <v>276630</v>
      </c>
      <c r="I299" s="3">
        <v>0</v>
      </c>
      <c r="J299" s="1">
        <v>1</v>
      </c>
      <c r="K299" s="31">
        <v>2.2229540134694213E-4</v>
      </c>
      <c r="L299" s="46">
        <v>0.75878825626201185</v>
      </c>
      <c r="M299" s="1">
        <v>1</v>
      </c>
      <c r="N299" s="1">
        <v>0</v>
      </c>
    </row>
    <row r="300" spans="1:14" ht="30" x14ac:dyDescent="0.25">
      <c r="A300" s="1">
        <v>19</v>
      </c>
      <c r="B300" s="1" t="s">
        <v>577</v>
      </c>
      <c r="C300" s="2" t="s">
        <v>612</v>
      </c>
      <c r="D300" s="2" t="s">
        <v>9</v>
      </c>
      <c r="E300" s="2" t="s">
        <v>606</v>
      </c>
      <c r="F300" s="3">
        <v>1692291.55</v>
      </c>
      <c r="G300" s="13">
        <v>1591428.1311644306</v>
      </c>
      <c r="H300" s="13">
        <v>1357569.801888345</v>
      </c>
      <c r="I300" s="3">
        <v>435585.16694722441</v>
      </c>
      <c r="J300" s="1">
        <v>6</v>
      </c>
      <c r="K300" s="31">
        <v>1.5819051030286979E-4</v>
      </c>
      <c r="L300" s="46">
        <v>5.2327928689698471</v>
      </c>
      <c r="M300" s="1">
        <v>5</v>
      </c>
      <c r="N300" s="1">
        <v>1</v>
      </c>
    </row>
    <row r="301" spans="1:14" ht="30" x14ac:dyDescent="0.25">
      <c r="A301" s="1">
        <v>19</v>
      </c>
      <c r="B301" s="1" t="s">
        <v>579</v>
      </c>
      <c r="C301" s="2" t="s">
        <v>580</v>
      </c>
      <c r="D301" s="2" t="s">
        <v>9</v>
      </c>
      <c r="E301" s="2" t="s">
        <v>606</v>
      </c>
      <c r="F301" s="3">
        <v>3966026</v>
      </c>
      <c r="G301" s="13">
        <v>3729644.1888689585</v>
      </c>
      <c r="H301" s="13">
        <v>3181577.7435655375</v>
      </c>
      <c r="I301" s="3">
        <v>1020830.067565504</v>
      </c>
      <c r="J301" s="1">
        <v>8</v>
      </c>
      <c r="K301" s="31">
        <v>6.5442284104872891E-4</v>
      </c>
      <c r="L301" s="46">
        <v>2.9643937807136407</v>
      </c>
      <c r="M301" s="1">
        <v>6</v>
      </c>
      <c r="N301" s="1">
        <v>2</v>
      </c>
    </row>
    <row r="302" spans="1:14" ht="30" x14ac:dyDescent="0.25">
      <c r="A302" s="1">
        <v>19</v>
      </c>
      <c r="B302" s="1" t="s">
        <v>581</v>
      </c>
      <c r="C302" s="2" t="s">
        <v>582</v>
      </c>
      <c r="D302" s="2" t="s">
        <v>9</v>
      </c>
      <c r="E302" s="2" t="s">
        <v>606</v>
      </c>
      <c r="F302" s="3">
        <v>141404</v>
      </c>
      <c r="G302" s="13">
        <v>141404</v>
      </c>
      <c r="H302" s="13">
        <v>141404</v>
      </c>
      <c r="I302" s="3">
        <v>0</v>
      </c>
      <c r="J302" s="1">
        <v>1</v>
      </c>
      <c r="K302" s="31">
        <v>1.2208286110497519E-4</v>
      </c>
      <c r="L302" s="46">
        <v>0.70625054919943331</v>
      </c>
      <c r="M302" s="1">
        <v>1</v>
      </c>
      <c r="N302" s="1">
        <v>0</v>
      </c>
    </row>
    <row r="303" spans="1:14" x14ac:dyDescent="0.25">
      <c r="A303" s="1">
        <v>19</v>
      </c>
      <c r="B303" s="1" t="s">
        <v>583</v>
      </c>
      <c r="C303" s="2" t="s">
        <v>584</v>
      </c>
      <c r="D303" s="2" t="s">
        <v>603</v>
      </c>
      <c r="E303" s="2" t="s">
        <v>606</v>
      </c>
      <c r="F303" s="3">
        <v>3957230.0000000005</v>
      </c>
      <c r="G303" s="13">
        <v>3721372.44524315</v>
      </c>
      <c r="H303" s="13">
        <v>3174521.5220903372</v>
      </c>
      <c r="I303" s="3">
        <v>1018566.0326665137</v>
      </c>
      <c r="J303" s="1">
        <v>8</v>
      </c>
      <c r="K303" s="31" t="s">
        <v>655</v>
      </c>
      <c r="L303" s="46" t="s">
        <v>655</v>
      </c>
      <c r="M303" s="1">
        <v>6</v>
      </c>
      <c r="N303" s="1">
        <v>2</v>
      </c>
    </row>
    <row r="304" spans="1:14" x14ac:dyDescent="0.25">
      <c r="A304" s="1">
        <v>19</v>
      </c>
      <c r="B304" s="1" t="s">
        <v>585</v>
      </c>
      <c r="C304" s="2" t="s">
        <v>586</v>
      </c>
      <c r="D304" s="2" t="s">
        <v>9</v>
      </c>
      <c r="E304" s="2" t="s">
        <v>606</v>
      </c>
      <c r="F304" s="3">
        <v>9892600.9999999963</v>
      </c>
      <c r="G304" s="13">
        <v>9302985.3643040247</v>
      </c>
      <c r="H304" s="13">
        <v>7935923.5586388409</v>
      </c>
      <c r="I304" s="3">
        <v>2546293.0770571269</v>
      </c>
      <c r="J304" s="1">
        <v>40</v>
      </c>
      <c r="K304" s="31">
        <v>1.413980826897159E-4</v>
      </c>
      <c r="L304" s="46">
        <v>34.222029217472773</v>
      </c>
      <c r="M304" s="1">
        <v>40</v>
      </c>
      <c r="N304" s="1">
        <v>0</v>
      </c>
    </row>
    <row r="305" spans="1:14" x14ac:dyDescent="0.25">
      <c r="A305" s="1">
        <v>19</v>
      </c>
      <c r="B305" s="1" t="s">
        <v>587</v>
      </c>
      <c r="C305" s="2" t="s">
        <v>588</v>
      </c>
      <c r="D305" s="2" t="s">
        <v>9</v>
      </c>
      <c r="E305" s="2" t="s">
        <v>10</v>
      </c>
      <c r="F305" s="3">
        <v>5832483.0000000009</v>
      </c>
      <c r="G305" s="13">
        <v>5484857.216676591</v>
      </c>
      <c r="H305" s="13">
        <v>4678864.4609299982</v>
      </c>
      <c r="I305" s="3">
        <v>1501244.3223934127</v>
      </c>
      <c r="J305" s="1">
        <v>12</v>
      </c>
      <c r="K305" s="31">
        <v>6.1440929301507163E-3</v>
      </c>
      <c r="L305" s="46">
        <v>0.46433828305940655</v>
      </c>
      <c r="M305" s="1">
        <v>9</v>
      </c>
      <c r="N305" s="1">
        <v>3</v>
      </c>
    </row>
    <row r="306" spans="1:14" x14ac:dyDescent="0.25">
      <c r="A306" s="1">
        <v>19</v>
      </c>
      <c r="B306" s="1" t="s">
        <v>589</v>
      </c>
      <c r="C306" s="2" t="s">
        <v>613</v>
      </c>
      <c r="D306" s="2" t="s">
        <v>9</v>
      </c>
      <c r="E306" s="2" t="s">
        <v>606</v>
      </c>
      <c r="F306" s="3">
        <v>1064109</v>
      </c>
      <c r="G306" s="13">
        <v>1000686.3162705334</v>
      </c>
      <c r="H306" s="13">
        <v>1000000</v>
      </c>
      <c r="I306" s="3">
        <v>127531.68372946652</v>
      </c>
      <c r="J306" s="1">
        <v>3</v>
      </c>
      <c r="K306" s="31">
        <v>1.2451534850972855E-4</v>
      </c>
      <c r="L306" s="46">
        <v>4.8969865813905118</v>
      </c>
      <c r="M306" s="1">
        <v>3</v>
      </c>
      <c r="N306" s="1">
        <v>0</v>
      </c>
    </row>
    <row r="307" spans="1:14" x14ac:dyDescent="0.25">
      <c r="A307" s="1">
        <v>19</v>
      </c>
      <c r="B307" s="1" t="s">
        <v>591</v>
      </c>
      <c r="C307" s="2" t="s">
        <v>619</v>
      </c>
      <c r="D307" s="2" t="s">
        <v>9</v>
      </c>
      <c r="E307" s="2" t="s">
        <v>606</v>
      </c>
      <c r="F307" s="3">
        <v>1533247.9999999998</v>
      </c>
      <c r="G307" s="13">
        <v>1441863.8438817477</v>
      </c>
      <c r="H307" s="13">
        <v>1229983.7954078899</v>
      </c>
      <c r="I307" s="3">
        <v>394648.36071036197</v>
      </c>
      <c r="J307" s="1">
        <v>3</v>
      </c>
      <c r="K307" s="31">
        <v>3.7664453359234829E-4</v>
      </c>
      <c r="L307" s="46">
        <v>1.9912212738546682</v>
      </c>
      <c r="M307" s="1">
        <v>2</v>
      </c>
      <c r="N307" s="1">
        <v>1</v>
      </c>
    </row>
    <row r="308" spans="1:14" ht="30" x14ac:dyDescent="0.25">
      <c r="A308" s="1">
        <v>20</v>
      </c>
      <c r="B308" s="1" t="s">
        <v>597</v>
      </c>
      <c r="C308" s="2" t="s">
        <v>598</v>
      </c>
      <c r="D308" s="2" t="s">
        <v>9</v>
      </c>
      <c r="E308" s="2" t="s">
        <v>10</v>
      </c>
      <c r="F308" s="3">
        <v>6260771</v>
      </c>
      <c r="G308" s="13">
        <v>5887618.5325031402</v>
      </c>
      <c r="H308" s="13">
        <v>5022440.5163154639</v>
      </c>
      <c r="I308" s="3">
        <v>1611482.9511813959</v>
      </c>
      <c r="J308" s="1">
        <v>13</v>
      </c>
      <c r="K308" s="31">
        <v>4.6331028238564631E-3</v>
      </c>
      <c r="L308" s="46">
        <v>0.66098965967152767</v>
      </c>
      <c r="M308" s="1">
        <v>10</v>
      </c>
      <c r="N308" s="1">
        <v>3</v>
      </c>
    </row>
    <row r="309" spans="1:14" ht="30" x14ac:dyDescent="0.25">
      <c r="A309" s="1">
        <v>20</v>
      </c>
      <c r="B309" s="1" t="s">
        <v>595</v>
      </c>
      <c r="C309" s="2" t="s">
        <v>596</v>
      </c>
      <c r="D309" s="2" t="s">
        <v>603</v>
      </c>
      <c r="E309" s="2" t="s">
        <v>606</v>
      </c>
      <c r="F309" s="3">
        <v>6897866.5200000014</v>
      </c>
      <c r="G309" s="13">
        <v>6486742.0894143786</v>
      </c>
      <c r="H309" s="13">
        <v>5533523.6325021246</v>
      </c>
      <c r="I309" s="3">
        <v>1775467.3180834996</v>
      </c>
      <c r="J309" s="1">
        <v>14</v>
      </c>
      <c r="K309" s="31" t="s">
        <v>655</v>
      </c>
      <c r="L309" s="46" t="s">
        <v>655</v>
      </c>
      <c r="M309" s="1">
        <v>11</v>
      </c>
      <c r="N309" s="1">
        <v>3</v>
      </c>
    </row>
    <row r="310" spans="1:14" x14ac:dyDescent="0.25">
      <c r="A310" s="1">
        <v>20</v>
      </c>
      <c r="B310" s="1" t="s">
        <v>593</v>
      </c>
      <c r="C310" s="2" t="s">
        <v>594</v>
      </c>
      <c r="D310" s="2" t="s">
        <v>604</v>
      </c>
      <c r="E310" s="2" t="s">
        <v>606</v>
      </c>
      <c r="F310" s="3">
        <v>937000</v>
      </c>
      <c r="G310" s="13">
        <v>937000</v>
      </c>
      <c r="H310" s="13">
        <v>937000</v>
      </c>
      <c r="I310" s="3">
        <v>0</v>
      </c>
      <c r="J310" s="1">
        <v>2</v>
      </c>
      <c r="K310" s="31" t="s">
        <v>655</v>
      </c>
      <c r="L310" s="46" t="s">
        <v>655</v>
      </c>
      <c r="M310" s="1">
        <v>2</v>
      </c>
      <c r="N310" s="1">
        <v>0</v>
      </c>
    </row>
    <row r="311" spans="1:14" ht="30" x14ac:dyDescent="0.25">
      <c r="A311" s="1">
        <v>20</v>
      </c>
      <c r="B311" s="1" t="s">
        <v>599</v>
      </c>
      <c r="C311" s="2" t="s">
        <v>600</v>
      </c>
      <c r="D311" s="2" t="s">
        <v>9</v>
      </c>
      <c r="E311" s="2" t="s">
        <v>10</v>
      </c>
      <c r="F311" s="3">
        <v>11267800.000000002</v>
      </c>
      <c r="G311" s="13">
        <v>10596220.194052599</v>
      </c>
      <c r="H311" s="13">
        <v>9039119.1835221872</v>
      </c>
      <c r="I311" s="3">
        <v>2900260.6224252172</v>
      </c>
      <c r="J311" s="1">
        <v>23</v>
      </c>
      <c r="K311" s="31">
        <v>9.8097186084694019E-3</v>
      </c>
      <c r="L311" s="46">
        <v>0.56185126803730057</v>
      </c>
      <c r="M311" s="1">
        <v>18</v>
      </c>
      <c r="N311" s="1">
        <v>5</v>
      </c>
    </row>
    <row r="313" spans="1:14" x14ac:dyDescent="0.25">
      <c r="L313" s="10"/>
    </row>
    <row r="314" spans="1:14" x14ac:dyDescent="0.25">
      <c r="F314"/>
      <c r="L314" s="10"/>
    </row>
    <row r="315" spans="1:14" x14ac:dyDescent="0.25">
      <c r="F315"/>
    </row>
    <row r="316" spans="1:14" x14ac:dyDescent="0.25">
      <c r="F316"/>
    </row>
    <row r="317" spans="1:14" x14ac:dyDescent="0.25">
      <c r="F317"/>
    </row>
  </sheetData>
  <sheetProtection formatCells="0" autoFilter="0"/>
  <autoFilter ref="A13:N311"/>
  <mergeCells count="10">
    <mergeCell ref="A2:E3"/>
    <mergeCell ref="F1:H1"/>
    <mergeCell ref="F2:H2"/>
    <mergeCell ref="F3:H3"/>
    <mergeCell ref="F4:H4"/>
    <mergeCell ref="F5:H5"/>
    <mergeCell ref="F7:H7"/>
    <mergeCell ref="F8:H8"/>
    <mergeCell ref="F9:H9"/>
    <mergeCell ref="F6:H6"/>
  </mergeCells>
  <pageMargins left="0.7" right="0.7" top="0.75" bottom="0.75" header="0.3" footer="0.3"/>
  <pageSetup scale="56"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8"/>
  <sheetViews>
    <sheetView workbookViewId="0"/>
  </sheetViews>
  <sheetFormatPr defaultColWidth="9.140625" defaultRowHeight="12.75" x14ac:dyDescent="0.2"/>
  <cols>
    <col min="1" max="1" width="5.42578125" style="9" customWidth="1"/>
    <col min="2" max="2" width="11" style="9" customWidth="1"/>
    <col min="3" max="3" width="40.7109375" style="9" customWidth="1"/>
    <col min="4" max="4" width="14.7109375" style="9" customWidth="1"/>
    <col min="5" max="5" width="14.5703125" style="9" customWidth="1"/>
    <col min="6" max="6" width="8.7109375" style="9" customWidth="1"/>
    <col min="7" max="7" width="8" style="9" customWidth="1"/>
    <col min="8" max="8" width="7.5703125" style="9" customWidth="1"/>
    <col min="9" max="9" width="9.85546875" style="9" customWidth="1"/>
    <col min="10" max="10" width="13.5703125" style="9" customWidth="1"/>
    <col min="11" max="11" width="16" style="9" customWidth="1"/>
    <col min="12" max="12" width="8.28515625" style="9" customWidth="1"/>
    <col min="13" max="13" width="9.85546875" style="9" customWidth="1"/>
    <col min="14" max="16" width="9.140625" style="9" customWidth="1"/>
    <col min="17" max="18" width="9.140625" style="9"/>
    <col min="19" max="19" width="12.140625" style="9" customWidth="1"/>
    <col min="20" max="16384" width="9.140625" style="9"/>
  </cols>
  <sheetData>
    <row r="1" spans="1:19" ht="30.75" x14ac:dyDescent="0.3">
      <c r="A1" s="21" t="s">
        <v>661</v>
      </c>
      <c r="N1"/>
      <c r="O1"/>
      <c r="P1"/>
      <c r="R1" s="26" t="s">
        <v>672</v>
      </c>
      <c r="S1" s="26" t="s">
        <v>671</v>
      </c>
    </row>
    <row r="2" spans="1:19" ht="15" x14ac:dyDescent="0.25">
      <c r="C2" s="4" t="s">
        <v>660</v>
      </c>
      <c r="D2" s="20">
        <v>500000</v>
      </c>
      <c r="N2"/>
      <c r="O2"/>
      <c r="P2"/>
      <c r="R2" s="27">
        <v>0</v>
      </c>
      <c r="S2" s="28">
        <f t="shared" ref="S2:S21" si="0">COUNTIF($N$13:$N$312,R2)</f>
        <v>2</v>
      </c>
    </row>
    <row r="3" spans="1:19" ht="15" x14ac:dyDescent="0.25">
      <c r="C3" s="4" t="s">
        <v>666</v>
      </c>
      <c r="D3" s="20">
        <v>3</v>
      </c>
      <c r="E3" s="20">
        <v>10</v>
      </c>
      <c r="F3" s="25"/>
      <c r="G3" s="25"/>
      <c r="N3"/>
      <c r="O3"/>
      <c r="P3"/>
      <c r="R3" s="27">
        <v>1</v>
      </c>
      <c r="S3" s="28">
        <f t="shared" si="0"/>
        <v>56</v>
      </c>
    </row>
    <row r="4" spans="1:19" ht="15" x14ac:dyDescent="0.25">
      <c r="C4" s="4" t="s">
        <v>662</v>
      </c>
      <c r="D4" s="20">
        <v>75</v>
      </c>
      <c r="E4" s="20">
        <v>40</v>
      </c>
      <c r="F4" s="25"/>
      <c r="G4" s="25"/>
      <c r="N4"/>
      <c r="O4"/>
      <c r="P4"/>
      <c r="R4" s="27">
        <v>2</v>
      </c>
      <c r="S4" s="28">
        <f t="shared" si="0"/>
        <v>21</v>
      </c>
    </row>
    <row r="5" spans="1:19" ht="15" x14ac:dyDescent="0.25">
      <c r="C5" s="4" t="s">
        <v>663</v>
      </c>
      <c r="D5" s="20">
        <v>75</v>
      </c>
      <c r="N5"/>
      <c r="O5"/>
      <c r="P5"/>
      <c r="R5" s="27">
        <v>3</v>
      </c>
      <c r="S5" s="28">
        <f t="shared" si="0"/>
        <v>23</v>
      </c>
    </row>
    <row r="6" spans="1:19" ht="15" x14ac:dyDescent="0.25">
      <c r="C6" s="4" t="s">
        <v>664</v>
      </c>
      <c r="D6" s="20">
        <v>20</v>
      </c>
      <c r="R6" s="27">
        <v>4</v>
      </c>
      <c r="S6" s="28">
        <f t="shared" si="0"/>
        <v>10</v>
      </c>
    </row>
    <row r="7" spans="1:19" ht="15" x14ac:dyDescent="0.25">
      <c r="C7" s="4" t="s">
        <v>665</v>
      </c>
      <c r="D7" s="20">
        <v>40</v>
      </c>
      <c r="R7" s="27">
        <v>5</v>
      </c>
      <c r="S7" s="28">
        <f t="shared" si="0"/>
        <v>6</v>
      </c>
    </row>
    <row r="8" spans="1:19" ht="15" x14ac:dyDescent="0.25">
      <c r="C8" s="4" t="s">
        <v>673</v>
      </c>
      <c r="D8" s="20">
        <v>10</v>
      </c>
      <c r="R8" s="27">
        <v>6</v>
      </c>
      <c r="S8" s="28">
        <f t="shared" si="0"/>
        <v>9</v>
      </c>
    </row>
    <row r="9" spans="1:19" ht="15" x14ac:dyDescent="0.25">
      <c r="C9" s="4"/>
      <c r="D9"/>
      <c r="E9" s="11"/>
      <c r="R9" s="27">
        <v>7</v>
      </c>
      <c r="S9" s="28">
        <f t="shared" si="0"/>
        <v>1</v>
      </c>
    </row>
    <row r="10" spans="1:19" ht="15" x14ac:dyDescent="0.25">
      <c r="C10" s="4"/>
      <c r="D10"/>
      <c r="J10" s="2" t="s">
        <v>9</v>
      </c>
      <c r="K10" s="47" t="e">
        <f>SUMIFS(K13:K312,$D$13:$D$312,$J$10)</f>
        <v>#N/A</v>
      </c>
      <c r="R10" s="27">
        <v>8</v>
      </c>
      <c r="S10" s="28">
        <f t="shared" si="0"/>
        <v>10</v>
      </c>
    </row>
    <row r="11" spans="1:19" ht="15" x14ac:dyDescent="0.25">
      <c r="I11" s="12">
        <f>SUBTOTAL(9,I13:I312)</f>
        <v>0.98864485447433714</v>
      </c>
      <c r="K11" s="11" t="e">
        <f>SUBTOTAL(9,K13:K312)</f>
        <v>#N/A</v>
      </c>
      <c r="L11" s="32">
        <f>SUBTOTAL(9,L13:L312)</f>
        <v>0</v>
      </c>
      <c r="M11" s="48" t="e">
        <f>SUBTOTAL(9,M13:M312)</f>
        <v>#VALUE!</v>
      </c>
      <c r="O11" s="48" t="e">
        <f>SUBTOTAL(9,O13:O312)</f>
        <v>#VALUE!</v>
      </c>
      <c r="R11" s="27">
        <v>9</v>
      </c>
      <c r="S11" s="28">
        <f t="shared" si="0"/>
        <v>5</v>
      </c>
    </row>
    <row r="12" spans="1:19" ht="38.25" x14ac:dyDescent="0.25">
      <c r="A12" s="17" t="s">
        <v>0</v>
      </c>
      <c r="B12" s="17" t="s">
        <v>1</v>
      </c>
      <c r="C12" s="18" t="s">
        <v>2</v>
      </c>
      <c r="D12" s="18" t="s">
        <v>3</v>
      </c>
      <c r="E12" s="18" t="s">
        <v>4</v>
      </c>
      <c r="F12" s="16" t="s">
        <v>607</v>
      </c>
      <c r="G12" s="16" t="s">
        <v>608</v>
      </c>
      <c r="H12" s="19" t="s">
        <v>654</v>
      </c>
      <c r="I12" s="19" t="s">
        <v>656</v>
      </c>
      <c r="J12" s="15" t="s">
        <v>675</v>
      </c>
      <c r="K12" s="16" t="s">
        <v>674</v>
      </c>
      <c r="L12" s="16" t="s">
        <v>659</v>
      </c>
      <c r="M12" s="16" t="s">
        <v>657</v>
      </c>
      <c r="N12" s="16" t="s">
        <v>658</v>
      </c>
      <c r="O12" s="50"/>
      <c r="P12" s="50"/>
      <c r="R12" s="27">
        <v>10</v>
      </c>
      <c r="S12" s="28">
        <f t="shared" si="0"/>
        <v>70</v>
      </c>
    </row>
    <row r="13" spans="1:19" ht="30" x14ac:dyDescent="0.25">
      <c r="A13" s="1">
        <v>1</v>
      </c>
      <c r="B13" s="1" t="s">
        <v>5</v>
      </c>
      <c r="C13" s="2" t="s">
        <v>6</v>
      </c>
      <c r="D13" s="2" t="s">
        <v>603</v>
      </c>
      <c r="E13" s="2" t="s">
        <v>606</v>
      </c>
      <c r="F13" s="8" t="e">
        <f>VLOOKUP(B13,'Provider Valuations &amp; MPTs'!B:E,7,0)</f>
        <v>#REF!</v>
      </c>
      <c r="G13" s="2" t="e">
        <f>VLOOKUP(B13,'Provider Valuations &amp; MPTs'!B:E,8,0)</f>
        <v>#REF!</v>
      </c>
      <c r="H13" s="2">
        <v>1</v>
      </c>
      <c r="I13" s="8" t="s">
        <v>655</v>
      </c>
      <c r="J13" s="14" t="e">
        <f>VLOOKUP(B13,'Provider Valuations &amp; MPTs'!B:F,9,0)</f>
        <v>#REF!</v>
      </c>
      <c r="K13" s="14" t="str">
        <f>VLOOKUP(B13,'Provider Valuations &amp; MPTs'!B:N,11,0)</f>
        <v>NA</v>
      </c>
      <c r="L13" s="23" t="str">
        <f>IFERROR((K13/$K$10)/$I13,"NA")</f>
        <v>NA</v>
      </c>
      <c r="M13" s="24" t="e">
        <f>MAX(H13-$D$8,MIN(H13,ROUND(IF(L13="NA",IF(D13="CMHC",MIN($D$7,K13/$D$2),IF(D13="LHD",MIN($D$6,K13/$D$2),MIN($D$5,K13/$D$2))),IF(L13&lt;$D$3,MIN($D$4,K13/$D$2),IF(L13&gt;$E$3,$E$4,MIN($D$4,(K13/$D$2)*(1/3*L13))))),0)))</f>
        <v>#VALUE!</v>
      </c>
      <c r="N13" s="24" t="e">
        <f>H13-M13</f>
        <v>#VALUE!</v>
      </c>
      <c r="O13" s="49" t="e">
        <f>MAX(H13-10,MIN(H13,ROUND(IF(L13="NA",IF(D13="CMHC",MIN(40,K13/500000),IF(D13="LHD",MIN(20,K13/500000),MIN(75,K13/500000))),IF(L13&lt;3,MIN(75,K13/500000),IF(L13&gt;10,40,MIN(75,(K13/500000)*(1/3*L13))))),0)))</f>
        <v>#VALUE!</v>
      </c>
      <c r="P13" s="49" t="e">
        <f>M13-O13</f>
        <v>#VALUE!</v>
      </c>
      <c r="R13" s="27">
        <v>11</v>
      </c>
      <c r="S13" s="28">
        <f t="shared" si="0"/>
        <v>0</v>
      </c>
    </row>
    <row r="14" spans="1:19" ht="15" x14ac:dyDescent="0.25">
      <c r="A14" s="1">
        <v>1</v>
      </c>
      <c r="B14" s="1" t="s">
        <v>7</v>
      </c>
      <c r="C14" s="2" t="s">
        <v>8</v>
      </c>
      <c r="D14" s="2" t="s">
        <v>9</v>
      </c>
      <c r="E14" s="2" t="s">
        <v>10</v>
      </c>
      <c r="F14" s="8" t="e">
        <f>VLOOKUP(B14,'Provider Valuations &amp; MPTs'!B:E,7,0)</f>
        <v>#REF!</v>
      </c>
      <c r="G14" s="2" t="e">
        <f>VLOOKUP(B14,'Provider Valuations &amp; MPTs'!B:E,8,0)</f>
        <v>#REF!</v>
      </c>
      <c r="H14" s="2">
        <v>2</v>
      </c>
      <c r="I14" s="8">
        <v>3.7104218996436501E-4</v>
      </c>
      <c r="J14" s="14" t="e">
        <f>VLOOKUP(B14,'Provider Valuations &amp; MPTs'!B:F,9,0)</f>
        <v>#REF!</v>
      </c>
      <c r="K14" s="14">
        <f>VLOOKUP(B14,'Provider Valuations &amp; MPTs'!B:N,11,0)</f>
        <v>1.3128061670443876</v>
      </c>
      <c r="L14" s="23" t="str">
        <f>IFERROR((K14/$K$10)/$I14,"NA")</f>
        <v>NA</v>
      </c>
      <c r="M14" s="24">
        <f t="shared" ref="M14:M77" si="1">MAX(H14-$D$8,MIN(H14,ROUND(IF(L14="NA",IF(D14="CMHC",MIN($D$7,K14/$D$2),IF(D14="LHD",MIN($D$6,K14/$D$2),MIN($D$5,K14/$D$2))),IF(L14&lt;$D$3,MIN($D$4,K14/$D$2),IF(L14&gt;$E$3,$E$4,MIN($D$4,(K14/$D$2)*(1/3*L14))))),0)))</f>
        <v>0</v>
      </c>
      <c r="N14" s="24">
        <f t="shared" ref="N14:N77" si="2">H14-M14</f>
        <v>2</v>
      </c>
      <c r="O14" s="49">
        <f t="shared" ref="O14:O77" si="3">MAX(H14-10,MIN(H14,ROUND(IF(L14="NA",IF(D14="CMHC",MIN(40,K14/500000),IF(D14="LHD",MIN(20,K14/500000),MIN(75,K14/500000))),IF(L14&lt;3,MIN(75,K14/500000),IF(L14&gt;10,40,MIN(75,(K14/500000)*(1/3*L14))))),0)))</f>
        <v>0</v>
      </c>
      <c r="P14" s="49">
        <f t="shared" ref="P14:P77" si="4">M14-O14</f>
        <v>0</v>
      </c>
      <c r="R14" s="27">
        <v>12</v>
      </c>
      <c r="S14" s="28">
        <f t="shared" si="0"/>
        <v>0</v>
      </c>
    </row>
    <row r="15" spans="1:19" ht="15" x14ac:dyDescent="0.25">
      <c r="A15" s="1">
        <v>1</v>
      </c>
      <c r="B15" s="1" t="s">
        <v>11</v>
      </c>
      <c r="C15" s="2" t="s">
        <v>12</v>
      </c>
      <c r="D15" s="2" t="s">
        <v>9</v>
      </c>
      <c r="E15" s="2" t="s">
        <v>10</v>
      </c>
      <c r="F15" s="8" t="e">
        <f>VLOOKUP(B15,'Provider Valuations &amp; MPTs'!B:E,7,0)</f>
        <v>#REF!</v>
      </c>
      <c r="G15" s="2" t="e">
        <f>VLOOKUP(B15,'Provider Valuations &amp; MPTs'!B:E,8,0)</f>
        <v>#REF!</v>
      </c>
      <c r="H15" s="2">
        <v>18</v>
      </c>
      <c r="I15" s="8">
        <v>8.6249538629622289E-3</v>
      </c>
      <c r="J15" s="14" t="e">
        <f>VLOOKUP(B15,'Provider Valuations &amp; MPTs'!B:F,9,0)</f>
        <v>#REF!</v>
      </c>
      <c r="K15" s="14">
        <f>VLOOKUP(B15,'Provider Valuations &amp; MPTs'!B:N,11,0)</f>
        <v>0.51168434811645602</v>
      </c>
      <c r="L15" s="23" t="str">
        <f>IFERROR((K15/$K$10)/$I15,"NA")</f>
        <v>NA</v>
      </c>
      <c r="M15" s="24">
        <f t="shared" si="1"/>
        <v>8</v>
      </c>
      <c r="N15" s="24">
        <f t="shared" si="2"/>
        <v>10</v>
      </c>
      <c r="O15" s="49">
        <f t="shared" si="3"/>
        <v>8</v>
      </c>
      <c r="P15" s="49">
        <f t="shared" si="4"/>
        <v>0</v>
      </c>
      <c r="R15" s="27">
        <v>13</v>
      </c>
      <c r="S15" s="28">
        <f t="shared" si="0"/>
        <v>0</v>
      </c>
    </row>
    <row r="16" spans="1:19" ht="30" x14ac:dyDescent="0.25">
      <c r="A16" s="1">
        <v>1</v>
      </c>
      <c r="B16" s="1" t="s">
        <v>13</v>
      </c>
      <c r="C16" s="2" t="s">
        <v>14</v>
      </c>
      <c r="D16" s="2" t="s">
        <v>9</v>
      </c>
      <c r="E16" s="2" t="s">
        <v>10</v>
      </c>
      <c r="F16" s="8" t="e">
        <f>VLOOKUP(B16,'Provider Valuations &amp; MPTs'!B:E,7,0)</f>
        <v>#REF!</v>
      </c>
      <c r="G16" s="2" t="e">
        <f>VLOOKUP(B16,'Provider Valuations &amp; MPTs'!B:E,8,0)</f>
        <v>#REF!</v>
      </c>
      <c r="H16" s="2">
        <v>1</v>
      </c>
      <c r="I16" s="8">
        <v>7.4828147156900228E-3</v>
      </c>
      <c r="J16" s="14" t="e">
        <f>VLOOKUP(B16,'Provider Valuations &amp; MPTs'!B:F,9,0)</f>
        <v>#REF!</v>
      </c>
      <c r="K16" s="14">
        <f>VLOOKUP(B16,'Provider Valuations &amp; MPTs'!B:N,11,0)</f>
        <v>6.060582583695126E-2</v>
      </c>
      <c r="L16" s="23" t="str">
        <f t="shared" ref="L16:L77" si="5">IFERROR((K16/$K$10)/$I16,"NA")</f>
        <v>NA</v>
      </c>
      <c r="M16" s="24">
        <f t="shared" si="1"/>
        <v>0</v>
      </c>
      <c r="N16" s="24">
        <f t="shared" si="2"/>
        <v>1</v>
      </c>
      <c r="O16" s="49">
        <f t="shared" si="3"/>
        <v>0</v>
      </c>
      <c r="P16" s="49">
        <f t="shared" si="4"/>
        <v>0</v>
      </c>
      <c r="R16" s="27">
        <v>14</v>
      </c>
      <c r="S16" s="28">
        <f t="shared" si="0"/>
        <v>0</v>
      </c>
    </row>
    <row r="17" spans="1:19" ht="30" x14ac:dyDescent="0.25">
      <c r="A17" s="1">
        <v>1</v>
      </c>
      <c r="B17" s="1" t="s">
        <v>15</v>
      </c>
      <c r="C17" s="2" t="s">
        <v>16</v>
      </c>
      <c r="D17" s="2" t="s">
        <v>9</v>
      </c>
      <c r="E17" s="2" t="s">
        <v>10</v>
      </c>
      <c r="F17" s="8" t="e">
        <f>VLOOKUP(B17,'Provider Valuations &amp; MPTs'!B:E,7,0)</f>
        <v>#REF!</v>
      </c>
      <c r="G17" s="2" t="e">
        <f>VLOOKUP(B17,'Provider Valuations &amp; MPTs'!B:E,8,0)</f>
        <v>#REF!</v>
      </c>
      <c r="H17" s="2">
        <v>37</v>
      </c>
      <c r="I17" s="8">
        <v>8.4360161818227523E-3</v>
      </c>
      <c r="J17" s="14" t="e">
        <f>VLOOKUP(B17,'Provider Valuations &amp; MPTs'!B:F,9,0)</f>
        <v>#REF!</v>
      </c>
      <c r="K17" s="14">
        <f>VLOOKUP(B17,'Provider Valuations &amp; MPTs'!B:N,11,0)</f>
        <v>1.0678237220259703</v>
      </c>
      <c r="L17" s="23" t="str">
        <f t="shared" si="5"/>
        <v>NA</v>
      </c>
      <c r="M17" s="24">
        <f t="shared" si="1"/>
        <v>27</v>
      </c>
      <c r="N17" s="24">
        <f t="shared" si="2"/>
        <v>10</v>
      </c>
      <c r="O17" s="49">
        <f t="shared" si="3"/>
        <v>27</v>
      </c>
      <c r="P17" s="49">
        <f t="shared" si="4"/>
        <v>0</v>
      </c>
      <c r="R17" s="27">
        <v>15</v>
      </c>
      <c r="S17" s="28">
        <f t="shared" si="0"/>
        <v>0</v>
      </c>
    </row>
    <row r="18" spans="1:19" ht="15" x14ac:dyDescent="0.25">
      <c r="A18" s="1">
        <v>1</v>
      </c>
      <c r="B18" s="1" t="s">
        <v>17</v>
      </c>
      <c r="C18" s="2" t="s">
        <v>18</v>
      </c>
      <c r="D18" s="2" t="s">
        <v>9</v>
      </c>
      <c r="E18" s="2" t="s">
        <v>10</v>
      </c>
      <c r="F18" s="8" t="e">
        <f>VLOOKUP(B18,'Provider Valuations &amp; MPTs'!B:E,7,0)</f>
        <v>#REF!</v>
      </c>
      <c r="G18" s="2" t="e">
        <f>VLOOKUP(B18,'Provider Valuations &amp; MPTs'!B:E,8,0)</f>
        <v>#REF!</v>
      </c>
      <c r="H18" s="2">
        <v>2</v>
      </c>
      <c r="I18" s="8">
        <v>4.3089064909610842E-4</v>
      </c>
      <c r="J18" s="14" t="e">
        <f>VLOOKUP(B18,'Provider Valuations &amp; MPTs'!B:F,9,0)</f>
        <v>#REF!</v>
      </c>
      <c r="K18" s="14">
        <f>VLOOKUP(B18,'Provider Valuations &amp; MPTs'!B:N,11,0)</f>
        <v>1.4150921866334154</v>
      </c>
      <c r="L18" s="23" t="str">
        <f t="shared" si="5"/>
        <v>NA</v>
      </c>
      <c r="M18" s="24">
        <f t="shared" si="1"/>
        <v>0</v>
      </c>
      <c r="N18" s="24">
        <f t="shared" si="2"/>
        <v>2</v>
      </c>
      <c r="O18" s="49">
        <f t="shared" si="3"/>
        <v>0</v>
      </c>
      <c r="P18" s="49">
        <f t="shared" si="4"/>
        <v>0</v>
      </c>
      <c r="R18" s="27">
        <v>16</v>
      </c>
      <c r="S18" s="28">
        <f t="shared" si="0"/>
        <v>0</v>
      </c>
    </row>
    <row r="19" spans="1:19" ht="30" x14ac:dyDescent="0.25">
      <c r="A19" s="1">
        <v>1</v>
      </c>
      <c r="B19" s="1" t="s">
        <v>19</v>
      </c>
      <c r="C19" s="2" t="s">
        <v>20</v>
      </c>
      <c r="D19" s="2" t="s">
        <v>9</v>
      </c>
      <c r="E19" s="2" t="s">
        <v>10</v>
      </c>
      <c r="F19" s="8" t="e">
        <f>VLOOKUP(B19,'Provider Valuations &amp; MPTs'!B:E,7,0)</f>
        <v>#REF!</v>
      </c>
      <c r="G19" s="2" t="e">
        <f>VLOOKUP(B19,'Provider Valuations &amp; MPTs'!B:E,8,0)</f>
        <v>#REF!</v>
      </c>
      <c r="H19" s="2">
        <v>1</v>
      </c>
      <c r="I19" s="8">
        <v>1.9528253141282598E-4</v>
      </c>
      <c r="J19" s="14" t="e">
        <f>VLOOKUP(B19,'Provider Valuations &amp; MPTs'!B:F,9,0)</f>
        <v>#REF!</v>
      </c>
      <c r="K19" s="14">
        <f>VLOOKUP(B19,'Provider Valuations &amp; MPTs'!B:N,11,0)</f>
        <v>1.4549064737066446</v>
      </c>
      <c r="L19" s="23" t="str">
        <f t="shared" si="5"/>
        <v>NA</v>
      </c>
      <c r="M19" s="24">
        <f t="shared" si="1"/>
        <v>0</v>
      </c>
      <c r="N19" s="24">
        <f t="shared" si="2"/>
        <v>1</v>
      </c>
      <c r="O19" s="49">
        <f t="shared" si="3"/>
        <v>0</v>
      </c>
      <c r="P19" s="49">
        <f t="shared" si="4"/>
        <v>0</v>
      </c>
      <c r="R19" s="27">
        <v>17</v>
      </c>
      <c r="S19" s="28">
        <f t="shared" si="0"/>
        <v>0</v>
      </c>
    </row>
    <row r="20" spans="1:19" ht="15" x14ac:dyDescent="0.25">
      <c r="A20" s="1">
        <v>1</v>
      </c>
      <c r="B20" s="1" t="s">
        <v>21</v>
      </c>
      <c r="C20" s="2" t="s">
        <v>22</v>
      </c>
      <c r="D20" s="2" t="s">
        <v>605</v>
      </c>
      <c r="E20" s="2" t="s">
        <v>606</v>
      </c>
      <c r="F20" s="8" t="e">
        <f>VLOOKUP(B20,'Provider Valuations &amp; MPTs'!B:E,7,0)</f>
        <v>#REF!</v>
      </c>
      <c r="G20" s="2" t="e">
        <f>VLOOKUP(B20,'Provider Valuations &amp; MPTs'!B:E,8,0)</f>
        <v>#REF!</v>
      </c>
      <c r="H20" s="2">
        <v>75</v>
      </c>
      <c r="I20" s="8" t="s">
        <v>655</v>
      </c>
      <c r="J20" s="14" t="e">
        <f>VLOOKUP(B20,'Provider Valuations &amp; MPTs'!B:F,9,0)</f>
        <v>#REF!</v>
      </c>
      <c r="K20" s="14" t="str">
        <f>VLOOKUP(B20,'Provider Valuations &amp; MPTs'!B:N,11,0)</f>
        <v>NA</v>
      </c>
      <c r="L20" s="23" t="str">
        <f t="shared" si="5"/>
        <v>NA</v>
      </c>
      <c r="M20" s="24" t="e">
        <f t="shared" si="1"/>
        <v>#VALUE!</v>
      </c>
      <c r="N20" s="24" t="e">
        <f t="shared" si="2"/>
        <v>#VALUE!</v>
      </c>
      <c r="O20" s="49" t="e">
        <f t="shared" si="3"/>
        <v>#VALUE!</v>
      </c>
      <c r="P20" s="49" t="e">
        <f t="shared" si="4"/>
        <v>#VALUE!</v>
      </c>
      <c r="R20" s="27">
        <v>18</v>
      </c>
      <c r="S20" s="28">
        <f t="shared" si="0"/>
        <v>0</v>
      </c>
    </row>
    <row r="21" spans="1:19" ht="15" x14ac:dyDescent="0.25">
      <c r="A21" s="1">
        <v>1</v>
      </c>
      <c r="B21" s="1" t="s">
        <v>23</v>
      </c>
      <c r="C21" s="2" t="s">
        <v>24</v>
      </c>
      <c r="D21" s="2" t="s">
        <v>9</v>
      </c>
      <c r="E21" s="2" t="s">
        <v>10</v>
      </c>
      <c r="F21" s="8" t="e">
        <f>VLOOKUP(B21,'Provider Valuations &amp; MPTs'!B:E,7,0)</f>
        <v>#REF!</v>
      </c>
      <c r="G21" s="2" t="e">
        <f>VLOOKUP(B21,'Provider Valuations &amp; MPTs'!B:E,8,0)</f>
        <v>#REF!</v>
      </c>
      <c r="H21" s="2">
        <v>3</v>
      </c>
      <c r="I21" s="8">
        <v>8.4345135534934007E-4</v>
      </c>
      <c r="J21" s="14" t="e">
        <f>VLOOKUP(B21,'Provider Valuations &amp; MPTs'!B:F,9,0)</f>
        <v>#REF!</v>
      </c>
      <c r="K21" s="14">
        <f>VLOOKUP(B21,'Provider Valuations &amp; MPTs'!B:N,11,0)</f>
        <v>0.86500317746432231</v>
      </c>
      <c r="L21" s="23" t="str">
        <f t="shared" si="5"/>
        <v>NA</v>
      </c>
      <c r="M21" s="24">
        <f t="shared" si="1"/>
        <v>0</v>
      </c>
      <c r="N21" s="24">
        <f t="shared" si="2"/>
        <v>3</v>
      </c>
      <c r="O21" s="49">
        <f t="shared" si="3"/>
        <v>0</v>
      </c>
      <c r="P21" s="49">
        <f t="shared" si="4"/>
        <v>0</v>
      </c>
      <c r="R21" s="29">
        <v>19</v>
      </c>
      <c r="S21" s="29">
        <f t="shared" si="0"/>
        <v>0</v>
      </c>
    </row>
    <row r="22" spans="1:19" ht="30" x14ac:dyDescent="0.25">
      <c r="A22" s="1">
        <v>1</v>
      </c>
      <c r="B22" s="1" t="s">
        <v>25</v>
      </c>
      <c r="C22" s="2" t="s">
        <v>26</v>
      </c>
      <c r="D22" s="2" t="s">
        <v>9</v>
      </c>
      <c r="E22" s="2" t="s">
        <v>606</v>
      </c>
      <c r="F22" s="8" t="e">
        <f>VLOOKUP(B22,'Provider Valuations &amp; MPTs'!B:E,7,0)</f>
        <v>#REF!</v>
      </c>
      <c r="G22" s="2" t="e">
        <f>VLOOKUP(B22,'Provider Valuations &amp; MPTs'!B:E,8,0)</f>
        <v>#REF!</v>
      </c>
      <c r="H22" s="2">
        <v>15</v>
      </c>
      <c r="I22" s="8">
        <v>3.0525096873404633E-3</v>
      </c>
      <c r="J22" s="14" t="e">
        <f>VLOOKUP(B22,'Provider Valuations &amp; MPTs'!B:F,9,0)</f>
        <v>#REF!</v>
      </c>
      <c r="K22" s="14">
        <f>VLOOKUP(B22,'Provider Valuations &amp; MPTs'!B:N,11,0)</f>
        <v>1.2358090096793177</v>
      </c>
      <c r="L22" s="23" t="str">
        <f t="shared" si="5"/>
        <v>NA</v>
      </c>
      <c r="M22" s="24">
        <f t="shared" si="1"/>
        <v>5</v>
      </c>
      <c r="N22" s="24">
        <f t="shared" si="2"/>
        <v>10</v>
      </c>
      <c r="O22" s="49">
        <f t="shared" si="3"/>
        <v>5</v>
      </c>
      <c r="P22" s="49">
        <f t="shared" si="4"/>
        <v>0</v>
      </c>
      <c r="R22" s="4"/>
      <c r="S22" s="28">
        <f t="shared" ref="S22" si="6">SUM(S2:S21)</f>
        <v>213</v>
      </c>
    </row>
    <row r="23" spans="1:19" ht="30" x14ac:dyDescent="0.25">
      <c r="A23" s="1">
        <v>1</v>
      </c>
      <c r="B23" s="1" t="s">
        <v>27</v>
      </c>
      <c r="C23" s="2" t="s">
        <v>28</v>
      </c>
      <c r="D23" s="2" t="s">
        <v>603</v>
      </c>
      <c r="E23" s="2" t="s">
        <v>606</v>
      </c>
      <c r="F23" s="8" t="e">
        <f>VLOOKUP(B23,'Provider Valuations &amp; MPTs'!B:E,7,0)</f>
        <v>#REF!</v>
      </c>
      <c r="G23" s="2" t="e">
        <f>VLOOKUP(B23,'Provider Valuations &amp; MPTs'!B:E,8,0)</f>
        <v>#REF!</v>
      </c>
      <c r="H23" s="2">
        <v>18</v>
      </c>
      <c r="I23" s="8" t="s">
        <v>655</v>
      </c>
      <c r="J23" s="14" t="e">
        <f>VLOOKUP(B23,'Provider Valuations &amp; MPTs'!B:F,9,0)</f>
        <v>#REF!</v>
      </c>
      <c r="K23" s="14" t="str">
        <f>VLOOKUP(B23,'Provider Valuations &amp; MPTs'!B:N,11,0)</f>
        <v>NA</v>
      </c>
      <c r="L23" s="23" t="str">
        <f t="shared" si="5"/>
        <v>NA</v>
      </c>
      <c r="M23" s="24" t="e">
        <f t="shared" si="1"/>
        <v>#VALUE!</v>
      </c>
      <c r="N23" s="24" t="e">
        <f t="shared" si="2"/>
        <v>#VALUE!</v>
      </c>
      <c r="O23" s="49" t="e">
        <f t="shared" si="3"/>
        <v>#VALUE!</v>
      </c>
      <c r="P23" s="49" t="e">
        <f t="shared" si="4"/>
        <v>#VALUE!</v>
      </c>
    </row>
    <row r="24" spans="1:19" ht="15" x14ac:dyDescent="0.25">
      <c r="A24" s="1">
        <v>1</v>
      </c>
      <c r="B24" s="1" t="s">
        <v>29</v>
      </c>
      <c r="C24" s="2" t="s">
        <v>30</v>
      </c>
      <c r="D24" s="2" t="s">
        <v>604</v>
      </c>
      <c r="E24" s="2" t="s">
        <v>606</v>
      </c>
      <c r="F24" s="8" t="e">
        <f>VLOOKUP(B24,'Provider Valuations &amp; MPTs'!B:E,7,0)</f>
        <v>#REF!</v>
      </c>
      <c r="G24" s="2" t="e">
        <f>VLOOKUP(B24,'Provider Valuations &amp; MPTs'!B:E,8,0)</f>
        <v>#REF!</v>
      </c>
      <c r="H24" s="2">
        <v>1</v>
      </c>
      <c r="I24" s="8" t="s">
        <v>655</v>
      </c>
      <c r="J24" s="14" t="e">
        <f>VLOOKUP(B24,'Provider Valuations &amp; MPTs'!B:F,9,0)</f>
        <v>#REF!</v>
      </c>
      <c r="K24" s="14" t="str">
        <f>VLOOKUP(B24,'Provider Valuations &amp; MPTs'!B:N,11,0)</f>
        <v>NA</v>
      </c>
      <c r="L24" s="23" t="str">
        <f t="shared" si="5"/>
        <v>NA</v>
      </c>
      <c r="M24" s="24" t="e">
        <f t="shared" si="1"/>
        <v>#VALUE!</v>
      </c>
      <c r="N24" s="24" t="e">
        <f t="shared" si="2"/>
        <v>#VALUE!</v>
      </c>
      <c r="O24" s="49" t="e">
        <f t="shared" si="3"/>
        <v>#VALUE!</v>
      </c>
      <c r="P24" s="49" t="e">
        <f t="shared" si="4"/>
        <v>#VALUE!</v>
      </c>
    </row>
    <row r="25" spans="1:19" ht="15" x14ac:dyDescent="0.25">
      <c r="A25" s="1">
        <v>1</v>
      </c>
      <c r="B25" s="1" t="s">
        <v>31</v>
      </c>
      <c r="C25" s="2" t="s">
        <v>32</v>
      </c>
      <c r="D25" s="2" t="s">
        <v>603</v>
      </c>
      <c r="E25" s="2" t="s">
        <v>606</v>
      </c>
      <c r="F25" s="8" t="e">
        <f>VLOOKUP(B25,'Provider Valuations &amp; MPTs'!B:E,7,0)</f>
        <v>#REF!</v>
      </c>
      <c r="G25" s="2" t="e">
        <f>VLOOKUP(B25,'Provider Valuations &amp; MPTs'!B:E,8,0)</f>
        <v>#REF!</v>
      </c>
      <c r="H25" s="2">
        <v>9</v>
      </c>
      <c r="I25" s="8" t="s">
        <v>655</v>
      </c>
      <c r="J25" s="14" t="e">
        <f>VLOOKUP(B25,'Provider Valuations &amp; MPTs'!B:F,9,0)</f>
        <v>#REF!</v>
      </c>
      <c r="K25" s="14" t="str">
        <f>VLOOKUP(B25,'Provider Valuations &amp; MPTs'!B:N,11,0)</f>
        <v>NA</v>
      </c>
      <c r="L25" s="23" t="str">
        <f t="shared" si="5"/>
        <v>NA</v>
      </c>
      <c r="M25" s="24" t="e">
        <f t="shared" si="1"/>
        <v>#VALUE!</v>
      </c>
      <c r="N25" s="24" t="e">
        <f t="shared" si="2"/>
        <v>#VALUE!</v>
      </c>
      <c r="O25" s="49" t="e">
        <f t="shared" si="3"/>
        <v>#VALUE!</v>
      </c>
      <c r="P25" s="49" t="e">
        <f t="shared" si="4"/>
        <v>#VALUE!</v>
      </c>
    </row>
    <row r="26" spans="1:19" ht="15" x14ac:dyDescent="0.25">
      <c r="A26" s="1">
        <v>1</v>
      </c>
      <c r="B26" s="1" t="s">
        <v>33</v>
      </c>
      <c r="C26" s="2" t="s">
        <v>34</v>
      </c>
      <c r="D26" s="2" t="s">
        <v>9</v>
      </c>
      <c r="E26" s="2" t="s">
        <v>10</v>
      </c>
      <c r="F26" s="8" t="e">
        <f>VLOOKUP(B26,'Provider Valuations &amp; MPTs'!B:E,7,0)</f>
        <v>#REF!</v>
      </c>
      <c r="G26" s="2" t="e">
        <f>VLOOKUP(B26,'Provider Valuations &amp; MPTs'!B:E,8,0)</f>
        <v>#REF!</v>
      </c>
      <c r="H26" s="2">
        <v>3</v>
      </c>
      <c r="I26" s="8">
        <v>4.9277967544160775E-4</v>
      </c>
      <c r="J26" s="14" t="e">
        <f>VLOOKUP(B26,'Provider Valuations &amp; MPTs'!B:F,9,0)</f>
        <v>#REF!</v>
      </c>
      <c r="K26" s="14">
        <f>VLOOKUP(B26,'Provider Valuations &amp; MPTs'!B:N,11,0)</f>
        <v>1.6592905693220117</v>
      </c>
      <c r="L26" s="23" t="str">
        <f t="shared" si="5"/>
        <v>NA</v>
      </c>
      <c r="M26" s="24">
        <f t="shared" si="1"/>
        <v>0</v>
      </c>
      <c r="N26" s="24">
        <f t="shared" si="2"/>
        <v>3</v>
      </c>
      <c r="O26" s="49">
        <f t="shared" si="3"/>
        <v>0</v>
      </c>
      <c r="P26" s="49">
        <f t="shared" si="4"/>
        <v>0</v>
      </c>
    </row>
    <row r="27" spans="1:19" ht="30" x14ac:dyDescent="0.25">
      <c r="A27" s="1">
        <v>1</v>
      </c>
      <c r="B27" s="1" t="s">
        <v>35</v>
      </c>
      <c r="C27" s="2" t="s">
        <v>36</v>
      </c>
      <c r="D27" s="2" t="s">
        <v>9</v>
      </c>
      <c r="E27" s="2" t="s">
        <v>606</v>
      </c>
      <c r="F27" s="8" t="e">
        <f>VLOOKUP(B27,'Provider Valuations &amp; MPTs'!B:E,7,0)</f>
        <v>#REF!</v>
      </c>
      <c r="G27" s="2" t="e">
        <f>VLOOKUP(B27,'Provider Valuations &amp; MPTs'!B:E,8,0)</f>
        <v>#REF!</v>
      </c>
      <c r="H27" s="2">
        <v>8</v>
      </c>
      <c r="I27" s="8">
        <v>1.3942447369450352E-3</v>
      </c>
      <c r="J27" s="14" t="e">
        <f>VLOOKUP(B27,'Provider Valuations &amp; MPTs'!B:F,9,0)</f>
        <v>#REF!</v>
      </c>
      <c r="K27" s="14">
        <f>VLOOKUP(B27,'Provider Valuations &amp; MPTs'!B:N,11,0)</f>
        <v>1.4842916182081707</v>
      </c>
      <c r="L27" s="23" t="str">
        <f t="shared" si="5"/>
        <v>NA</v>
      </c>
      <c r="M27" s="24">
        <f t="shared" si="1"/>
        <v>0</v>
      </c>
      <c r="N27" s="24">
        <f t="shared" si="2"/>
        <v>8</v>
      </c>
      <c r="O27" s="49">
        <f t="shared" si="3"/>
        <v>0</v>
      </c>
      <c r="P27" s="49">
        <f t="shared" si="4"/>
        <v>0</v>
      </c>
    </row>
    <row r="28" spans="1:19" ht="15" x14ac:dyDescent="0.25">
      <c r="A28" s="1">
        <v>1</v>
      </c>
      <c r="B28" s="1" t="s">
        <v>37</v>
      </c>
      <c r="C28" s="2" t="s">
        <v>38</v>
      </c>
      <c r="D28" s="2" t="s">
        <v>9</v>
      </c>
      <c r="E28" s="2" t="s">
        <v>10</v>
      </c>
      <c r="F28" s="8" t="e">
        <f>VLOOKUP(B28,'Provider Valuations &amp; MPTs'!B:E,7,0)</f>
        <v>#REF!</v>
      </c>
      <c r="G28" s="2" t="e">
        <f>VLOOKUP(B28,'Provider Valuations &amp; MPTs'!B:E,8,0)</f>
        <v>#REF!</v>
      </c>
      <c r="H28" s="2">
        <v>13</v>
      </c>
      <c r="I28" s="8">
        <v>2.3527290364503111E-3</v>
      </c>
      <c r="J28" s="14" t="e">
        <f>VLOOKUP(B28,'Provider Valuations &amp; MPTs'!B:F,9,0)</f>
        <v>#REF!</v>
      </c>
      <c r="K28" s="14">
        <f>VLOOKUP(B28,'Provider Valuations &amp; MPTs'!B:N,11,0)</f>
        <v>1.3220522897822948</v>
      </c>
      <c r="L28" s="23" t="str">
        <f t="shared" si="5"/>
        <v>NA</v>
      </c>
      <c r="M28" s="24">
        <f t="shared" si="1"/>
        <v>3</v>
      </c>
      <c r="N28" s="24">
        <f t="shared" si="2"/>
        <v>10</v>
      </c>
      <c r="O28" s="49">
        <f t="shared" si="3"/>
        <v>3</v>
      </c>
      <c r="P28" s="49">
        <f t="shared" si="4"/>
        <v>0</v>
      </c>
    </row>
    <row r="29" spans="1:19" ht="15" x14ac:dyDescent="0.25">
      <c r="A29" s="1">
        <v>1</v>
      </c>
      <c r="B29" s="1" t="s">
        <v>39</v>
      </c>
      <c r="C29" s="2" t="s">
        <v>40</v>
      </c>
      <c r="D29" s="2" t="s">
        <v>604</v>
      </c>
      <c r="E29" s="2" t="s">
        <v>606</v>
      </c>
      <c r="F29" s="8" t="e">
        <f>VLOOKUP(B29,'Provider Valuations &amp; MPTs'!B:E,7,0)</f>
        <v>#REF!</v>
      </c>
      <c r="G29" s="2" t="e">
        <f>VLOOKUP(B29,'Provider Valuations &amp; MPTs'!B:E,8,0)</f>
        <v>#REF!</v>
      </c>
      <c r="H29" s="2">
        <v>1</v>
      </c>
      <c r="I29" s="8" t="s">
        <v>655</v>
      </c>
      <c r="J29" s="14" t="e">
        <f>VLOOKUP(B29,'Provider Valuations &amp; MPTs'!B:F,9,0)</f>
        <v>#REF!</v>
      </c>
      <c r="K29" s="14" t="str">
        <f>VLOOKUP(B29,'Provider Valuations &amp; MPTs'!B:N,11,0)</f>
        <v>NA</v>
      </c>
      <c r="L29" s="23" t="str">
        <f t="shared" si="5"/>
        <v>NA</v>
      </c>
      <c r="M29" s="24" t="e">
        <f t="shared" si="1"/>
        <v>#VALUE!</v>
      </c>
      <c r="N29" s="24" t="e">
        <f t="shared" si="2"/>
        <v>#VALUE!</v>
      </c>
      <c r="O29" s="49" t="e">
        <f t="shared" si="3"/>
        <v>#VALUE!</v>
      </c>
      <c r="P29" s="49" t="e">
        <f t="shared" si="4"/>
        <v>#VALUE!</v>
      </c>
    </row>
    <row r="30" spans="1:19" ht="15" x14ac:dyDescent="0.25">
      <c r="A30" s="1">
        <v>1</v>
      </c>
      <c r="B30" s="1" t="s">
        <v>41</v>
      </c>
      <c r="C30" s="2" t="s">
        <v>42</v>
      </c>
      <c r="D30" s="2" t="s">
        <v>9</v>
      </c>
      <c r="E30" s="2" t="s">
        <v>10</v>
      </c>
      <c r="F30" s="8" t="e">
        <f>VLOOKUP(B30,'Provider Valuations &amp; MPTs'!B:E,7,0)</f>
        <v>#REF!</v>
      </c>
      <c r="G30" s="2" t="e">
        <f>VLOOKUP(B30,'Provider Valuations &amp; MPTs'!B:E,8,0)</f>
        <v>#REF!</v>
      </c>
      <c r="H30" s="2">
        <v>2</v>
      </c>
      <c r="I30" s="8">
        <v>7.1605013357606707E-4</v>
      </c>
      <c r="J30" s="14" t="e">
        <f>VLOOKUP(B30,'Provider Valuations &amp; MPTs'!B:F,9,0)</f>
        <v>#REF!</v>
      </c>
      <c r="K30" s="14">
        <f>VLOOKUP(B30,'Provider Valuations &amp; MPTs'!B:N,11,0)</f>
        <v>0.85071358485552562</v>
      </c>
      <c r="L30" s="23" t="str">
        <f t="shared" si="5"/>
        <v>NA</v>
      </c>
      <c r="M30" s="24">
        <f t="shared" si="1"/>
        <v>0</v>
      </c>
      <c r="N30" s="24">
        <f t="shared" si="2"/>
        <v>2</v>
      </c>
      <c r="O30" s="49">
        <f t="shared" si="3"/>
        <v>0</v>
      </c>
      <c r="P30" s="49">
        <f t="shared" si="4"/>
        <v>0</v>
      </c>
    </row>
    <row r="31" spans="1:19" ht="30" x14ac:dyDescent="0.25">
      <c r="A31" s="1">
        <v>1</v>
      </c>
      <c r="B31" s="1" t="s">
        <v>43</v>
      </c>
      <c r="C31" s="2" t="s">
        <v>44</v>
      </c>
      <c r="D31" s="2" t="s">
        <v>9</v>
      </c>
      <c r="E31" s="2" t="s">
        <v>606</v>
      </c>
      <c r="F31" s="8" t="e">
        <f>VLOOKUP(B31,'Provider Valuations &amp; MPTs'!B:E,7,0)</f>
        <v>#REF!</v>
      </c>
      <c r="G31" s="2" t="e">
        <f>VLOOKUP(B31,'Provider Valuations &amp; MPTs'!B:E,8,0)</f>
        <v>#REF!</v>
      </c>
      <c r="H31" s="2">
        <v>8</v>
      </c>
      <c r="I31" s="8">
        <v>3.2087999919012153E-4</v>
      </c>
      <c r="J31" s="14" t="e">
        <f>VLOOKUP(B31,'Provider Valuations &amp; MPTs'!B:F,9,0)</f>
        <v>#REF!</v>
      </c>
      <c r="K31" s="14">
        <f>VLOOKUP(B31,'Provider Valuations &amp; MPTs'!B:N,11,0)</f>
        <v>4.2775667389312781</v>
      </c>
      <c r="L31" s="23" t="str">
        <f t="shared" si="5"/>
        <v>NA</v>
      </c>
      <c r="M31" s="24">
        <f t="shared" si="1"/>
        <v>0</v>
      </c>
      <c r="N31" s="24">
        <f t="shared" si="2"/>
        <v>8</v>
      </c>
      <c r="O31" s="49">
        <f t="shared" si="3"/>
        <v>0</v>
      </c>
      <c r="P31" s="49">
        <f t="shared" si="4"/>
        <v>0</v>
      </c>
    </row>
    <row r="32" spans="1:19" ht="15" x14ac:dyDescent="0.25">
      <c r="A32" s="1">
        <v>1</v>
      </c>
      <c r="B32" s="1" t="s">
        <v>45</v>
      </c>
      <c r="C32" s="2" t="s">
        <v>46</v>
      </c>
      <c r="D32" s="2" t="s">
        <v>9</v>
      </c>
      <c r="E32" s="2" t="s">
        <v>10</v>
      </c>
      <c r="F32" s="8" t="e">
        <f>VLOOKUP(B32,'Provider Valuations &amp; MPTs'!B:E,7,0)</f>
        <v>#REF!</v>
      </c>
      <c r="G32" s="2" t="e">
        <f>VLOOKUP(B32,'Provider Valuations &amp; MPTs'!B:E,8,0)</f>
        <v>#REF!</v>
      </c>
      <c r="H32" s="2">
        <v>4</v>
      </c>
      <c r="I32" s="8">
        <v>1.4654486227925053E-3</v>
      </c>
      <c r="J32" s="14" t="e">
        <f>VLOOKUP(B32,'Provider Valuations &amp; MPTs'!B:F,9,0)</f>
        <v>#REF!</v>
      </c>
      <c r="K32" s="14">
        <f>VLOOKUP(B32,'Provider Valuations &amp; MPTs'!B:N,11,0)</f>
        <v>0.74582991891985095</v>
      </c>
      <c r="L32" s="23" t="str">
        <f t="shared" si="5"/>
        <v>NA</v>
      </c>
      <c r="M32" s="24">
        <f t="shared" si="1"/>
        <v>0</v>
      </c>
      <c r="N32" s="24">
        <f t="shared" si="2"/>
        <v>4</v>
      </c>
      <c r="O32" s="49">
        <f t="shared" si="3"/>
        <v>0</v>
      </c>
      <c r="P32" s="49">
        <f t="shared" si="4"/>
        <v>0</v>
      </c>
    </row>
    <row r="33" spans="1:16" ht="15" x14ac:dyDescent="0.25">
      <c r="A33" s="1">
        <v>2</v>
      </c>
      <c r="B33" s="1" t="s">
        <v>47</v>
      </c>
      <c r="C33" s="2" t="s">
        <v>48</v>
      </c>
      <c r="D33" s="2" t="s">
        <v>9</v>
      </c>
      <c r="E33" s="2" t="s">
        <v>10</v>
      </c>
      <c r="F33" s="8" t="e">
        <f>VLOOKUP(B33,'Provider Valuations &amp; MPTs'!B:E,7,0)</f>
        <v>#REF!</v>
      </c>
      <c r="G33" s="2" t="e">
        <f>VLOOKUP(B33,'Provider Valuations &amp; MPTs'!B:E,8,0)</f>
        <v>#REF!</v>
      </c>
      <c r="H33" s="2">
        <v>6</v>
      </c>
      <c r="I33" s="8">
        <v>1.7534196120743789E-4</v>
      </c>
      <c r="J33" s="14" t="e">
        <f>VLOOKUP(B33,'Provider Valuations &amp; MPTs'!B:F,9,0)</f>
        <v>#REF!</v>
      </c>
      <c r="K33" s="14">
        <f>VLOOKUP(B33,'Provider Valuations &amp; MPTs'!B:N,11,0)</f>
        <v>5.4331959375342906</v>
      </c>
      <c r="L33" s="23" t="str">
        <f t="shared" si="5"/>
        <v>NA</v>
      </c>
      <c r="M33" s="24">
        <f t="shared" si="1"/>
        <v>0</v>
      </c>
      <c r="N33" s="24">
        <f t="shared" si="2"/>
        <v>6</v>
      </c>
      <c r="O33" s="49">
        <f t="shared" si="3"/>
        <v>0</v>
      </c>
      <c r="P33" s="49">
        <f t="shared" si="4"/>
        <v>0</v>
      </c>
    </row>
    <row r="34" spans="1:16" ht="15" x14ac:dyDescent="0.25">
      <c r="A34" s="1">
        <v>2</v>
      </c>
      <c r="B34" s="1" t="s">
        <v>49</v>
      </c>
      <c r="C34" s="2" t="s">
        <v>50</v>
      </c>
      <c r="D34" s="2" t="s">
        <v>603</v>
      </c>
      <c r="E34" s="2" t="s">
        <v>606</v>
      </c>
      <c r="F34" s="8" t="e">
        <f>VLOOKUP(B34,'Provider Valuations &amp; MPTs'!B:E,7,0)</f>
        <v>#REF!</v>
      </c>
      <c r="G34" s="2" t="e">
        <f>VLOOKUP(B34,'Provider Valuations &amp; MPTs'!B:E,8,0)</f>
        <v>#REF!</v>
      </c>
      <c r="H34" s="2">
        <v>23</v>
      </c>
      <c r="I34" s="8" t="s">
        <v>655</v>
      </c>
      <c r="J34" s="14" t="e">
        <f>VLOOKUP(B34,'Provider Valuations &amp; MPTs'!B:F,9,0)</f>
        <v>#REF!</v>
      </c>
      <c r="K34" s="14" t="str">
        <f>VLOOKUP(B34,'Provider Valuations &amp; MPTs'!B:N,11,0)</f>
        <v>NA</v>
      </c>
      <c r="L34" s="23" t="str">
        <f t="shared" si="5"/>
        <v>NA</v>
      </c>
      <c r="M34" s="24" t="e">
        <f t="shared" si="1"/>
        <v>#VALUE!</v>
      </c>
      <c r="N34" s="24" t="e">
        <f t="shared" si="2"/>
        <v>#VALUE!</v>
      </c>
      <c r="O34" s="49" t="e">
        <f t="shared" si="3"/>
        <v>#VALUE!</v>
      </c>
      <c r="P34" s="49" t="e">
        <f t="shared" si="4"/>
        <v>#VALUE!</v>
      </c>
    </row>
    <row r="35" spans="1:16" ht="15" x14ac:dyDescent="0.25">
      <c r="A35" s="1">
        <v>2</v>
      </c>
      <c r="B35" s="1" t="s">
        <v>51</v>
      </c>
      <c r="C35" s="2" t="s">
        <v>52</v>
      </c>
      <c r="D35" s="2" t="s">
        <v>9</v>
      </c>
      <c r="E35" s="2" t="s">
        <v>606</v>
      </c>
      <c r="F35" s="8" t="e">
        <f>VLOOKUP(B35,'Provider Valuations &amp; MPTs'!B:E,7,0)</f>
        <v>#REF!</v>
      </c>
      <c r="G35" s="2" t="e">
        <f>VLOOKUP(B35,'Provider Valuations &amp; MPTs'!B:E,8,0)</f>
        <v>#REF!</v>
      </c>
      <c r="H35" s="2">
        <v>14</v>
      </c>
      <c r="I35" s="8">
        <v>2.3698214221036834E-3</v>
      </c>
      <c r="J35" s="14" t="e">
        <f>VLOOKUP(B35,'Provider Valuations &amp; MPTs'!B:F,9,0)</f>
        <v>#REF!</v>
      </c>
      <c r="K35" s="14">
        <f>VLOOKUP(B35,'Provider Valuations &amp; MPTs'!B:N,11,0)</f>
        <v>1.4131414130246238</v>
      </c>
      <c r="L35" s="23" t="str">
        <f t="shared" si="5"/>
        <v>NA</v>
      </c>
      <c r="M35" s="24">
        <f t="shared" si="1"/>
        <v>4</v>
      </c>
      <c r="N35" s="24">
        <f t="shared" si="2"/>
        <v>10</v>
      </c>
      <c r="O35" s="49">
        <f t="shared" si="3"/>
        <v>4</v>
      </c>
      <c r="P35" s="49">
        <f t="shared" si="4"/>
        <v>0</v>
      </c>
    </row>
    <row r="36" spans="1:16" ht="30" x14ac:dyDescent="0.25">
      <c r="A36" s="1">
        <v>2</v>
      </c>
      <c r="B36" s="1" t="s">
        <v>53</v>
      </c>
      <c r="C36" s="2" t="s">
        <v>54</v>
      </c>
      <c r="D36" s="2" t="s">
        <v>9</v>
      </c>
      <c r="E36" s="2" t="s">
        <v>10</v>
      </c>
      <c r="F36" s="8" t="e">
        <f>VLOOKUP(B36,'Provider Valuations &amp; MPTs'!B:E,7,0)</f>
        <v>#REF!</v>
      </c>
      <c r="G36" s="2" t="e">
        <f>VLOOKUP(B36,'Provider Valuations &amp; MPTs'!B:E,8,0)</f>
        <v>#REF!</v>
      </c>
      <c r="H36" s="2">
        <v>8</v>
      </c>
      <c r="I36" s="8">
        <v>6.1655949101760673E-3</v>
      </c>
      <c r="J36" s="14" t="e">
        <f>VLOOKUP(B36,'Provider Valuations &amp; MPTs'!B:F,9,0)</f>
        <v>#REF!</v>
      </c>
      <c r="K36" s="14">
        <f>VLOOKUP(B36,'Provider Valuations &amp; MPTs'!B:N,11,0)</f>
        <v>0.3014417424019018</v>
      </c>
      <c r="L36" s="23" t="str">
        <f t="shared" si="5"/>
        <v>NA</v>
      </c>
      <c r="M36" s="24">
        <f t="shared" si="1"/>
        <v>0</v>
      </c>
      <c r="N36" s="24">
        <f t="shared" si="2"/>
        <v>8</v>
      </c>
      <c r="O36" s="49">
        <f t="shared" si="3"/>
        <v>0</v>
      </c>
      <c r="P36" s="49">
        <f t="shared" si="4"/>
        <v>0</v>
      </c>
    </row>
    <row r="37" spans="1:16" ht="15" x14ac:dyDescent="0.25">
      <c r="A37" s="1">
        <v>2</v>
      </c>
      <c r="B37" s="1" t="s">
        <v>55</v>
      </c>
      <c r="C37" s="2" t="s">
        <v>56</v>
      </c>
      <c r="D37" s="2" t="s">
        <v>604</v>
      </c>
      <c r="E37" s="2" t="s">
        <v>606</v>
      </c>
      <c r="F37" s="8" t="e">
        <f>VLOOKUP(B37,'Provider Valuations &amp; MPTs'!B:E,7,0)</f>
        <v>#REF!</v>
      </c>
      <c r="G37" s="2" t="e">
        <f>VLOOKUP(B37,'Provider Valuations &amp; MPTs'!B:E,8,0)</f>
        <v>#REF!</v>
      </c>
      <c r="H37" s="2">
        <v>1</v>
      </c>
      <c r="I37" s="8" t="s">
        <v>655</v>
      </c>
      <c r="J37" s="14" t="e">
        <f>VLOOKUP(B37,'Provider Valuations &amp; MPTs'!B:F,9,0)</f>
        <v>#REF!</v>
      </c>
      <c r="K37" s="14" t="str">
        <f>VLOOKUP(B37,'Provider Valuations &amp; MPTs'!B:N,11,0)</f>
        <v>NA</v>
      </c>
      <c r="L37" s="23" t="str">
        <f t="shared" si="5"/>
        <v>NA</v>
      </c>
      <c r="M37" s="24" t="e">
        <f t="shared" si="1"/>
        <v>#VALUE!</v>
      </c>
      <c r="N37" s="24" t="e">
        <f t="shared" si="2"/>
        <v>#VALUE!</v>
      </c>
      <c r="O37" s="49" t="e">
        <f t="shared" si="3"/>
        <v>#VALUE!</v>
      </c>
      <c r="P37" s="49" t="e">
        <f t="shared" si="4"/>
        <v>#VALUE!</v>
      </c>
    </row>
    <row r="38" spans="1:16" ht="15" x14ac:dyDescent="0.25">
      <c r="A38" s="1">
        <v>2</v>
      </c>
      <c r="B38" s="1" t="s">
        <v>57</v>
      </c>
      <c r="C38" s="2" t="s">
        <v>58</v>
      </c>
      <c r="D38" s="2" t="s">
        <v>603</v>
      </c>
      <c r="E38" s="2" t="s">
        <v>606</v>
      </c>
      <c r="F38" s="8" t="e">
        <f>VLOOKUP(B38,'Provider Valuations &amp; MPTs'!B:E,7,0)</f>
        <v>#REF!</v>
      </c>
      <c r="G38" s="2" t="e">
        <f>VLOOKUP(B38,'Provider Valuations &amp; MPTs'!B:E,8,0)</f>
        <v>#REF!</v>
      </c>
      <c r="H38" s="2">
        <v>24</v>
      </c>
      <c r="I38" s="8" t="s">
        <v>655</v>
      </c>
      <c r="J38" s="14" t="e">
        <f>VLOOKUP(B38,'Provider Valuations &amp; MPTs'!B:F,9,0)</f>
        <v>#REF!</v>
      </c>
      <c r="K38" s="14" t="str">
        <f>VLOOKUP(B38,'Provider Valuations &amp; MPTs'!B:N,11,0)</f>
        <v>NA</v>
      </c>
      <c r="L38" s="23" t="str">
        <f t="shared" si="5"/>
        <v>NA</v>
      </c>
      <c r="M38" s="24" t="e">
        <f t="shared" si="1"/>
        <v>#VALUE!</v>
      </c>
      <c r="N38" s="24" t="e">
        <f t="shared" si="2"/>
        <v>#VALUE!</v>
      </c>
      <c r="O38" s="49" t="e">
        <f t="shared" si="3"/>
        <v>#VALUE!</v>
      </c>
      <c r="P38" s="49" t="e">
        <f t="shared" si="4"/>
        <v>#VALUE!</v>
      </c>
    </row>
    <row r="39" spans="1:16" ht="15" x14ac:dyDescent="0.25">
      <c r="A39" s="1">
        <v>2</v>
      </c>
      <c r="B39" s="1" t="s">
        <v>59</v>
      </c>
      <c r="C39" s="2" t="s">
        <v>60</v>
      </c>
      <c r="D39" s="2" t="s">
        <v>9</v>
      </c>
      <c r="E39" s="2" t="s">
        <v>606</v>
      </c>
      <c r="F39" s="8" t="e">
        <f>VLOOKUP(B39,'Provider Valuations &amp; MPTs'!B:E,7,0)</f>
        <v>#REF!</v>
      </c>
      <c r="G39" s="2" t="e">
        <f>VLOOKUP(B39,'Provider Valuations &amp; MPTs'!B:E,8,0)</f>
        <v>#REF!</v>
      </c>
      <c r="H39" s="2">
        <v>1</v>
      </c>
      <c r="I39" s="8">
        <v>2.3504699119598384E-4</v>
      </c>
      <c r="J39" s="14" t="e">
        <f>VLOOKUP(B39,'Provider Valuations &amp; MPTs'!B:F,9,0)</f>
        <v>#REF!</v>
      </c>
      <c r="K39" s="14">
        <f>VLOOKUP(B39,'Provider Valuations &amp; MPTs'!B:N,11,0)</f>
        <v>1.7575940961193544</v>
      </c>
      <c r="L39" s="23" t="str">
        <f t="shared" si="5"/>
        <v>NA</v>
      </c>
      <c r="M39" s="24">
        <f t="shared" si="1"/>
        <v>0</v>
      </c>
      <c r="N39" s="24">
        <f t="shared" si="2"/>
        <v>1</v>
      </c>
      <c r="O39" s="49">
        <f t="shared" si="3"/>
        <v>0</v>
      </c>
      <c r="P39" s="49">
        <f t="shared" si="4"/>
        <v>0</v>
      </c>
    </row>
    <row r="40" spans="1:16" ht="15" x14ac:dyDescent="0.25">
      <c r="A40" s="1">
        <v>2</v>
      </c>
      <c r="B40" s="1" t="s">
        <v>61</v>
      </c>
      <c r="C40" s="2" t="s">
        <v>62</v>
      </c>
      <c r="D40" s="2" t="s">
        <v>9</v>
      </c>
      <c r="E40" s="2" t="s">
        <v>10</v>
      </c>
      <c r="F40" s="8" t="e">
        <f>VLOOKUP(B40,'Provider Valuations &amp; MPTs'!B:E,7,0)</f>
        <v>#REF!</v>
      </c>
      <c r="G40" s="2" t="e">
        <f>VLOOKUP(B40,'Provider Valuations &amp; MPTs'!B:E,8,0)</f>
        <v>#REF!</v>
      </c>
      <c r="H40" s="2">
        <v>1</v>
      </c>
      <c r="I40" s="8" t="s">
        <v>655</v>
      </c>
      <c r="J40" s="14" t="e">
        <f>VLOOKUP(B40,'Provider Valuations &amp; MPTs'!B:F,9,0)</f>
        <v>#REF!</v>
      </c>
      <c r="K40" s="14" t="str">
        <f>VLOOKUP(B40,'Provider Valuations &amp; MPTs'!B:N,11,0)</f>
        <v>NA</v>
      </c>
      <c r="L40" s="23" t="str">
        <f t="shared" si="5"/>
        <v>NA</v>
      </c>
      <c r="M40" s="24" t="e">
        <f t="shared" si="1"/>
        <v>#VALUE!</v>
      </c>
      <c r="N40" s="24" t="e">
        <f t="shared" si="2"/>
        <v>#VALUE!</v>
      </c>
      <c r="O40" s="49" t="e">
        <f t="shared" si="3"/>
        <v>#VALUE!</v>
      </c>
      <c r="P40" s="49" t="e">
        <f t="shared" si="4"/>
        <v>#VALUE!</v>
      </c>
    </row>
    <row r="41" spans="1:16" ht="15" x14ac:dyDescent="0.25">
      <c r="A41" s="1">
        <v>2</v>
      </c>
      <c r="B41" s="1" t="s">
        <v>63</v>
      </c>
      <c r="C41" s="2" t="s">
        <v>64</v>
      </c>
      <c r="D41" s="2" t="s">
        <v>9</v>
      </c>
      <c r="E41" s="2" t="s">
        <v>10</v>
      </c>
      <c r="F41" s="8" t="e">
        <f>VLOOKUP(B41,'Provider Valuations &amp; MPTs'!B:E,7,0)</f>
        <v>#REF!</v>
      </c>
      <c r="G41" s="2" t="e">
        <f>VLOOKUP(B41,'Provider Valuations &amp; MPTs'!B:E,8,0)</f>
        <v>#REF!</v>
      </c>
      <c r="H41" s="2">
        <v>1</v>
      </c>
      <c r="I41" s="8" t="s">
        <v>655</v>
      </c>
      <c r="J41" s="14" t="e">
        <f>VLOOKUP(B41,'Provider Valuations &amp; MPTs'!B:F,9,0)</f>
        <v>#REF!</v>
      </c>
      <c r="K41" s="14" t="str">
        <f>VLOOKUP(B41,'Provider Valuations &amp; MPTs'!B:N,11,0)</f>
        <v>NA</v>
      </c>
      <c r="L41" s="23" t="str">
        <f t="shared" si="5"/>
        <v>NA</v>
      </c>
      <c r="M41" s="24" t="e">
        <f t="shared" si="1"/>
        <v>#VALUE!</v>
      </c>
      <c r="N41" s="24" t="e">
        <f t="shared" si="2"/>
        <v>#VALUE!</v>
      </c>
      <c r="O41" s="49" t="e">
        <f t="shared" si="3"/>
        <v>#VALUE!</v>
      </c>
      <c r="P41" s="49" t="e">
        <f t="shared" si="4"/>
        <v>#VALUE!</v>
      </c>
    </row>
    <row r="42" spans="1:16" ht="15" x14ac:dyDescent="0.25">
      <c r="A42" s="1">
        <v>2</v>
      </c>
      <c r="B42" s="1" t="s">
        <v>65</v>
      </c>
      <c r="C42" s="2" t="s">
        <v>66</v>
      </c>
      <c r="D42" s="2" t="s">
        <v>604</v>
      </c>
      <c r="E42" s="2" t="s">
        <v>606</v>
      </c>
      <c r="F42" s="8" t="e">
        <f>VLOOKUP(B42,'Provider Valuations &amp; MPTs'!B:E,7,0)</f>
        <v>#REF!</v>
      </c>
      <c r="G42" s="2" t="e">
        <f>VLOOKUP(B42,'Provider Valuations &amp; MPTs'!B:E,8,0)</f>
        <v>#REF!</v>
      </c>
      <c r="H42" s="2">
        <v>2</v>
      </c>
      <c r="I42" s="8" t="s">
        <v>655</v>
      </c>
      <c r="J42" s="14" t="e">
        <f>VLOOKUP(B42,'Provider Valuations &amp; MPTs'!B:F,9,0)</f>
        <v>#REF!</v>
      </c>
      <c r="K42" s="14" t="str">
        <f>VLOOKUP(B42,'Provider Valuations &amp; MPTs'!B:N,11,0)</f>
        <v>NA</v>
      </c>
      <c r="L42" s="23" t="str">
        <f t="shared" si="5"/>
        <v>NA</v>
      </c>
      <c r="M42" s="24" t="e">
        <f t="shared" si="1"/>
        <v>#VALUE!</v>
      </c>
      <c r="N42" s="24" t="e">
        <f t="shared" si="2"/>
        <v>#VALUE!</v>
      </c>
      <c r="O42" s="49" t="e">
        <f t="shared" si="3"/>
        <v>#VALUE!</v>
      </c>
      <c r="P42" s="49" t="e">
        <f t="shared" si="4"/>
        <v>#VALUE!</v>
      </c>
    </row>
    <row r="43" spans="1:16" ht="15" x14ac:dyDescent="0.25">
      <c r="A43" s="1">
        <v>2</v>
      </c>
      <c r="B43" s="1" t="s">
        <v>67</v>
      </c>
      <c r="C43" s="2" t="s">
        <v>68</v>
      </c>
      <c r="D43" s="2" t="s">
        <v>9</v>
      </c>
      <c r="E43" s="2" t="s">
        <v>10</v>
      </c>
      <c r="F43" s="8" t="e">
        <f>VLOOKUP(B43,'Provider Valuations &amp; MPTs'!B:E,7,0)</f>
        <v>#REF!</v>
      </c>
      <c r="G43" s="2" t="e">
        <f>VLOOKUP(B43,'Provider Valuations &amp; MPTs'!B:E,8,0)</f>
        <v>#REF!</v>
      </c>
      <c r="H43" s="2">
        <v>9</v>
      </c>
      <c r="I43" s="8">
        <v>1.1950162117988321E-4</v>
      </c>
      <c r="J43" s="14" t="e">
        <f>VLOOKUP(B43,'Provider Valuations &amp; MPTs'!B:F,9,0)</f>
        <v>#REF!</v>
      </c>
      <c r="K43" s="14">
        <f>VLOOKUP(B43,'Provider Valuations &amp; MPTs'!B:N,11,0)</f>
        <v>7.5626806646424303</v>
      </c>
      <c r="L43" s="23" t="str">
        <f t="shared" si="5"/>
        <v>NA</v>
      </c>
      <c r="M43" s="24">
        <f t="shared" si="1"/>
        <v>0</v>
      </c>
      <c r="N43" s="24">
        <f t="shared" si="2"/>
        <v>9</v>
      </c>
      <c r="O43" s="49">
        <f t="shared" si="3"/>
        <v>0</v>
      </c>
      <c r="P43" s="49">
        <f t="shared" si="4"/>
        <v>0</v>
      </c>
    </row>
    <row r="44" spans="1:16" ht="15" x14ac:dyDescent="0.25">
      <c r="A44" s="1">
        <v>2</v>
      </c>
      <c r="B44" s="1" t="s">
        <v>69</v>
      </c>
      <c r="C44" s="2" t="s">
        <v>70</v>
      </c>
      <c r="D44" s="2" t="s">
        <v>603</v>
      </c>
      <c r="E44" s="2" t="s">
        <v>606</v>
      </c>
      <c r="F44" s="8" t="e">
        <f>VLOOKUP(B44,'Provider Valuations &amp; MPTs'!B:E,7,0)</f>
        <v>#REF!</v>
      </c>
      <c r="G44" s="2" t="e">
        <f>VLOOKUP(B44,'Provider Valuations &amp; MPTs'!B:E,8,0)</f>
        <v>#REF!</v>
      </c>
      <c r="H44" s="2">
        <v>15</v>
      </c>
      <c r="I44" s="8" t="s">
        <v>655</v>
      </c>
      <c r="J44" s="14" t="e">
        <f>VLOOKUP(B44,'Provider Valuations &amp; MPTs'!B:F,9,0)</f>
        <v>#REF!</v>
      </c>
      <c r="K44" s="14" t="str">
        <f>VLOOKUP(B44,'Provider Valuations &amp; MPTs'!B:N,11,0)</f>
        <v>NA</v>
      </c>
      <c r="L44" s="23" t="str">
        <f t="shared" si="5"/>
        <v>NA</v>
      </c>
      <c r="M44" s="24" t="e">
        <f t="shared" si="1"/>
        <v>#VALUE!</v>
      </c>
      <c r="N44" s="24" t="e">
        <f t="shared" si="2"/>
        <v>#VALUE!</v>
      </c>
      <c r="O44" s="49" t="e">
        <f t="shared" si="3"/>
        <v>#VALUE!</v>
      </c>
      <c r="P44" s="49" t="e">
        <f t="shared" si="4"/>
        <v>#VALUE!</v>
      </c>
    </row>
    <row r="45" spans="1:16" ht="15" x14ac:dyDescent="0.25">
      <c r="A45" s="1">
        <v>2</v>
      </c>
      <c r="B45" s="1" t="s">
        <v>71</v>
      </c>
      <c r="C45" s="2" t="s">
        <v>72</v>
      </c>
      <c r="D45" s="2" t="s">
        <v>9</v>
      </c>
      <c r="E45" s="2" t="s">
        <v>10</v>
      </c>
      <c r="F45" s="8" t="e">
        <f>VLOOKUP(B45,'Provider Valuations &amp; MPTs'!B:E,7,0)</f>
        <v>#REF!</v>
      </c>
      <c r="G45" s="2" t="e">
        <f>VLOOKUP(B45,'Provider Valuations &amp; MPTs'!B:E,8,0)</f>
        <v>#REF!</v>
      </c>
      <c r="H45" s="2">
        <v>3</v>
      </c>
      <c r="I45" s="8">
        <v>1.507173738928762E-3</v>
      </c>
      <c r="J45" s="14" t="e">
        <f>VLOOKUP(B45,'Provider Valuations &amp; MPTs'!B:F,9,0)</f>
        <v>#REF!</v>
      </c>
      <c r="K45" s="14">
        <f>VLOOKUP(B45,'Provider Valuations &amp; MPTs'!B:N,11,0)</f>
        <v>0.5318393735672251</v>
      </c>
      <c r="L45" s="23" t="str">
        <f t="shared" si="5"/>
        <v>NA</v>
      </c>
      <c r="M45" s="24">
        <f t="shared" si="1"/>
        <v>0</v>
      </c>
      <c r="N45" s="24">
        <f t="shared" si="2"/>
        <v>3</v>
      </c>
      <c r="O45" s="49">
        <f t="shared" si="3"/>
        <v>0</v>
      </c>
      <c r="P45" s="49">
        <f t="shared" si="4"/>
        <v>0</v>
      </c>
    </row>
    <row r="46" spans="1:16" ht="30" x14ac:dyDescent="0.25">
      <c r="A46" s="1">
        <v>2</v>
      </c>
      <c r="B46" s="1" t="s">
        <v>73</v>
      </c>
      <c r="C46" s="2" t="s">
        <v>74</v>
      </c>
      <c r="D46" s="2" t="s">
        <v>9</v>
      </c>
      <c r="E46" s="2" t="s">
        <v>10</v>
      </c>
      <c r="F46" s="8" t="e">
        <f>VLOOKUP(B46,'Provider Valuations &amp; MPTs'!B:E,7,0)</f>
        <v>#REF!</v>
      </c>
      <c r="G46" s="2" t="e">
        <f>VLOOKUP(B46,'Provider Valuations &amp; MPTs'!B:E,8,0)</f>
        <v>#REF!</v>
      </c>
      <c r="H46" s="2">
        <v>8</v>
      </c>
      <c r="I46" s="8">
        <v>7.2435959737802902E-3</v>
      </c>
      <c r="J46" s="14" t="e">
        <f>VLOOKUP(B46,'Provider Valuations &amp; MPTs'!B:F,9,0)</f>
        <v>#REF!</v>
      </c>
      <c r="K46" s="14">
        <f>VLOOKUP(B46,'Provider Valuations &amp; MPTs'!B:N,11,0)</f>
        <v>0.25658080315291532</v>
      </c>
      <c r="L46" s="23" t="str">
        <f t="shared" si="5"/>
        <v>NA</v>
      </c>
      <c r="M46" s="24">
        <f t="shared" si="1"/>
        <v>0</v>
      </c>
      <c r="N46" s="24">
        <f t="shared" si="2"/>
        <v>8</v>
      </c>
      <c r="O46" s="49">
        <f t="shared" si="3"/>
        <v>0</v>
      </c>
      <c r="P46" s="49">
        <f t="shared" si="4"/>
        <v>0</v>
      </c>
    </row>
    <row r="47" spans="1:16" ht="30" x14ac:dyDescent="0.25">
      <c r="A47" s="1">
        <v>2</v>
      </c>
      <c r="B47" s="1" t="s">
        <v>75</v>
      </c>
      <c r="C47" s="2" t="s">
        <v>76</v>
      </c>
      <c r="D47" s="2" t="s">
        <v>9</v>
      </c>
      <c r="E47" s="2" t="s">
        <v>606</v>
      </c>
      <c r="F47" s="8" t="e">
        <f>VLOOKUP(B47,'Provider Valuations &amp; MPTs'!B:E,7,0)</f>
        <v>#REF!</v>
      </c>
      <c r="G47" s="2" t="e">
        <f>VLOOKUP(B47,'Provider Valuations &amp; MPTs'!B:E,8,0)</f>
        <v>#REF!</v>
      </c>
      <c r="H47" s="2">
        <v>75</v>
      </c>
      <c r="I47" s="8">
        <v>1.6525123316369614E-2</v>
      </c>
      <c r="J47" s="14" t="e">
        <f>VLOOKUP(B47,'Provider Valuations &amp; MPTs'!B:F,9,0)</f>
        <v>#REF!</v>
      </c>
      <c r="K47" s="14">
        <f>VLOOKUP(B47,'Provider Valuations &amp; MPTs'!B:N,11,0)</f>
        <v>1.7003485999966796</v>
      </c>
      <c r="L47" s="23" t="str">
        <f t="shared" si="5"/>
        <v>NA</v>
      </c>
      <c r="M47" s="24">
        <f t="shared" si="1"/>
        <v>65</v>
      </c>
      <c r="N47" s="24">
        <f t="shared" si="2"/>
        <v>10</v>
      </c>
      <c r="O47" s="49">
        <f t="shared" si="3"/>
        <v>65</v>
      </c>
      <c r="P47" s="49">
        <f t="shared" si="4"/>
        <v>0</v>
      </c>
    </row>
    <row r="48" spans="1:16" ht="30" x14ac:dyDescent="0.25">
      <c r="A48" s="1">
        <v>3</v>
      </c>
      <c r="B48" s="1" t="s">
        <v>77</v>
      </c>
      <c r="C48" s="2" t="s">
        <v>78</v>
      </c>
      <c r="D48" s="2" t="s">
        <v>9</v>
      </c>
      <c r="E48" s="2" t="s">
        <v>10</v>
      </c>
      <c r="F48" s="8" t="e">
        <f>VLOOKUP(B48,'Provider Valuations &amp; MPTs'!B:E,7,0)</f>
        <v>#REF!</v>
      </c>
      <c r="G48" s="2" t="e">
        <f>VLOOKUP(B48,'Provider Valuations &amp; MPTs'!B:E,8,0)</f>
        <v>#REF!</v>
      </c>
      <c r="H48" s="2">
        <v>24</v>
      </c>
      <c r="I48" s="8">
        <v>1.2126966903249903E-2</v>
      </c>
      <c r="J48" s="14" t="e">
        <f>VLOOKUP(B48,'Provider Valuations &amp; MPTs'!B:F,9,0)</f>
        <v>#REF!</v>
      </c>
      <c r="K48" s="14">
        <f>VLOOKUP(B48,'Provider Valuations &amp; MPTs'!B:N,11,0)</f>
        <v>0.48099224132154605</v>
      </c>
      <c r="L48" s="23" t="str">
        <f t="shared" si="5"/>
        <v>NA</v>
      </c>
      <c r="M48" s="24">
        <f t="shared" si="1"/>
        <v>14</v>
      </c>
      <c r="N48" s="24">
        <f t="shared" si="2"/>
        <v>10</v>
      </c>
      <c r="O48" s="49">
        <f t="shared" si="3"/>
        <v>14</v>
      </c>
      <c r="P48" s="49">
        <f t="shared" si="4"/>
        <v>0</v>
      </c>
    </row>
    <row r="49" spans="1:16" ht="30" x14ac:dyDescent="0.25">
      <c r="A49" s="1">
        <v>3</v>
      </c>
      <c r="B49" s="1" t="s">
        <v>79</v>
      </c>
      <c r="C49" s="2" t="s">
        <v>80</v>
      </c>
      <c r="D49" s="2" t="s">
        <v>9</v>
      </c>
      <c r="E49" s="2" t="s">
        <v>10</v>
      </c>
      <c r="F49" s="8" t="e">
        <f>VLOOKUP(B49,'Provider Valuations &amp; MPTs'!B:E,7,0)</f>
        <v>#REF!</v>
      </c>
      <c r="G49" s="2" t="e">
        <f>VLOOKUP(B49,'Provider Valuations &amp; MPTs'!B:E,8,0)</f>
        <v>#REF!</v>
      </c>
      <c r="H49" s="2">
        <v>63</v>
      </c>
      <c r="I49" s="8">
        <v>2.4281905072071404E-2</v>
      </c>
      <c r="J49" s="14" t="e">
        <f>VLOOKUP(B49,'Provider Valuations &amp; MPTs'!B:F,9,0)</f>
        <v>#REF!</v>
      </c>
      <c r="K49" s="14">
        <f>VLOOKUP(B49,'Provider Valuations &amp; MPTs'!B:N,11,0)</f>
        <v>0.63918383888979813</v>
      </c>
      <c r="L49" s="23" t="str">
        <f t="shared" si="5"/>
        <v>NA</v>
      </c>
      <c r="M49" s="24">
        <f t="shared" si="1"/>
        <v>53</v>
      </c>
      <c r="N49" s="24">
        <f t="shared" si="2"/>
        <v>10</v>
      </c>
      <c r="O49" s="49">
        <f t="shared" si="3"/>
        <v>53</v>
      </c>
      <c r="P49" s="49">
        <f t="shared" si="4"/>
        <v>0</v>
      </c>
    </row>
    <row r="50" spans="1:16" ht="15" x14ac:dyDescent="0.25">
      <c r="A50" s="1">
        <v>3</v>
      </c>
      <c r="B50" s="1" t="s">
        <v>81</v>
      </c>
      <c r="C50" s="2" t="s">
        <v>82</v>
      </c>
      <c r="D50" s="2" t="s">
        <v>603</v>
      </c>
      <c r="E50" s="2" t="s">
        <v>606</v>
      </c>
      <c r="F50" s="8" t="e">
        <f>VLOOKUP(B50,'Provider Valuations &amp; MPTs'!B:E,7,0)</f>
        <v>#REF!</v>
      </c>
      <c r="G50" s="2" t="e">
        <f>VLOOKUP(B50,'Provider Valuations &amp; MPTs'!B:E,8,0)</f>
        <v>#REF!</v>
      </c>
      <c r="H50" s="2">
        <v>23</v>
      </c>
      <c r="I50" s="8" t="s">
        <v>655</v>
      </c>
      <c r="J50" s="14" t="e">
        <f>VLOOKUP(B50,'Provider Valuations &amp; MPTs'!B:F,9,0)</f>
        <v>#REF!</v>
      </c>
      <c r="K50" s="14" t="str">
        <f>VLOOKUP(B50,'Provider Valuations &amp; MPTs'!B:N,11,0)</f>
        <v>NA</v>
      </c>
      <c r="L50" s="23" t="str">
        <f t="shared" si="5"/>
        <v>NA</v>
      </c>
      <c r="M50" s="24" t="e">
        <f t="shared" si="1"/>
        <v>#VALUE!</v>
      </c>
      <c r="N50" s="24" t="e">
        <f t="shared" si="2"/>
        <v>#VALUE!</v>
      </c>
      <c r="O50" s="49" t="e">
        <f t="shared" si="3"/>
        <v>#VALUE!</v>
      </c>
      <c r="P50" s="49" t="e">
        <f t="shared" si="4"/>
        <v>#VALUE!</v>
      </c>
    </row>
    <row r="51" spans="1:16" ht="30" x14ac:dyDescent="0.25">
      <c r="A51" s="1">
        <v>3</v>
      </c>
      <c r="B51" s="1" t="s">
        <v>83</v>
      </c>
      <c r="C51" s="2" t="s">
        <v>84</v>
      </c>
      <c r="D51" s="2" t="s">
        <v>605</v>
      </c>
      <c r="E51" s="2" t="s">
        <v>10</v>
      </c>
      <c r="F51" s="8" t="e">
        <f>VLOOKUP(B51,'Provider Valuations &amp; MPTs'!B:E,7,0)</f>
        <v>#REF!</v>
      </c>
      <c r="G51" s="2" t="e">
        <f>VLOOKUP(B51,'Provider Valuations &amp; MPTs'!B:E,8,0)</f>
        <v>#REF!</v>
      </c>
      <c r="H51" s="2">
        <v>1</v>
      </c>
      <c r="I51" s="8" t="s">
        <v>655</v>
      </c>
      <c r="J51" s="14" t="e">
        <f>VLOOKUP(B51,'Provider Valuations &amp; MPTs'!B:F,9,0)</f>
        <v>#REF!</v>
      </c>
      <c r="K51" s="14" t="str">
        <f>VLOOKUP(B51,'Provider Valuations &amp; MPTs'!B:N,11,0)</f>
        <v>NA</v>
      </c>
      <c r="L51" s="23" t="str">
        <f t="shared" si="5"/>
        <v>NA</v>
      </c>
      <c r="M51" s="24" t="e">
        <f t="shared" si="1"/>
        <v>#VALUE!</v>
      </c>
      <c r="N51" s="24" t="e">
        <f t="shared" si="2"/>
        <v>#VALUE!</v>
      </c>
      <c r="O51" s="49" t="e">
        <f t="shared" si="3"/>
        <v>#VALUE!</v>
      </c>
      <c r="P51" s="49" t="e">
        <f t="shared" si="4"/>
        <v>#VALUE!</v>
      </c>
    </row>
    <row r="52" spans="1:16" ht="15" x14ac:dyDescent="0.25">
      <c r="A52" s="1">
        <v>3</v>
      </c>
      <c r="B52" s="1" t="s">
        <v>85</v>
      </c>
      <c r="C52" s="2" t="s">
        <v>86</v>
      </c>
      <c r="D52" s="2" t="s">
        <v>604</v>
      </c>
      <c r="E52" s="2" t="s">
        <v>606</v>
      </c>
      <c r="F52" s="8" t="e">
        <f>VLOOKUP(B52,'Provider Valuations &amp; MPTs'!B:E,7,0)</f>
        <v>#REF!</v>
      </c>
      <c r="G52" s="2" t="e">
        <f>VLOOKUP(B52,'Provider Valuations &amp; MPTs'!B:E,8,0)</f>
        <v>#REF!</v>
      </c>
      <c r="H52" s="2">
        <v>20</v>
      </c>
      <c r="I52" s="8" t="s">
        <v>655</v>
      </c>
      <c r="J52" s="14" t="e">
        <f>VLOOKUP(B52,'Provider Valuations &amp; MPTs'!B:F,9,0)</f>
        <v>#REF!</v>
      </c>
      <c r="K52" s="14" t="str">
        <f>VLOOKUP(B52,'Provider Valuations &amp; MPTs'!B:N,11,0)</f>
        <v>NA</v>
      </c>
      <c r="L52" s="23" t="str">
        <f t="shared" si="5"/>
        <v>NA</v>
      </c>
      <c r="M52" s="24" t="e">
        <f t="shared" si="1"/>
        <v>#VALUE!</v>
      </c>
      <c r="N52" s="24" t="e">
        <f t="shared" si="2"/>
        <v>#VALUE!</v>
      </c>
      <c r="O52" s="49" t="e">
        <f t="shared" si="3"/>
        <v>#VALUE!</v>
      </c>
      <c r="P52" s="49" t="e">
        <f t="shared" si="4"/>
        <v>#VALUE!</v>
      </c>
    </row>
    <row r="53" spans="1:16" ht="30" x14ac:dyDescent="0.25">
      <c r="A53" s="1">
        <v>3</v>
      </c>
      <c r="B53" s="1" t="s">
        <v>87</v>
      </c>
      <c r="C53" s="2" t="s">
        <v>88</v>
      </c>
      <c r="D53" s="2" t="s">
        <v>9</v>
      </c>
      <c r="E53" s="2" t="s">
        <v>10</v>
      </c>
      <c r="F53" s="8" t="e">
        <f>VLOOKUP(B53,'Provider Valuations &amp; MPTs'!B:E,7,0)</f>
        <v>#REF!</v>
      </c>
      <c r="G53" s="2" t="e">
        <f>VLOOKUP(B53,'Provider Valuations &amp; MPTs'!B:E,8,0)</f>
        <v>#REF!</v>
      </c>
      <c r="H53" s="2">
        <v>10</v>
      </c>
      <c r="I53" s="8">
        <v>6.3392154653015434E-3</v>
      </c>
      <c r="J53" s="14" t="e">
        <f>VLOOKUP(B53,'Provider Valuations &amp; MPTs'!B:F,9,0)</f>
        <v>#REF!</v>
      </c>
      <c r="K53" s="14">
        <f>VLOOKUP(B53,'Provider Valuations &amp; MPTs'!B:N,11,0)</f>
        <v>0.3943463241818444</v>
      </c>
      <c r="L53" s="23" t="str">
        <f t="shared" si="5"/>
        <v>NA</v>
      </c>
      <c r="M53" s="24">
        <f t="shared" si="1"/>
        <v>0</v>
      </c>
      <c r="N53" s="24">
        <f t="shared" si="2"/>
        <v>10</v>
      </c>
      <c r="O53" s="49">
        <f t="shared" si="3"/>
        <v>0</v>
      </c>
      <c r="P53" s="49">
        <f t="shared" si="4"/>
        <v>0</v>
      </c>
    </row>
    <row r="54" spans="1:16" ht="30" x14ac:dyDescent="0.25">
      <c r="A54" s="1">
        <v>3</v>
      </c>
      <c r="B54" s="1" t="s">
        <v>669</v>
      </c>
      <c r="C54" s="2" t="s">
        <v>89</v>
      </c>
      <c r="D54" s="2" t="s">
        <v>605</v>
      </c>
      <c r="E54" s="2" t="s">
        <v>606</v>
      </c>
      <c r="F54" s="8" t="e">
        <f>VLOOKUP(B54,'Provider Valuations &amp; MPTs'!B:E,7,0)</f>
        <v>#N/A</v>
      </c>
      <c r="G54" s="2" t="e">
        <f>VLOOKUP(B54,'Provider Valuations &amp; MPTs'!B:E,8,0)</f>
        <v>#N/A</v>
      </c>
      <c r="H54" s="2">
        <v>75</v>
      </c>
      <c r="I54" s="8" t="s">
        <v>655</v>
      </c>
      <c r="J54" s="14" t="e">
        <f>VLOOKUP(B54,'Provider Valuations &amp; MPTs'!B:F,9,0)</f>
        <v>#N/A</v>
      </c>
      <c r="K54" s="14" t="e">
        <f>VLOOKUP(B54,'Provider Valuations &amp; MPTs'!B:N,11,0)</f>
        <v>#N/A</v>
      </c>
      <c r="L54" s="23" t="str">
        <f t="shared" si="5"/>
        <v>NA</v>
      </c>
      <c r="M54" s="24" t="e">
        <f t="shared" si="1"/>
        <v>#N/A</v>
      </c>
      <c r="N54" s="24" t="e">
        <f t="shared" si="2"/>
        <v>#N/A</v>
      </c>
      <c r="O54" s="49" t="e">
        <f t="shared" si="3"/>
        <v>#N/A</v>
      </c>
      <c r="P54" s="49" t="e">
        <f t="shared" si="4"/>
        <v>#N/A</v>
      </c>
    </row>
    <row r="55" spans="1:16" ht="15" x14ac:dyDescent="0.25">
      <c r="A55" s="1">
        <v>3</v>
      </c>
      <c r="B55" s="1" t="s">
        <v>90</v>
      </c>
      <c r="C55" s="2" t="s">
        <v>91</v>
      </c>
      <c r="D55" s="2" t="s">
        <v>9</v>
      </c>
      <c r="E55" s="2" t="s">
        <v>606</v>
      </c>
      <c r="F55" s="8" t="e">
        <f>VLOOKUP(B55,'Provider Valuations &amp; MPTs'!B:E,7,0)</f>
        <v>#REF!</v>
      </c>
      <c r="G55" s="2" t="e">
        <f>VLOOKUP(B55,'Provider Valuations &amp; MPTs'!B:E,8,0)</f>
        <v>#REF!</v>
      </c>
      <c r="H55" s="2">
        <v>48</v>
      </c>
      <c r="I55" s="8">
        <v>1.1760282290567753E-2</v>
      </c>
      <c r="J55" s="14" t="e">
        <f>VLOOKUP(B55,'Provider Valuations &amp; MPTs'!B:F,9,0)</f>
        <v>#REF!</v>
      </c>
      <c r="K55" s="14">
        <f>VLOOKUP(B55,'Provider Valuations &amp; MPTs'!B:N,11,0)</f>
        <v>0.98821592647166123</v>
      </c>
      <c r="L55" s="23" t="str">
        <f t="shared" si="5"/>
        <v>NA</v>
      </c>
      <c r="M55" s="24">
        <f t="shared" si="1"/>
        <v>38</v>
      </c>
      <c r="N55" s="24">
        <f t="shared" si="2"/>
        <v>10</v>
      </c>
      <c r="O55" s="49">
        <f t="shared" si="3"/>
        <v>38</v>
      </c>
      <c r="P55" s="49">
        <f t="shared" si="4"/>
        <v>0</v>
      </c>
    </row>
    <row r="56" spans="1:16" ht="15" x14ac:dyDescent="0.25">
      <c r="A56" s="1">
        <v>3</v>
      </c>
      <c r="B56" s="1" t="s">
        <v>92</v>
      </c>
      <c r="C56" s="2" t="s">
        <v>93</v>
      </c>
      <c r="D56" s="2" t="s">
        <v>603</v>
      </c>
      <c r="E56" s="2" t="s">
        <v>606</v>
      </c>
      <c r="F56" s="8" t="e">
        <f>VLOOKUP(B56,'Provider Valuations &amp; MPTs'!B:E,7,0)</f>
        <v>#REF!</v>
      </c>
      <c r="G56" s="2" t="e">
        <f>VLOOKUP(B56,'Provider Valuations &amp; MPTs'!B:E,8,0)</f>
        <v>#REF!</v>
      </c>
      <c r="H56" s="2">
        <v>40</v>
      </c>
      <c r="I56" s="8" t="s">
        <v>655</v>
      </c>
      <c r="J56" s="14" t="e">
        <f>VLOOKUP(B56,'Provider Valuations &amp; MPTs'!B:F,9,0)</f>
        <v>#REF!</v>
      </c>
      <c r="K56" s="14" t="str">
        <f>VLOOKUP(B56,'Provider Valuations &amp; MPTs'!B:N,11,0)</f>
        <v>NA</v>
      </c>
      <c r="L56" s="23" t="str">
        <f t="shared" si="5"/>
        <v>NA</v>
      </c>
      <c r="M56" s="24" t="e">
        <f t="shared" si="1"/>
        <v>#VALUE!</v>
      </c>
      <c r="N56" s="24" t="e">
        <f t="shared" si="2"/>
        <v>#VALUE!</v>
      </c>
      <c r="O56" s="49" t="e">
        <f t="shared" si="3"/>
        <v>#VALUE!</v>
      </c>
      <c r="P56" s="49" t="e">
        <f t="shared" si="4"/>
        <v>#VALUE!</v>
      </c>
    </row>
    <row r="57" spans="1:16" ht="15" x14ac:dyDescent="0.25">
      <c r="A57" s="1">
        <v>3</v>
      </c>
      <c r="B57" s="1" t="s">
        <v>94</v>
      </c>
      <c r="C57" s="2" t="s">
        <v>95</v>
      </c>
      <c r="D57" s="2" t="s">
        <v>9</v>
      </c>
      <c r="E57" s="2" t="s">
        <v>10</v>
      </c>
      <c r="F57" s="8" t="e">
        <f>VLOOKUP(B57,'Provider Valuations &amp; MPTs'!B:E,7,0)</f>
        <v>#REF!</v>
      </c>
      <c r="G57" s="2" t="e">
        <f>VLOOKUP(B57,'Provider Valuations &amp; MPTs'!B:E,8,0)</f>
        <v>#REF!</v>
      </c>
      <c r="H57" s="2">
        <v>15</v>
      </c>
      <c r="I57" s="8">
        <v>7.1711608392606725E-3</v>
      </c>
      <c r="J57" s="14" t="e">
        <f>VLOOKUP(B57,'Provider Valuations &amp; MPTs'!B:F,9,0)</f>
        <v>#REF!</v>
      </c>
      <c r="K57" s="14">
        <f>VLOOKUP(B57,'Provider Valuations &amp; MPTs'!B:N,11,0)</f>
        <v>0.51852479931312756</v>
      </c>
      <c r="L57" s="23" t="str">
        <f t="shared" si="5"/>
        <v>NA</v>
      </c>
      <c r="M57" s="24">
        <f t="shared" si="1"/>
        <v>5</v>
      </c>
      <c r="N57" s="24">
        <f t="shared" si="2"/>
        <v>10</v>
      </c>
      <c r="O57" s="49">
        <f t="shared" si="3"/>
        <v>5</v>
      </c>
      <c r="P57" s="49">
        <f t="shared" si="4"/>
        <v>0</v>
      </c>
    </row>
    <row r="58" spans="1:16" ht="15" x14ac:dyDescent="0.25">
      <c r="A58" s="1">
        <v>3</v>
      </c>
      <c r="B58" s="1" t="s">
        <v>96</v>
      </c>
      <c r="C58" s="2" t="s">
        <v>97</v>
      </c>
      <c r="D58" s="2" t="s">
        <v>9</v>
      </c>
      <c r="E58" s="2" t="s">
        <v>606</v>
      </c>
      <c r="F58" s="8" t="e">
        <f>VLOOKUP(B58,'Provider Valuations &amp; MPTs'!B:E,7,0)</f>
        <v>#REF!</v>
      </c>
      <c r="G58" s="2" t="e">
        <f>VLOOKUP(B58,'Provider Valuations &amp; MPTs'!B:E,8,0)</f>
        <v>#REF!</v>
      </c>
      <c r="H58" s="2">
        <v>23</v>
      </c>
      <c r="I58" s="8">
        <v>3.1180656194995421E-3</v>
      </c>
      <c r="J58" s="14" t="e">
        <f>VLOOKUP(B58,'Provider Valuations &amp; MPTs'!B:F,9,0)</f>
        <v>#REF!</v>
      </c>
      <c r="K58" s="14">
        <f>VLOOKUP(B58,'Provider Valuations &amp; MPTs'!B:N,11,0)</f>
        <v>1.8415142231764474</v>
      </c>
      <c r="L58" s="23" t="str">
        <f t="shared" si="5"/>
        <v>NA</v>
      </c>
      <c r="M58" s="24">
        <f t="shared" si="1"/>
        <v>13</v>
      </c>
      <c r="N58" s="24">
        <f t="shared" si="2"/>
        <v>10</v>
      </c>
      <c r="O58" s="49">
        <f t="shared" si="3"/>
        <v>13</v>
      </c>
      <c r="P58" s="49">
        <f t="shared" si="4"/>
        <v>0</v>
      </c>
    </row>
    <row r="59" spans="1:16" ht="30" x14ac:dyDescent="0.25">
      <c r="A59" s="1">
        <v>3</v>
      </c>
      <c r="B59" s="1" t="s">
        <v>98</v>
      </c>
      <c r="C59" s="2" t="s">
        <v>99</v>
      </c>
      <c r="D59" s="2" t="s">
        <v>9</v>
      </c>
      <c r="E59" s="2" t="s">
        <v>606</v>
      </c>
      <c r="F59" s="8" t="e">
        <f>VLOOKUP(B59,'Provider Valuations &amp; MPTs'!B:E,7,0)</f>
        <v>#REF!</v>
      </c>
      <c r="G59" s="2" t="e">
        <f>VLOOKUP(B59,'Provider Valuations &amp; MPTs'!B:E,8,0)</f>
        <v>#REF!</v>
      </c>
      <c r="H59" s="2">
        <v>6</v>
      </c>
      <c r="I59" s="8">
        <v>1.2053567151245408E-3</v>
      </c>
      <c r="J59" s="14" t="e">
        <f>VLOOKUP(B59,'Provider Valuations &amp; MPTs'!B:F,9,0)</f>
        <v>#REF!</v>
      </c>
      <c r="K59" s="14">
        <f>VLOOKUP(B59,'Provider Valuations &amp; MPTs'!B:N,11,0)</f>
        <v>1.1308856935711284</v>
      </c>
      <c r="L59" s="23" t="str">
        <f t="shared" si="5"/>
        <v>NA</v>
      </c>
      <c r="M59" s="24">
        <f t="shared" si="1"/>
        <v>0</v>
      </c>
      <c r="N59" s="24">
        <f t="shared" si="2"/>
        <v>6</v>
      </c>
      <c r="O59" s="49">
        <f t="shared" si="3"/>
        <v>0</v>
      </c>
      <c r="P59" s="49">
        <f t="shared" si="4"/>
        <v>0</v>
      </c>
    </row>
    <row r="60" spans="1:16" ht="15" x14ac:dyDescent="0.25">
      <c r="A60" s="1">
        <v>3</v>
      </c>
      <c r="B60" s="1" t="s">
        <v>100</v>
      </c>
      <c r="C60" s="2" t="s">
        <v>101</v>
      </c>
      <c r="D60" s="2" t="s">
        <v>9</v>
      </c>
      <c r="E60" s="2" t="s">
        <v>606</v>
      </c>
      <c r="F60" s="8" t="e">
        <f>VLOOKUP(B60,'Provider Valuations &amp; MPTs'!B:E,7,0)</f>
        <v>#REF!</v>
      </c>
      <c r="G60" s="2" t="e">
        <f>VLOOKUP(B60,'Provider Valuations &amp; MPTs'!B:E,8,0)</f>
        <v>#REF!</v>
      </c>
      <c r="H60" s="2">
        <v>75</v>
      </c>
      <c r="I60" s="8">
        <v>5.8278973935560523E-2</v>
      </c>
      <c r="J60" s="14" t="e">
        <f>VLOOKUP(B60,'Provider Valuations &amp; MPTs'!B:F,9,0)</f>
        <v>#REF!</v>
      </c>
      <c r="K60" s="14">
        <f>VLOOKUP(B60,'Provider Valuations &amp; MPTs'!B:N,11,0)</f>
        <v>1.8573431614372047</v>
      </c>
      <c r="L60" s="23" t="str">
        <f t="shared" si="5"/>
        <v>NA</v>
      </c>
      <c r="M60" s="24">
        <f t="shared" si="1"/>
        <v>65</v>
      </c>
      <c r="N60" s="24">
        <f t="shared" si="2"/>
        <v>10</v>
      </c>
      <c r="O60" s="49">
        <f t="shared" si="3"/>
        <v>65</v>
      </c>
      <c r="P60" s="49">
        <f t="shared" si="4"/>
        <v>0</v>
      </c>
    </row>
    <row r="61" spans="1:16" ht="15" x14ac:dyDescent="0.25">
      <c r="A61" s="1">
        <v>3</v>
      </c>
      <c r="B61" s="1" t="s">
        <v>102</v>
      </c>
      <c r="C61" s="2" t="s">
        <v>103</v>
      </c>
      <c r="D61" s="2" t="s">
        <v>9</v>
      </c>
      <c r="E61" s="2" t="s">
        <v>10</v>
      </c>
      <c r="F61" s="8" t="e">
        <f>VLOOKUP(B61,'Provider Valuations &amp; MPTs'!B:E,7,0)</f>
        <v>#REF!</v>
      </c>
      <c r="G61" s="2" t="e">
        <f>VLOOKUP(B61,'Provider Valuations &amp; MPTs'!B:E,8,0)</f>
        <v>#REF!</v>
      </c>
      <c r="H61" s="2">
        <v>1</v>
      </c>
      <c r="I61" s="8">
        <v>5.1132259121549044E-4</v>
      </c>
      <c r="J61" s="14" t="e">
        <f>VLOOKUP(B61,'Provider Valuations &amp; MPTs'!B:F,9,0)</f>
        <v>#REF!</v>
      </c>
      <c r="K61" s="14">
        <f>VLOOKUP(B61,'Provider Valuations &amp; MPTs'!B:N,11,0)</f>
        <v>0.29812392475161159</v>
      </c>
      <c r="L61" s="23" t="str">
        <f t="shared" si="5"/>
        <v>NA</v>
      </c>
      <c r="M61" s="24">
        <f t="shared" si="1"/>
        <v>0</v>
      </c>
      <c r="N61" s="24">
        <f t="shared" si="2"/>
        <v>1</v>
      </c>
      <c r="O61" s="49">
        <f t="shared" si="3"/>
        <v>0</v>
      </c>
      <c r="P61" s="49">
        <f t="shared" si="4"/>
        <v>0</v>
      </c>
    </row>
    <row r="62" spans="1:16" ht="30" x14ac:dyDescent="0.25">
      <c r="A62" s="1">
        <v>3</v>
      </c>
      <c r="B62" s="1" t="s">
        <v>104</v>
      </c>
      <c r="C62" s="2" t="s">
        <v>105</v>
      </c>
      <c r="D62" s="2" t="s">
        <v>9</v>
      </c>
      <c r="E62" s="2" t="s">
        <v>10</v>
      </c>
      <c r="F62" s="8" t="e">
        <f>VLOOKUP(B62,'Provider Valuations &amp; MPTs'!B:E,7,0)</f>
        <v>#REF!</v>
      </c>
      <c r="G62" s="2" t="e">
        <f>VLOOKUP(B62,'Provider Valuations &amp; MPTs'!B:E,8,0)</f>
        <v>#REF!</v>
      </c>
      <c r="H62" s="2">
        <v>53</v>
      </c>
      <c r="I62" s="8">
        <v>2.8081278020602472E-2</v>
      </c>
      <c r="J62" s="14" t="e">
        <f>VLOOKUP(B62,'Provider Valuations &amp; MPTs'!B:F,9,0)</f>
        <v>#REF!</v>
      </c>
      <c r="K62" s="14">
        <f>VLOOKUP(B62,'Provider Valuations &amp; MPTs'!B:N,11,0)</f>
        <v>0.46347385062277469</v>
      </c>
      <c r="L62" s="23" t="str">
        <f t="shared" si="5"/>
        <v>NA</v>
      </c>
      <c r="M62" s="24">
        <f t="shared" si="1"/>
        <v>43</v>
      </c>
      <c r="N62" s="24">
        <f t="shared" si="2"/>
        <v>10</v>
      </c>
      <c r="O62" s="49">
        <f t="shared" si="3"/>
        <v>43</v>
      </c>
      <c r="P62" s="49">
        <f t="shared" si="4"/>
        <v>0</v>
      </c>
    </row>
    <row r="63" spans="1:16" ht="15" x14ac:dyDescent="0.25">
      <c r="A63" s="1">
        <v>3</v>
      </c>
      <c r="B63" s="1" t="s">
        <v>106</v>
      </c>
      <c r="C63" s="2" t="s">
        <v>107</v>
      </c>
      <c r="D63" s="2" t="s">
        <v>9</v>
      </c>
      <c r="E63" s="2" t="s">
        <v>606</v>
      </c>
      <c r="F63" s="8" t="e">
        <f>VLOOKUP(B63,'Provider Valuations &amp; MPTs'!B:E,7,0)</f>
        <v>#REF!</v>
      </c>
      <c r="G63" s="2" t="e">
        <f>VLOOKUP(B63,'Provider Valuations &amp; MPTs'!B:E,8,0)</f>
        <v>#REF!</v>
      </c>
      <c r="H63" s="2">
        <v>4</v>
      </c>
      <c r="I63" s="8">
        <v>5.5052478968548512E-4</v>
      </c>
      <c r="J63" s="14" t="e">
        <f>VLOOKUP(B63,'Provider Valuations &amp; MPTs'!B:F,9,0)</f>
        <v>#REF!</v>
      </c>
      <c r="K63" s="14">
        <f>VLOOKUP(B63,'Provider Valuations &amp; MPTs'!B:N,11,0)</f>
        <v>1.9465148508008163</v>
      </c>
      <c r="L63" s="23" t="str">
        <f t="shared" si="5"/>
        <v>NA</v>
      </c>
      <c r="M63" s="24">
        <f t="shared" si="1"/>
        <v>0</v>
      </c>
      <c r="N63" s="24">
        <f t="shared" si="2"/>
        <v>4</v>
      </c>
      <c r="O63" s="49">
        <f t="shared" si="3"/>
        <v>0</v>
      </c>
      <c r="P63" s="49">
        <f t="shared" si="4"/>
        <v>0</v>
      </c>
    </row>
    <row r="64" spans="1:16" ht="15" x14ac:dyDescent="0.25">
      <c r="A64" s="1">
        <v>3</v>
      </c>
      <c r="B64" s="1" t="s">
        <v>108</v>
      </c>
      <c r="C64" s="2" t="s">
        <v>109</v>
      </c>
      <c r="D64" s="2" t="s">
        <v>9</v>
      </c>
      <c r="E64" s="2" t="s">
        <v>10</v>
      </c>
      <c r="F64" s="8" t="e">
        <f>VLOOKUP(B64,'Provider Valuations &amp; MPTs'!B:E,7,0)</f>
        <v>#REF!</v>
      </c>
      <c r="G64" s="2" t="e">
        <f>VLOOKUP(B64,'Provider Valuations &amp; MPTs'!B:E,8,0)</f>
        <v>#REF!</v>
      </c>
      <c r="H64" s="2">
        <v>9</v>
      </c>
      <c r="I64" s="8">
        <v>8.7558611688874598E-3</v>
      </c>
      <c r="J64" s="14" t="e">
        <f>VLOOKUP(B64,'Provider Valuations &amp; MPTs'!B:F,9,0)</f>
        <v>#REF!</v>
      </c>
      <c r="K64" s="14">
        <f>VLOOKUP(B64,'Provider Valuations &amp; MPTs'!B:N,11,0)</f>
        <v>0.25286958194525705</v>
      </c>
      <c r="L64" s="23" t="str">
        <f t="shared" si="5"/>
        <v>NA</v>
      </c>
      <c r="M64" s="24">
        <f t="shared" si="1"/>
        <v>0</v>
      </c>
      <c r="N64" s="24">
        <f t="shared" si="2"/>
        <v>9</v>
      </c>
      <c r="O64" s="49">
        <f t="shared" si="3"/>
        <v>0</v>
      </c>
      <c r="P64" s="49">
        <f t="shared" si="4"/>
        <v>0</v>
      </c>
    </row>
    <row r="65" spans="1:16" ht="15" x14ac:dyDescent="0.25">
      <c r="A65" s="1">
        <v>3</v>
      </c>
      <c r="B65" s="1" t="s">
        <v>110</v>
      </c>
      <c r="C65" s="2" t="s">
        <v>111</v>
      </c>
      <c r="D65" s="2" t="s">
        <v>9</v>
      </c>
      <c r="E65" s="2" t="s">
        <v>10</v>
      </c>
      <c r="F65" s="8" t="e">
        <f>VLOOKUP(B65,'Provider Valuations &amp; MPTs'!B:E,7,0)</f>
        <v>#REF!</v>
      </c>
      <c r="G65" s="2" t="e">
        <f>VLOOKUP(B65,'Provider Valuations &amp; MPTs'!B:E,8,0)</f>
        <v>#REF!</v>
      </c>
      <c r="H65" s="2">
        <v>65</v>
      </c>
      <c r="I65" s="8">
        <v>3.1887463698319532E-2</v>
      </c>
      <c r="J65" s="14" t="e">
        <f>VLOOKUP(B65,'Provider Valuations &amp; MPTs'!B:F,9,0)</f>
        <v>#REF!</v>
      </c>
      <c r="K65" s="14">
        <f>VLOOKUP(B65,'Provider Valuations &amp; MPTs'!B:N,11,0)</f>
        <v>0.49832611189791293</v>
      </c>
      <c r="L65" s="23" t="str">
        <f t="shared" si="5"/>
        <v>NA</v>
      </c>
      <c r="M65" s="24">
        <f t="shared" si="1"/>
        <v>55</v>
      </c>
      <c r="N65" s="24">
        <f t="shared" si="2"/>
        <v>10</v>
      </c>
      <c r="O65" s="49">
        <f t="shared" si="3"/>
        <v>55</v>
      </c>
      <c r="P65" s="49">
        <f t="shared" si="4"/>
        <v>0</v>
      </c>
    </row>
    <row r="66" spans="1:16" ht="15" x14ac:dyDescent="0.25">
      <c r="A66" s="1">
        <v>3</v>
      </c>
      <c r="B66" s="1" t="s">
        <v>112</v>
      </c>
      <c r="C66" s="2" t="s">
        <v>113</v>
      </c>
      <c r="D66" s="2" t="s">
        <v>9</v>
      </c>
      <c r="E66" s="2" t="s">
        <v>10</v>
      </c>
      <c r="F66" s="8" t="e">
        <f>VLOOKUP(B66,'Provider Valuations &amp; MPTs'!B:E,7,0)</f>
        <v>#REF!</v>
      </c>
      <c r="G66" s="2" t="e">
        <f>VLOOKUP(B66,'Provider Valuations &amp; MPTs'!B:E,8,0)</f>
        <v>#REF!</v>
      </c>
      <c r="H66" s="2">
        <v>3</v>
      </c>
      <c r="I66" s="8">
        <v>4.1064096560629688E-3</v>
      </c>
      <c r="J66" s="14" t="e">
        <f>VLOOKUP(B66,'Provider Valuations &amp; MPTs'!B:F,9,0)</f>
        <v>#REF!</v>
      </c>
      <c r="K66" s="14">
        <f>VLOOKUP(B66,'Provider Valuations &amp; MPTs'!B:N,11,0)</f>
        <v>0.19810510171599979</v>
      </c>
      <c r="L66" s="23" t="str">
        <f t="shared" si="5"/>
        <v>NA</v>
      </c>
      <c r="M66" s="24">
        <f t="shared" si="1"/>
        <v>0</v>
      </c>
      <c r="N66" s="24">
        <f t="shared" si="2"/>
        <v>3</v>
      </c>
      <c r="O66" s="49">
        <f t="shared" si="3"/>
        <v>0</v>
      </c>
      <c r="P66" s="49">
        <f t="shared" si="4"/>
        <v>0</v>
      </c>
    </row>
    <row r="67" spans="1:16" ht="15" x14ac:dyDescent="0.25">
      <c r="A67" s="1">
        <v>3</v>
      </c>
      <c r="B67" s="1" t="s">
        <v>114</v>
      </c>
      <c r="C67" s="2" t="s">
        <v>115</v>
      </c>
      <c r="D67" s="2" t="s">
        <v>604</v>
      </c>
      <c r="E67" s="2" t="s">
        <v>606</v>
      </c>
      <c r="F67" s="8" t="e">
        <f>VLOOKUP(B67,'Provider Valuations &amp; MPTs'!B:E,7,0)</f>
        <v>#REF!</v>
      </c>
      <c r="G67" s="2" t="e">
        <f>VLOOKUP(B67,'Provider Valuations &amp; MPTs'!B:E,8,0)</f>
        <v>#REF!</v>
      </c>
      <c r="H67" s="2">
        <v>18</v>
      </c>
      <c r="I67" s="8" t="s">
        <v>655</v>
      </c>
      <c r="J67" s="14" t="e">
        <f>VLOOKUP(B67,'Provider Valuations &amp; MPTs'!B:F,9,0)</f>
        <v>#REF!</v>
      </c>
      <c r="K67" s="14" t="str">
        <f>VLOOKUP(B67,'Provider Valuations &amp; MPTs'!B:N,11,0)</f>
        <v>NA</v>
      </c>
      <c r="L67" s="23" t="str">
        <f t="shared" si="5"/>
        <v>NA</v>
      </c>
      <c r="M67" s="24" t="e">
        <f t="shared" si="1"/>
        <v>#VALUE!</v>
      </c>
      <c r="N67" s="24" t="e">
        <f t="shared" si="2"/>
        <v>#VALUE!</v>
      </c>
      <c r="O67" s="49" t="e">
        <f t="shared" si="3"/>
        <v>#VALUE!</v>
      </c>
      <c r="P67" s="49" t="e">
        <f t="shared" si="4"/>
        <v>#VALUE!</v>
      </c>
    </row>
    <row r="68" spans="1:16" ht="30" x14ac:dyDescent="0.25">
      <c r="A68" s="1">
        <v>3</v>
      </c>
      <c r="B68" s="1" t="s">
        <v>116</v>
      </c>
      <c r="C68" s="2" t="s">
        <v>117</v>
      </c>
      <c r="D68" s="2" t="s">
        <v>9</v>
      </c>
      <c r="E68" s="2" t="s">
        <v>10</v>
      </c>
      <c r="F68" s="8" t="e">
        <f>VLOOKUP(B68,'Provider Valuations &amp; MPTs'!B:E,7,0)</f>
        <v>#REF!</v>
      </c>
      <c r="G68" s="2" t="e">
        <f>VLOOKUP(B68,'Provider Valuations &amp; MPTs'!B:E,8,0)</f>
        <v>#REF!</v>
      </c>
      <c r="H68" s="2">
        <v>17</v>
      </c>
      <c r="I68" s="8">
        <v>9.1795706104957232E-3</v>
      </c>
      <c r="J68" s="14" t="e">
        <f>VLOOKUP(B68,'Provider Valuations &amp; MPTs'!B:F,9,0)</f>
        <v>#REF!</v>
      </c>
      <c r="K68" s="14">
        <f>VLOOKUP(B68,'Provider Valuations &amp; MPTs'!B:N,11,0)</f>
        <v>0.44854001644027014</v>
      </c>
      <c r="L68" s="23" t="str">
        <f t="shared" si="5"/>
        <v>NA</v>
      </c>
      <c r="M68" s="24">
        <f t="shared" si="1"/>
        <v>7</v>
      </c>
      <c r="N68" s="24">
        <f t="shared" si="2"/>
        <v>10</v>
      </c>
      <c r="O68" s="49">
        <f t="shared" si="3"/>
        <v>7</v>
      </c>
      <c r="P68" s="49">
        <f t="shared" si="4"/>
        <v>0</v>
      </c>
    </row>
    <row r="69" spans="1:16" ht="15" x14ac:dyDescent="0.25">
      <c r="A69" s="1">
        <v>3</v>
      </c>
      <c r="B69" s="1" t="s">
        <v>118</v>
      </c>
      <c r="C69" s="2" t="s">
        <v>119</v>
      </c>
      <c r="D69" s="2" t="s">
        <v>9</v>
      </c>
      <c r="E69" s="2" t="s">
        <v>10</v>
      </c>
      <c r="F69" s="8" t="e">
        <f>VLOOKUP(B69,'Provider Valuations &amp; MPTs'!B:E,7,0)</f>
        <v>#REF!</v>
      </c>
      <c r="G69" s="2" t="e">
        <f>VLOOKUP(B69,'Provider Valuations &amp; MPTs'!B:E,8,0)</f>
        <v>#REF!</v>
      </c>
      <c r="H69" s="2">
        <v>23</v>
      </c>
      <c r="I69" s="8">
        <v>2.1729482507336866E-4</v>
      </c>
      <c r="J69" s="14" t="e">
        <f>VLOOKUP(B69,'Provider Valuations &amp; MPTs'!B:F,9,0)</f>
        <v>#REF!</v>
      </c>
      <c r="K69" s="14">
        <f>VLOOKUP(B69,'Provider Valuations &amp; MPTs'!B:N,11,0)</f>
        <v>8.9191460272651355</v>
      </c>
      <c r="L69" s="23" t="str">
        <f t="shared" si="5"/>
        <v>NA</v>
      </c>
      <c r="M69" s="24">
        <f t="shared" si="1"/>
        <v>13</v>
      </c>
      <c r="N69" s="24">
        <f t="shared" si="2"/>
        <v>10</v>
      </c>
      <c r="O69" s="49">
        <f t="shared" si="3"/>
        <v>13</v>
      </c>
      <c r="P69" s="49">
        <f t="shared" si="4"/>
        <v>0</v>
      </c>
    </row>
    <row r="70" spans="1:16" ht="30" x14ac:dyDescent="0.25">
      <c r="A70" s="1">
        <v>3</v>
      </c>
      <c r="B70" s="1" t="s">
        <v>120</v>
      </c>
      <c r="C70" s="2" t="s">
        <v>121</v>
      </c>
      <c r="D70" s="2" t="s">
        <v>9</v>
      </c>
      <c r="E70" s="2" t="s">
        <v>10</v>
      </c>
      <c r="F70" s="8" t="e">
        <f>VLOOKUP(B70,'Provider Valuations &amp; MPTs'!B:E,7,0)</f>
        <v>#REF!</v>
      </c>
      <c r="G70" s="2" t="e">
        <f>VLOOKUP(B70,'Provider Valuations &amp; MPTs'!B:E,8,0)</f>
        <v>#REF!</v>
      </c>
      <c r="H70" s="2">
        <v>3</v>
      </c>
      <c r="I70" s="8">
        <v>2.3764126718978191E-3</v>
      </c>
      <c r="J70" s="14" t="e">
        <f>VLOOKUP(B70,'Provider Valuations &amp; MPTs'!B:F,9,0)</f>
        <v>#REF!</v>
      </c>
      <c r="K70" s="14">
        <f>VLOOKUP(B70,'Provider Valuations &amp; MPTs'!B:N,11,0)</f>
        <v>0.32040991659206258</v>
      </c>
      <c r="L70" s="23" t="str">
        <f t="shared" si="5"/>
        <v>NA</v>
      </c>
      <c r="M70" s="24">
        <f t="shared" si="1"/>
        <v>0</v>
      </c>
      <c r="N70" s="24">
        <f t="shared" si="2"/>
        <v>3</v>
      </c>
      <c r="O70" s="49">
        <f t="shared" si="3"/>
        <v>0</v>
      </c>
      <c r="P70" s="49">
        <f t="shared" si="4"/>
        <v>0</v>
      </c>
    </row>
    <row r="71" spans="1:16" ht="15" x14ac:dyDescent="0.25">
      <c r="A71" s="1">
        <v>3</v>
      </c>
      <c r="B71" s="1" t="s">
        <v>122</v>
      </c>
      <c r="C71" s="2" t="s">
        <v>123</v>
      </c>
      <c r="D71" s="2" t="s">
        <v>604</v>
      </c>
      <c r="E71" s="2" t="s">
        <v>606</v>
      </c>
      <c r="F71" s="8" t="e">
        <f>VLOOKUP(B71,'Provider Valuations &amp; MPTs'!B:E,7,0)</f>
        <v>#REF!</v>
      </c>
      <c r="G71" s="2" t="e">
        <f>VLOOKUP(B71,'Provider Valuations &amp; MPTs'!B:E,8,0)</f>
        <v>#REF!</v>
      </c>
      <c r="H71" s="2">
        <v>11</v>
      </c>
      <c r="I71" s="8" t="s">
        <v>655</v>
      </c>
      <c r="J71" s="14" t="e">
        <f>VLOOKUP(B71,'Provider Valuations &amp; MPTs'!B:F,9,0)</f>
        <v>#REF!</v>
      </c>
      <c r="K71" s="14" t="str">
        <f>VLOOKUP(B71,'Provider Valuations &amp; MPTs'!B:N,11,0)</f>
        <v>NA</v>
      </c>
      <c r="L71" s="23" t="str">
        <f t="shared" si="5"/>
        <v>NA</v>
      </c>
      <c r="M71" s="24" t="e">
        <f t="shared" si="1"/>
        <v>#VALUE!</v>
      </c>
      <c r="N71" s="24" t="e">
        <f t="shared" si="2"/>
        <v>#VALUE!</v>
      </c>
      <c r="O71" s="49" t="e">
        <f t="shared" si="3"/>
        <v>#VALUE!</v>
      </c>
      <c r="P71" s="49" t="e">
        <f t="shared" si="4"/>
        <v>#VALUE!</v>
      </c>
    </row>
    <row r="72" spans="1:16" ht="15" x14ac:dyDescent="0.25">
      <c r="A72" s="1">
        <v>3</v>
      </c>
      <c r="B72" s="1" t="s">
        <v>124</v>
      </c>
      <c r="C72" s="2" t="s">
        <v>125</v>
      </c>
      <c r="D72" s="2" t="s">
        <v>9</v>
      </c>
      <c r="E72" s="2" t="s">
        <v>606</v>
      </c>
      <c r="F72" s="8" t="e">
        <f>VLOOKUP(B72,'Provider Valuations &amp; MPTs'!B:E,7,0)</f>
        <v>#REF!</v>
      </c>
      <c r="G72" s="2" t="e">
        <f>VLOOKUP(B72,'Provider Valuations &amp; MPTs'!B:E,8,0)</f>
        <v>#REF!</v>
      </c>
      <c r="H72" s="2">
        <v>1</v>
      </c>
      <c r="I72" s="8">
        <v>2.5350485133190871E-4</v>
      </c>
      <c r="J72" s="14" t="e">
        <f>VLOOKUP(B72,'Provider Valuations &amp; MPTs'!B:F,9,0)</f>
        <v>#REF!</v>
      </c>
      <c r="K72" s="14">
        <f>VLOOKUP(B72,'Provider Valuations &amp; MPTs'!B:N,11,0)</f>
        <v>0.68435008828928379</v>
      </c>
      <c r="L72" s="23" t="str">
        <f t="shared" si="5"/>
        <v>NA</v>
      </c>
      <c r="M72" s="24">
        <f t="shared" si="1"/>
        <v>0</v>
      </c>
      <c r="N72" s="24">
        <f t="shared" si="2"/>
        <v>1</v>
      </c>
      <c r="O72" s="49">
        <f t="shared" si="3"/>
        <v>0</v>
      </c>
      <c r="P72" s="49">
        <f t="shared" si="4"/>
        <v>0</v>
      </c>
    </row>
    <row r="73" spans="1:16" ht="15" x14ac:dyDescent="0.25">
      <c r="A73" s="1">
        <v>4</v>
      </c>
      <c r="B73" s="1" t="s">
        <v>126</v>
      </c>
      <c r="C73" s="2" t="s">
        <v>127</v>
      </c>
      <c r="D73" s="2" t="s">
        <v>9</v>
      </c>
      <c r="E73" s="2" t="s">
        <v>10</v>
      </c>
      <c r="F73" s="8" t="e">
        <f>VLOOKUP(B73,'Provider Valuations &amp; MPTs'!B:E,7,0)</f>
        <v>#REF!</v>
      </c>
      <c r="G73" s="2" t="e">
        <f>VLOOKUP(B73,'Provider Valuations &amp; MPTs'!B:E,8,0)</f>
        <v>#REF!</v>
      </c>
      <c r="H73" s="2">
        <v>3</v>
      </c>
      <c r="I73" s="8">
        <v>1.0705106822976648E-3</v>
      </c>
      <c r="J73" s="14" t="e">
        <f>VLOOKUP(B73,'Provider Valuations &amp; MPTs'!B:F,9,0)</f>
        <v>#REF!</v>
      </c>
      <c r="K73" s="14">
        <f>VLOOKUP(B73,'Provider Valuations &amp; MPTs'!B:N,11,0)</f>
        <v>0.57893277650613895</v>
      </c>
      <c r="L73" s="23" t="str">
        <f t="shared" si="5"/>
        <v>NA</v>
      </c>
      <c r="M73" s="24">
        <f t="shared" si="1"/>
        <v>0</v>
      </c>
      <c r="N73" s="24">
        <f t="shared" si="2"/>
        <v>3</v>
      </c>
      <c r="O73" s="49">
        <f t="shared" si="3"/>
        <v>0</v>
      </c>
      <c r="P73" s="49">
        <f t="shared" si="4"/>
        <v>0</v>
      </c>
    </row>
    <row r="74" spans="1:16" ht="15" x14ac:dyDescent="0.25">
      <c r="A74" s="1">
        <v>4</v>
      </c>
      <c r="B74" s="1" t="s">
        <v>128</v>
      </c>
      <c r="C74" s="2" t="s">
        <v>129</v>
      </c>
      <c r="D74" s="2" t="s">
        <v>9</v>
      </c>
      <c r="E74" s="2" t="s">
        <v>10</v>
      </c>
      <c r="F74" s="8" t="e">
        <f>VLOOKUP(B74,'Provider Valuations &amp; MPTs'!B:E,7,0)</f>
        <v>#REF!</v>
      </c>
      <c r="G74" s="2" t="e">
        <f>VLOOKUP(B74,'Provider Valuations &amp; MPTs'!B:E,8,0)</f>
        <v>#REF!</v>
      </c>
      <c r="H74" s="2">
        <v>31</v>
      </c>
      <c r="I74" s="8">
        <v>7.9563301792125035E-3</v>
      </c>
      <c r="J74" s="14" t="e">
        <f>VLOOKUP(B74,'Provider Valuations &amp; MPTs'!B:F,9,0)</f>
        <v>#REF!</v>
      </c>
      <c r="K74" s="14">
        <f>VLOOKUP(B74,'Provider Valuations &amp; MPTs'!B:N,11,0)</f>
        <v>0.95274388730562565</v>
      </c>
      <c r="L74" s="23" t="str">
        <f t="shared" si="5"/>
        <v>NA</v>
      </c>
      <c r="M74" s="24">
        <f t="shared" si="1"/>
        <v>21</v>
      </c>
      <c r="N74" s="24">
        <f t="shared" si="2"/>
        <v>10</v>
      </c>
      <c r="O74" s="49">
        <f t="shared" si="3"/>
        <v>21</v>
      </c>
      <c r="P74" s="49">
        <f t="shared" si="4"/>
        <v>0</v>
      </c>
    </row>
    <row r="75" spans="1:16" ht="15" x14ac:dyDescent="0.25">
      <c r="A75" s="1">
        <v>4</v>
      </c>
      <c r="B75" s="1" t="s">
        <v>130</v>
      </c>
      <c r="C75" s="2" t="s">
        <v>131</v>
      </c>
      <c r="D75" s="2" t="s">
        <v>9</v>
      </c>
      <c r="E75" s="2" t="s">
        <v>606</v>
      </c>
      <c r="F75" s="8" t="e">
        <f>VLOOKUP(B75,'Provider Valuations &amp; MPTs'!B:E,7,0)</f>
        <v>#REF!</v>
      </c>
      <c r="G75" s="2" t="e">
        <f>VLOOKUP(B75,'Provider Valuations &amp; MPTs'!B:E,8,0)</f>
        <v>#REF!</v>
      </c>
      <c r="H75" s="2">
        <v>1</v>
      </c>
      <c r="I75" s="8">
        <v>2.3736655484109235E-4</v>
      </c>
      <c r="J75" s="14" t="e">
        <f>VLOOKUP(B75,'Provider Valuations &amp; MPTs'!B:F,9,0)</f>
        <v>#REF!</v>
      </c>
      <c r="K75" s="14">
        <f>VLOOKUP(B75,'Provider Valuations &amp; MPTs'!B:N,11,0)</f>
        <v>1.2019110459776126</v>
      </c>
      <c r="L75" s="23" t="str">
        <f t="shared" si="5"/>
        <v>NA</v>
      </c>
      <c r="M75" s="24">
        <f t="shared" si="1"/>
        <v>0</v>
      </c>
      <c r="N75" s="24">
        <f t="shared" si="2"/>
        <v>1</v>
      </c>
      <c r="O75" s="49">
        <f t="shared" si="3"/>
        <v>0</v>
      </c>
      <c r="P75" s="49">
        <f t="shared" si="4"/>
        <v>0</v>
      </c>
    </row>
    <row r="76" spans="1:16" ht="15" x14ac:dyDescent="0.25">
      <c r="A76" s="1">
        <v>4</v>
      </c>
      <c r="B76" s="1" t="s">
        <v>132</v>
      </c>
      <c r="C76" s="2" t="s">
        <v>133</v>
      </c>
      <c r="D76" s="2" t="s">
        <v>603</v>
      </c>
      <c r="E76" s="2" t="s">
        <v>606</v>
      </c>
      <c r="F76" s="8" t="e">
        <f>VLOOKUP(B76,'Provider Valuations &amp; MPTs'!B:E,7,0)</f>
        <v>#REF!</v>
      </c>
      <c r="G76" s="2" t="e">
        <f>VLOOKUP(B76,'Provider Valuations &amp; MPTs'!B:E,8,0)</f>
        <v>#REF!</v>
      </c>
      <c r="H76" s="2">
        <v>8</v>
      </c>
      <c r="I76" s="8" t="s">
        <v>655</v>
      </c>
      <c r="J76" s="14" t="e">
        <f>VLOOKUP(B76,'Provider Valuations &amp; MPTs'!B:F,9,0)</f>
        <v>#REF!</v>
      </c>
      <c r="K76" s="14" t="str">
        <f>VLOOKUP(B76,'Provider Valuations &amp; MPTs'!B:N,11,0)</f>
        <v>NA</v>
      </c>
      <c r="L76" s="23" t="str">
        <f t="shared" si="5"/>
        <v>NA</v>
      </c>
      <c r="M76" s="24" t="e">
        <f t="shared" si="1"/>
        <v>#VALUE!</v>
      </c>
      <c r="N76" s="24" t="e">
        <f t="shared" si="2"/>
        <v>#VALUE!</v>
      </c>
      <c r="O76" s="49" t="e">
        <f t="shared" si="3"/>
        <v>#VALUE!</v>
      </c>
      <c r="P76" s="49" t="e">
        <f t="shared" si="4"/>
        <v>#VALUE!</v>
      </c>
    </row>
    <row r="77" spans="1:16" ht="15" x14ac:dyDescent="0.25">
      <c r="A77" s="1">
        <v>4</v>
      </c>
      <c r="B77" s="1" t="s">
        <v>134</v>
      </c>
      <c r="C77" s="2" t="s">
        <v>135</v>
      </c>
      <c r="D77" s="2" t="s">
        <v>9</v>
      </c>
      <c r="E77" s="2" t="s">
        <v>10</v>
      </c>
      <c r="F77" s="8" t="e">
        <f>VLOOKUP(B77,'Provider Valuations &amp; MPTs'!B:E,7,0)</f>
        <v>#REF!</v>
      </c>
      <c r="G77" s="2" t="e">
        <f>VLOOKUP(B77,'Provider Valuations &amp; MPTs'!B:E,8,0)</f>
        <v>#REF!</v>
      </c>
      <c r="H77" s="2">
        <v>13</v>
      </c>
      <c r="I77" s="8">
        <v>3.1429493854673272E-3</v>
      </c>
      <c r="J77" s="14" t="e">
        <f>VLOOKUP(B77,'Provider Valuations &amp; MPTs'!B:F,9,0)</f>
        <v>#REF!</v>
      </c>
      <c r="K77" s="14">
        <f>VLOOKUP(B77,'Provider Valuations &amp; MPTs'!B:N,11,0)</f>
        <v>1.022540497042232</v>
      </c>
      <c r="L77" s="23" t="str">
        <f t="shared" si="5"/>
        <v>NA</v>
      </c>
      <c r="M77" s="24">
        <f t="shared" si="1"/>
        <v>3</v>
      </c>
      <c r="N77" s="24">
        <f t="shared" si="2"/>
        <v>10</v>
      </c>
      <c r="O77" s="49">
        <f t="shared" si="3"/>
        <v>3</v>
      </c>
      <c r="P77" s="49">
        <f t="shared" si="4"/>
        <v>0</v>
      </c>
    </row>
    <row r="78" spans="1:16" ht="15" x14ac:dyDescent="0.25">
      <c r="A78" s="1">
        <v>4</v>
      </c>
      <c r="B78" s="1" t="s">
        <v>136</v>
      </c>
      <c r="C78" s="2" t="s">
        <v>137</v>
      </c>
      <c r="D78" s="2" t="s">
        <v>9</v>
      </c>
      <c r="E78" s="2" t="s">
        <v>10</v>
      </c>
      <c r="F78" s="8" t="e">
        <f>VLOOKUP(B78,'Provider Valuations &amp; MPTs'!B:E,7,0)</f>
        <v>#REF!</v>
      </c>
      <c r="G78" s="2" t="e">
        <f>VLOOKUP(B78,'Provider Valuations &amp; MPTs'!B:E,8,0)</f>
        <v>#REF!</v>
      </c>
      <c r="H78" s="2">
        <v>4</v>
      </c>
      <c r="I78" s="8">
        <v>1.9355916261903261E-3</v>
      </c>
      <c r="J78" s="14" t="e">
        <f>VLOOKUP(B78,'Provider Valuations &amp; MPTs'!B:F,9,0)</f>
        <v>#REF!</v>
      </c>
      <c r="K78" s="14">
        <f>VLOOKUP(B78,'Provider Valuations &amp; MPTs'!B:N,11,0)</f>
        <v>0.55598914313948555</v>
      </c>
      <c r="L78" s="23" t="str">
        <f t="shared" ref="L78:L141" si="7">IFERROR((K78/$K$10)/$I78,"NA")</f>
        <v>NA</v>
      </c>
      <c r="M78" s="24">
        <f t="shared" ref="M78:M141" si="8">MAX(H78-$D$8,MIN(H78,ROUND(IF(L78="NA",IF(D78="CMHC",MIN($D$7,K78/$D$2),IF(D78="LHD",MIN($D$6,K78/$D$2),MIN($D$5,K78/$D$2))),IF(L78&lt;$D$3,MIN($D$4,K78/$D$2),IF(L78&gt;$E$3,$E$4,MIN($D$4,(K78/$D$2)*(1/3*L78))))),0)))</f>
        <v>0</v>
      </c>
      <c r="N78" s="24">
        <f t="shared" ref="N78:N141" si="9">H78-M78</f>
        <v>4</v>
      </c>
      <c r="O78" s="49">
        <f t="shared" ref="O78:O141" si="10">MAX(H78-10,MIN(H78,ROUND(IF(L78="NA",IF(D78="CMHC",MIN(40,K78/500000),IF(D78="LHD",MIN(20,K78/500000),MIN(75,K78/500000))),IF(L78&lt;3,MIN(75,K78/500000),IF(L78&gt;10,40,MIN(75,(K78/500000)*(1/3*L78))))),0)))</f>
        <v>0</v>
      </c>
      <c r="P78" s="49">
        <f t="shared" ref="P78:P141" si="11">M78-O78</f>
        <v>0</v>
      </c>
    </row>
    <row r="79" spans="1:16" ht="15" x14ac:dyDescent="0.25">
      <c r="A79" s="1">
        <v>4</v>
      </c>
      <c r="B79" s="1" t="s">
        <v>138</v>
      </c>
      <c r="C79" s="2" t="s">
        <v>139</v>
      </c>
      <c r="D79" s="2" t="s">
        <v>9</v>
      </c>
      <c r="E79" s="2" t="s">
        <v>10</v>
      </c>
      <c r="F79" s="8" t="e">
        <f>VLOOKUP(B79,'Provider Valuations &amp; MPTs'!B:E,7,0)</f>
        <v>#REF!</v>
      </c>
      <c r="G79" s="2" t="e">
        <f>VLOOKUP(B79,'Provider Valuations &amp; MPTs'!B:E,8,0)</f>
        <v>#REF!</v>
      </c>
      <c r="H79" s="2">
        <v>1</v>
      </c>
      <c r="I79" s="8">
        <v>3.8795581342713673E-4</v>
      </c>
      <c r="J79" s="14" t="e">
        <f>VLOOKUP(B79,'Provider Valuations &amp; MPTs'!B:F,9,0)</f>
        <v>#REF!</v>
      </c>
      <c r="K79" s="14">
        <f>VLOOKUP(B79,'Provider Valuations &amp; MPTs'!B:N,11,0)</f>
        <v>0.88574230283142286</v>
      </c>
      <c r="L79" s="23" t="str">
        <f t="shared" si="7"/>
        <v>NA</v>
      </c>
      <c r="M79" s="24">
        <f t="shared" si="8"/>
        <v>0</v>
      </c>
      <c r="N79" s="24">
        <f t="shared" si="9"/>
        <v>1</v>
      </c>
      <c r="O79" s="49">
        <f t="shared" si="10"/>
        <v>0</v>
      </c>
      <c r="P79" s="49">
        <f t="shared" si="11"/>
        <v>0</v>
      </c>
    </row>
    <row r="80" spans="1:16" ht="30" x14ac:dyDescent="0.25">
      <c r="A80" s="1">
        <v>4</v>
      </c>
      <c r="B80" s="1" t="s">
        <v>140</v>
      </c>
      <c r="C80" s="2" t="s">
        <v>141</v>
      </c>
      <c r="D80" s="2" t="s">
        <v>9</v>
      </c>
      <c r="E80" s="2" t="s">
        <v>606</v>
      </c>
      <c r="F80" s="8" t="e">
        <f>VLOOKUP(B80,'Provider Valuations &amp; MPTs'!B:E,7,0)</f>
        <v>#REF!</v>
      </c>
      <c r="G80" s="2" t="e">
        <f>VLOOKUP(B80,'Provider Valuations &amp; MPTs'!B:E,8,0)</f>
        <v>#REF!</v>
      </c>
      <c r="H80" s="2">
        <v>75</v>
      </c>
      <c r="I80" s="8">
        <v>1.6741286431720515E-2</v>
      </c>
      <c r="J80" s="14" t="e">
        <f>VLOOKUP(B80,'Provider Valuations &amp; MPTs'!B:F,9,0)</f>
        <v>#REF!</v>
      </c>
      <c r="K80" s="14">
        <f>VLOOKUP(B80,'Provider Valuations &amp; MPTs'!B:N,11,0)</f>
        <v>1.4746130458315139</v>
      </c>
      <c r="L80" s="23" t="str">
        <f t="shared" si="7"/>
        <v>NA</v>
      </c>
      <c r="M80" s="24">
        <f t="shared" si="8"/>
        <v>65</v>
      </c>
      <c r="N80" s="24">
        <f t="shared" si="9"/>
        <v>10</v>
      </c>
      <c r="O80" s="49">
        <f t="shared" si="10"/>
        <v>65</v>
      </c>
      <c r="P80" s="49">
        <f t="shared" si="11"/>
        <v>0</v>
      </c>
    </row>
    <row r="81" spans="1:16" ht="15" x14ac:dyDescent="0.25">
      <c r="A81" s="1">
        <v>4</v>
      </c>
      <c r="B81" s="1" t="s">
        <v>142</v>
      </c>
      <c r="C81" s="2" t="s">
        <v>143</v>
      </c>
      <c r="D81" s="2" t="s">
        <v>9</v>
      </c>
      <c r="E81" s="2" t="s">
        <v>606</v>
      </c>
      <c r="F81" s="8" t="e">
        <f>VLOOKUP(B81,'Provider Valuations &amp; MPTs'!B:E,7,0)</f>
        <v>#REF!</v>
      </c>
      <c r="G81" s="2" t="e">
        <f>VLOOKUP(B81,'Provider Valuations &amp; MPTs'!B:E,8,0)</f>
        <v>#REF!</v>
      </c>
      <c r="H81" s="2">
        <v>1</v>
      </c>
      <c r="I81" s="8">
        <v>2.6365886532972964E-4</v>
      </c>
      <c r="J81" s="14" t="e">
        <f>VLOOKUP(B81,'Provider Valuations &amp; MPTs'!B:F,9,0)</f>
        <v>#REF!</v>
      </c>
      <c r="K81" s="14">
        <f>VLOOKUP(B81,'Provider Valuations &amp; MPTs'!B:N,11,0)</f>
        <v>1.3875884432713963</v>
      </c>
      <c r="L81" s="23" t="str">
        <f t="shared" si="7"/>
        <v>NA</v>
      </c>
      <c r="M81" s="24">
        <f t="shared" si="8"/>
        <v>0</v>
      </c>
      <c r="N81" s="24">
        <f t="shared" si="9"/>
        <v>1</v>
      </c>
      <c r="O81" s="49">
        <f t="shared" si="10"/>
        <v>0</v>
      </c>
      <c r="P81" s="49">
        <f t="shared" si="11"/>
        <v>0</v>
      </c>
    </row>
    <row r="82" spans="1:16" ht="15" x14ac:dyDescent="0.25">
      <c r="A82" s="1">
        <v>4</v>
      </c>
      <c r="B82" s="1" t="s">
        <v>144</v>
      </c>
      <c r="C82" s="2" t="s">
        <v>145</v>
      </c>
      <c r="D82" s="2" t="s">
        <v>604</v>
      </c>
      <c r="E82" s="2" t="s">
        <v>606</v>
      </c>
      <c r="F82" s="8" t="e">
        <f>VLOOKUP(B82,'Provider Valuations &amp; MPTs'!B:E,7,0)</f>
        <v>#REF!</v>
      </c>
      <c r="G82" s="2" t="e">
        <f>VLOOKUP(B82,'Provider Valuations &amp; MPTs'!B:E,8,0)</f>
        <v>#REF!</v>
      </c>
      <c r="H82" s="2">
        <v>6</v>
      </c>
      <c r="I82" s="8" t="s">
        <v>655</v>
      </c>
      <c r="J82" s="14" t="e">
        <f>VLOOKUP(B82,'Provider Valuations &amp; MPTs'!B:F,9,0)</f>
        <v>#REF!</v>
      </c>
      <c r="K82" s="14" t="str">
        <f>VLOOKUP(B82,'Provider Valuations &amp; MPTs'!B:N,11,0)</f>
        <v>NA</v>
      </c>
      <c r="L82" s="23" t="str">
        <f t="shared" si="7"/>
        <v>NA</v>
      </c>
      <c r="M82" s="24" t="e">
        <f t="shared" si="8"/>
        <v>#VALUE!</v>
      </c>
      <c r="N82" s="24" t="e">
        <f t="shared" si="9"/>
        <v>#VALUE!</v>
      </c>
      <c r="O82" s="49" t="e">
        <f t="shared" si="10"/>
        <v>#VALUE!</v>
      </c>
      <c r="P82" s="49" t="e">
        <f t="shared" si="11"/>
        <v>#VALUE!</v>
      </c>
    </row>
    <row r="83" spans="1:16" ht="15" x14ac:dyDescent="0.25">
      <c r="A83" s="1">
        <v>4</v>
      </c>
      <c r="B83" s="1" t="s">
        <v>146</v>
      </c>
      <c r="C83" s="2" t="s">
        <v>147</v>
      </c>
      <c r="D83" s="2" t="s">
        <v>9</v>
      </c>
      <c r="E83" s="2" t="s">
        <v>10</v>
      </c>
      <c r="F83" s="8" t="e">
        <f>VLOOKUP(B83,'Provider Valuations &amp; MPTs'!B:E,7,0)</f>
        <v>#REF!</v>
      </c>
      <c r="G83" s="2" t="e">
        <f>VLOOKUP(B83,'Provider Valuations &amp; MPTs'!B:E,8,0)</f>
        <v>#REF!</v>
      </c>
      <c r="H83" s="2">
        <v>75</v>
      </c>
      <c r="I83" s="8">
        <v>8.166543966552562E-3</v>
      </c>
      <c r="J83" s="14" t="e">
        <f>VLOOKUP(B83,'Provider Valuations &amp; MPTs'!B:F,9,0)</f>
        <v>#REF!</v>
      </c>
      <c r="K83" s="14">
        <f>VLOOKUP(B83,'Provider Valuations &amp; MPTs'!B:N,11,0)</f>
        <v>2.2936328976898706</v>
      </c>
      <c r="L83" s="23" t="str">
        <f t="shared" si="7"/>
        <v>NA</v>
      </c>
      <c r="M83" s="24">
        <f t="shared" si="8"/>
        <v>65</v>
      </c>
      <c r="N83" s="24">
        <f t="shared" si="9"/>
        <v>10</v>
      </c>
      <c r="O83" s="49">
        <f t="shared" si="10"/>
        <v>65</v>
      </c>
      <c r="P83" s="49">
        <f t="shared" si="11"/>
        <v>0</v>
      </c>
    </row>
    <row r="84" spans="1:16" ht="15" x14ac:dyDescent="0.25">
      <c r="A84" s="1">
        <v>4</v>
      </c>
      <c r="B84" s="1" t="s">
        <v>148</v>
      </c>
      <c r="C84" s="2" t="s">
        <v>149</v>
      </c>
      <c r="D84" s="2" t="s">
        <v>9</v>
      </c>
      <c r="E84" s="2" t="s">
        <v>606</v>
      </c>
      <c r="F84" s="8" t="e">
        <f>VLOOKUP(B84,'Provider Valuations &amp; MPTs'!B:E,7,0)</f>
        <v>#REF!</v>
      </c>
      <c r="G84" s="2" t="e">
        <f>VLOOKUP(B84,'Provider Valuations &amp; MPTs'!B:E,8,0)</f>
        <v>#REF!</v>
      </c>
      <c r="H84" s="2">
        <v>1</v>
      </c>
      <c r="I84" s="8">
        <v>1.7661162002116182E-4</v>
      </c>
      <c r="J84" s="14" t="e">
        <f>VLOOKUP(B84,'Provider Valuations &amp; MPTs'!B:F,9,0)</f>
        <v>#REF!</v>
      </c>
      <c r="K84" s="14">
        <f>VLOOKUP(B84,'Provider Valuations &amp; MPTs'!B:N,11,0)</f>
        <v>0.86312269650808193</v>
      </c>
      <c r="L84" s="23" t="str">
        <f t="shared" si="7"/>
        <v>NA</v>
      </c>
      <c r="M84" s="24">
        <f t="shared" si="8"/>
        <v>0</v>
      </c>
      <c r="N84" s="24">
        <f t="shared" si="9"/>
        <v>1</v>
      </c>
      <c r="O84" s="49">
        <f t="shared" si="10"/>
        <v>0</v>
      </c>
      <c r="P84" s="49">
        <f t="shared" si="11"/>
        <v>0</v>
      </c>
    </row>
    <row r="85" spans="1:16" ht="15" x14ac:dyDescent="0.25">
      <c r="A85" s="1">
        <v>4</v>
      </c>
      <c r="B85" s="1" t="s">
        <v>150</v>
      </c>
      <c r="C85" s="2" t="s">
        <v>151</v>
      </c>
      <c r="D85" s="2" t="s">
        <v>603</v>
      </c>
      <c r="E85" s="2" t="s">
        <v>606</v>
      </c>
      <c r="F85" s="8" t="e">
        <f>VLOOKUP(B85,'Provider Valuations &amp; MPTs'!B:E,7,0)</f>
        <v>#REF!</v>
      </c>
      <c r="G85" s="2" t="e">
        <f>VLOOKUP(B85,'Provider Valuations &amp; MPTs'!B:E,8,0)</f>
        <v>#REF!</v>
      </c>
      <c r="H85" s="2">
        <v>8</v>
      </c>
      <c r="I85" s="8" t="s">
        <v>655</v>
      </c>
      <c r="J85" s="14" t="e">
        <f>VLOOKUP(B85,'Provider Valuations &amp; MPTs'!B:F,9,0)</f>
        <v>#REF!</v>
      </c>
      <c r="K85" s="14" t="str">
        <f>VLOOKUP(B85,'Provider Valuations &amp; MPTs'!B:N,11,0)</f>
        <v>NA</v>
      </c>
      <c r="L85" s="23" t="str">
        <f t="shared" si="7"/>
        <v>NA</v>
      </c>
      <c r="M85" s="24" t="e">
        <f t="shared" si="8"/>
        <v>#VALUE!</v>
      </c>
      <c r="N85" s="24" t="e">
        <f t="shared" si="9"/>
        <v>#VALUE!</v>
      </c>
      <c r="O85" s="49" t="e">
        <f t="shared" si="10"/>
        <v>#VALUE!</v>
      </c>
      <c r="P85" s="49" t="e">
        <f t="shared" si="11"/>
        <v>#VALUE!</v>
      </c>
    </row>
    <row r="86" spans="1:16" ht="30" x14ac:dyDescent="0.25">
      <c r="A86" s="1">
        <v>4</v>
      </c>
      <c r="B86" s="1" t="s">
        <v>152</v>
      </c>
      <c r="C86" s="2" t="s">
        <v>153</v>
      </c>
      <c r="D86" s="2" t="s">
        <v>9</v>
      </c>
      <c r="E86" s="2" t="s">
        <v>606</v>
      </c>
      <c r="F86" s="8" t="e">
        <f>VLOOKUP(B86,'Provider Valuations &amp; MPTs'!B:E,7,0)</f>
        <v>#N/A</v>
      </c>
      <c r="G86" s="2" t="e">
        <f>VLOOKUP(B86,'Provider Valuations &amp; MPTs'!B:E,8,0)</f>
        <v>#N/A</v>
      </c>
      <c r="H86" s="2">
        <v>1</v>
      </c>
      <c r="I86" s="8">
        <v>3.0464151241561973E-4</v>
      </c>
      <c r="J86" s="14" t="e">
        <f>VLOOKUP(B86,'Provider Valuations &amp; MPTs'!B:F,9,0)</f>
        <v>#N/A</v>
      </c>
      <c r="K86" s="14" t="e">
        <f>VLOOKUP(B86,'Provider Valuations &amp; MPTs'!B:N,11,0)</f>
        <v>#N/A</v>
      </c>
      <c r="L86" s="23" t="str">
        <f t="shared" si="7"/>
        <v>NA</v>
      </c>
      <c r="M86" s="24" t="e">
        <f t="shared" si="8"/>
        <v>#N/A</v>
      </c>
      <c r="N86" s="24" t="e">
        <f t="shared" si="9"/>
        <v>#N/A</v>
      </c>
      <c r="O86" s="49" t="e">
        <f t="shared" si="10"/>
        <v>#N/A</v>
      </c>
      <c r="P86" s="49" t="e">
        <f t="shared" si="11"/>
        <v>#N/A</v>
      </c>
    </row>
    <row r="87" spans="1:16" ht="15" x14ac:dyDescent="0.25">
      <c r="A87" s="1">
        <v>4</v>
      </c>
      <c r="B87" s="1" t="s">
        <v>154</v>
      </c>
      <c r="C87" s="2" t="s">
        <v>155</v>
      </c>
      <c r="D87" s="2" t="s">
        <v>9</v>
      </c>
      <c r="E87" s="2" t="s">
        <v>10</v>
      </c>
      <c r="F87" s="8" t="e">
        <f>VLOOKUP(B87,'Provider Valuations &amp; MPTs'!B:E,7,0)</f>
        <v>#REF!</v>
      </c>
      <c r="G87" s="2" t="e">
        <f>VLOOKUP(B87,'Provider Valuations &amp; MPTs'!B:E,8,0)</f>
        <v>#REF!</v>
      </c>
      <c r="H87" s="2">
        <v>1</v>
      </c>
      <c r="I87" s="8">
        <v>1.4519239353823986E-3</v>
      </c>
      <c r="J87" s="14" t="e">
        <f>VLOOKUP(B87,'Provider Valuations &amp; MPTs'!B:F,9,0)</f>
        <v>#REF!</v>
      </c>
      <c r="K87" s="14">
        <f>VLOOKUP(B87,'Provider Valuations &amp; MPTs'!B:N,11,0)</f>
        <v>0.25132527813220862</v>
      </c>
      <c r="L87" s="23" t="str">
        <f t="shared" si="7"/>
        <v>NA</v>
      </c>
      <c r="M87" s="24">
        <f t="shared" si="8"/>
        <v>0</v>
      </c>
      <c r="N87" s="24">
        <f t="shared" si="9"/>
        <v>1</v>
      </c>
      <c r="O87" s="49">
        <f t="shared" si="10"/>
        <v>0</v>
      </c>
      <c r="P87" s="49">
        <f t="shared" si="11"/>
        <v>0</v>
      </c>
    </row>
    <row r="88" spans="1:16" ht="30" x14ac:dyDescent="0.25">
      <c r="A88" s="1">
        <v>4</v>
      </c>
      <c r="B88" s="1" t="s">
        <v>156</v>
      </c>
      <c r="C88" s="2" t="s">
        <v>157</v>
      </c>
      <c r="D88" s="2" t="s">
        <v>9</v>
      </c>
      <c r="E88" s="2" t="s">
        <v>606</v>
      </c>
      <c r="F88" s="8" t="e">
        <f>VLOOKUP(B88,'Provider Valuations &amp; MPTs'!B:E,7,0)</f>
        <v>#REF!</v>
      </c>
      <c r="G88" s="2" t="e">
        <f>VLOOKUP(B88,'Provider Valuations &amp; MPTs'!B:E,8,0)</f>
        <v>#REF!</v>
      </c>
      <c r="H88" s="2">
        <v>15</v>
      </c>
      <c r="I88" s="8">
        <v>2.5421689112412292E-3</v>
      </c>
      <c r="J88" s="14" t="e">
        <f>VLOOKUP(B88,'Provider Valuations &amp; MPTs'!B:F,9,0)</f>
        <v>#REF!</v>
      </c>
      <c r="K88" s="14">
        <f>VLOOKUP(B88,'Provider Valuations &amp; MPTs'!B:N,11,0)</f>
        <v>1.4703213404140461</v>
      </c>
      <c r="L88" s="23" t="str">
        <f t="shared" si="7"/>
        <v>NA</v>
      </c>
      <c r="M88" s="24">
        <f t="shared" si="8"/>
        <v>5</v>
      </c>
      <c r="N88" s="24">
        <f t="shared" si="9"/>
        <v>10</v>
      </c>
      <c r="O88" s="49">
        <f t="shared" si="10"/>
        <v>5</v>
      </c>
      <c r="P88" s="49">
        <f t="shared" si="11"/>
        <v>0</v>
      </c>
    </row>
    <row r="89" spans="1:16" ht="30" x14ac:dyDescent="0.25">
      <c r="A89" s="1">
        <v>4</v>
      </c>
      <c r="B89" s="1" t="s">
        <v>158</v>
      </c>
      <c r="C89" s="2" t="s">
        <v>159</v>
      </c>
      <c r="D89" s="2" t="s">
        <v>603</v>
      </c>
      <c r="E89" s="2" t="s">
        <v>606</v>
      </c>
      <c r="F89" s="8" t="e">
        <f>VLOOKUP(B89,'Provider Valuations &amp; MPTs'!B:E,7,0)</f>
        <v>#REF!</v>
      </c>
      <c r="G89" s="2" t="e">
        <f>VLOOKUP(B89,'Provider Valuations &amp; MPTs'!B:E,8,0)</f>
        <v>#REF!</v>
      </c>
      <c r="H89" s="2">
        <v>12</v>
      </c>
      <c r="I89" s="8" t="s">
        <v>655</v>
      </c>
      <c r="J89" s="14" t="e">
        <f>VLOOKUP(B89,'Provider Valuations &amp; MPTs'!B:F,9,0)</f>
        <v>#REF!</v>
      </c>
      <c r="K89" s="14" t="str">
        <f>VLOOKUP(B89,'Provider Valuations &amp; MPTs'!B:N,11,0)</f>
        <v>NA</v>
      </c>
      <c r="L89" s="23" t="str">
        <f t="shared" si="7"/>
        <v>NA</v>
      </c>
      <c r="M89" s="24" t="e">
        <f t="shared" si="8"/>
        <v>#VALUE!</v>
      </c>
      <c r="N89" s="24" t="e">
        <f t="shared" si="9"/>
        <v>#VALUE!</v>
      </c>
      <c r="O89" s="49" t="e">
        <f t="shared" si="10"/>
        <v>#VALUE!</v>
      </c>
      <c r="P89" s="49" t="e">
        <f t="shared" si="11"/>
        <v>#VALUE!</v>
      </c>
    </row>
    <row r="90" spans="1:16" ht="15" x14ac:dyDescent="0.25">
      <c r="A90" s="1">
        <v>5</v>
      </c>
      <c r="B90" s="1" t="s">
        <v>160</v>
      </c>
      <c r="C90" s="2" t="s">
        <v>161</v>
      </c>
      <c r="D90" s="2" t="s">
        <v>9</v>
      </c>
      <c r="E90" s="2" t="s">
        <v>606</v>
      </c>
      <c r="F90" s="8" t="e">
        <f>VLOOKUP(B90,'Provider Valuations &amp; MPTs'!B:E,7,0)</f>
        <v>#REF!</v>
      </c>
      <c r="G90" s="2" t="e">
        <f>VLOOKUP(B90,'Provider Valuations &amp; MPTs'!B:E,8,0)</f>
        <v>#REF!</v>
      </c>
      <c r="H90" s="2">
        <v>6</v>
      </c>
      <c r="I90" s="8">
        <v>1.3405306370637624E-3</v>
      </c>
      <c r="J90" s="14" t="e">
        <f>VLOOKUP(B90,'Provider Valuations &amp; MPTs'!B:F,9,0)</f>
        <v>#REF!</v>
      </c>
      <c r="K90" s="14">
        <f>VLOOKUP(B90,'Provider Valuations &amp; MPTs'!B:N,11,0)</f>
        <v>1.022763549117909</v>
      </c>
      <c r="L90" s="23" t="str">
        <f t="shared" si="7"/>
        <v>NA</v>
      </c>
      <c r="M90" s="24">
        <f t="shared" si="8"/>
        <v>0</v>
      </c>
      <c r="N90" s="24">
        <f t="shared" si="9"/>
        <v>6</v>
      </c>
      <c r="O90" s="49">
        <f t="shared" si="10"/>
        <v>0</v>
      </c>
      <c r="P90" s="49">
        <f t="shared" si="11"/>
        <v>0</v>
      </c>
    </row>
    <row r="91" spans="1:16" ht="30" x14ac:dyDescent="0.25">
      <c r="A91" s="1">
        <v>5</v>
      </c>
      <c r="B91" s="1" t="s">
        <v>670</v>
      </c>
      <c r="C91" s="2" t="s">
        <v>89</v>
      </c>
      <c r="D91" s="2" t="s">
        <v>605</v>
      </c>
      <c r="E91" s="2" t="s">
        <v>606</v>
      </c>
      <c r="F91" s="8" t="e">
        <f>VLOOKUP(B91,'Provider Valuations &amp; MPTs'!B:E,7,0)</f>
        <v>#N/A</v>
      </c>
      <c r="G91" s="2" t="e">
        <f>VLOOKUP(B91,'Provider Valuations &amp; MPTs'!B:E,8,0)</f>
        <v>#N/A</v>
      </c>
      <c r="H91" s="2">
        <v>23</v>
      </c>
      <c r="I91" s="8" t="s">
        <v>655</v>
      </c>
      <c r="J91" s="14" t="e">
        <f>VLOOKUP(B91,'Provider Valuations &amp; MPTs'!B:F,9,0)</f>
        <v>#N/A</v>
      </c>
      <c r="K91" s="14" t="e">
        <f>VLOOKUP(B91,'Provider Valuations &amp; MPTs'!B:N,11,0)</f>
        <v>#N/A</v>
      </c>
      <c r="L91" s="23" t="str">
        <f t="shared" si="7"/>
        <v>NA</v>
      </c>
      <c r="M91" s="24" t="e">
        <f t="shared" si="8"/>
        <v>#N/A</v>
      </c>
      <c r="N91" s="24" t="e">
        <f t="shared" si="9"/>
        <v>#N/A</v>
      </c>
      <c r="O91" s="49" t="e">
        <f t="shared" si="10"/>
        <v>#N/A</v>
      </c>
      <c r="P91" s="49" t="e">
        <f t="shared" si="11"/>
        <v>#N/A</v>
      </c>
    </row>
    <row r="92" spans="1:16" ht="15" x14ac:dyDescent="0.25">
      <c r="A92" s="1">
        <v>5</v>
      </c>
      <c r="B92" s="1" t="s">
        <v>162</v>
      </c>
      <c r="C92" s="2" t="s">
        <v>163</v>
      </c>
      <c r="D92" s="2" t="s">
        <v>9</v>
      </c>
      <c r="E92" s="2" t="s">
        <v>10</v>
      </c>
      <c r="F92" s="8" t="e">
        <f>VLOOKUP(B92,'Provider Valuations &amp; MPTs'!B:E,7,0)</f>
        <v>#REF!</v>
      </c>
      <c r="G92" s="2" t="e">
        <f>VLOOKUP(B92,'Provider Valuations &amp; MPTs'!B:E,8,0)</f>
        <v>#REF!</v>
      </c>
      <c r="H92" s="2">
        <v>2</v>
      </c>
      <c r="I92" s="8">
        <v>5.1878563331994171E-3</v>
      </c>
      <c r="J92" s="14" t="e">
        <f>VLOOKUP(B92,'Provider Valuations &amp; MPTs'!B:F,9,0)</f>
        <v>#REF!</v>
      </c>
      <c r="K92" s="14">
        <f>VLOOKUP(B92,'Provider Valuations &amp; MPTs'!B:N,11,0)</f>
        <v>0.11753409340332736</v>
      </c>
      <c r="L92" s="23" t="str">
        <f t="shared" si="7"/>
        <v>NA</v>
      </c>
      <c r="M92" s="24">
        <f t="shared" si="8"/>
        <v>0</v>
      </c>
      <c r="N92" s="24">
        <f t="shared" si="9"/>
        <v>2</v>
      </c>
      <c r="O92" s="49">
        <f t="shared" si="10"/>
        <v>0</v>
      </c>
      <c r="P92" s="49">
        <f t="shared" si="11"/>
        <v>0</v>
      </c>
    </row>
    <row r="93" spans="1:16" ht="30" x14ac:dyDescent="0.25">
      <c r="A93" s="1">
        <v>5</v>
      </c>
      <c r="B93" s="1" t="s">
        <v>667</v>
      </c>
      <c r="C93" s="2" t="s">
        <v>164</v>
      </c>
      <c r="D93" s="2" t="s">
        <v>605</v>
      </c>
      <c r="E93" s="2" t="s">
        <v>606</v>
      </c>
      <c r="F93" s="8" t="e">
        <f>VLOOKUP(B93,'Provider Valuations &amp; MPTs'!B:E,7,0)</f>
        <v>#N/A</v>
      </c>
      <c r="G93" s="2" t="e">
        <f>VLOOKUP(B93,'Provider Valuations &amp; MPTs'!B:E,8,0)</f>
        <v>#N/A</v>
      </c>
      <c r="H93" s="2">
        <v>26</v>
      </c>
      <c r="I93" s="8" t="s">
        <v>655</v>
      </c>
      <c r="J93" s="14" t="e">
        <f>VLOOKUP(B93,'Provider Valuations &amp; MPTs'!B:F,9,0)</f>
        <v>#N/A</v>
      </c>
      <c r="K93" s="14" t="e">
        <f>VLOOKUP(B93,'Provider Valuations &amp; MPTs'!B:N,11,0)</f>
        <v>#N/A</v>
      </c>
      <c r="L93" s="23" t="str">
        <f t="shared" si="7"/>
        <v>NA</v>
      </c>
      <c r="M93" s="24" t="e">
        <f t="shared" si="8"/>
        <v>#N/A</v>
      </c>
      <c r="N93" s="24" t="e">
        <f t="shared" si="9"/>
        <v>#N/A</v>
      </c>
      <c r="O93" s="49" t="e">
        <f t="shared" si="10"/>
        <v>#N/A</v>
      </c>
      <c r="P93" s="49" t="e">
        <f t="shared" si="11"/>
        <v>#N/A</v>
      </c>
    </row>
    <row r="94" spans="1:16" ht="15" x14ac:dyDescent="0.25">
      <c r="A94" s="1">
        <v>5</v>
      </c>
      <c r="B94" s="1" t="s">
        <v>165</v>
      </c>
      <c r="C94" s="2" t="s">
        <v>166</v>
      </c>
      <c r="D94" s="2" t="s">
        <v>603</v>
      </c>
      <c r="E94" s="2" t="s">
        <v>606</v>
      </c>
      <c r="F94" s="8" t="e">
        <f>VLOOKUP(B94,'Provider Valuations &amp; MPTs'!B:E,7,0)</f>
        <v>#REF!</v>
      </c>
      <c r="G94" s="2" t="e">
        <f>VLOOKUP(B94,'Provider Valuations &amp; MPTs'!B:E,8,0)</f>
        <v>#REF!</v>
      </c>
      <c r="H94" s="2">
        <v>40</v>
      </c>
      <c r="I94" s="8" t="s">
        <v>655</v>
      </c>
      <c r="J94" s="14" t="e">
        <f>VLOOKUP(B94,'Provider Valuations &amp; MPTs'!B:F,9,0)</f>
        <v>#REF!</v>
      </c>
      <c r="K94" s="14" t="str">
        <f>VLOOKUP(B94,'Provider Valuations &amp; MPTs'!B:N,11,0)</f>
        <v>NA</v>
      </c>
      <c r="L94" s="23" t="str">
        <f t="shared" si="7"/>
        <v>NA</v>
      </c>
      <c r="M94" s="24" t="e">
        <f t="shared" si="8"/>
        <v>#VALUE!</v>
      </c>
      <c r="N94" s="24" t="e">
        <f t="shared" si="9"/>
        <v>#VALUE!</v>
      </c>
      <c r="O94" s="49" t="e">
        <f t="shared" si="10"/>
        <v>#VALUE!</v>
      </c>
      <c r="P94" s="49" t="e">
        <f t="shared" si="11"/>
        <v>#VALUE!</v>
      </c>
    </row>
    <row r="95" spans="1:16" ht="15" x14ac:dyDescent="0.25">
      <c r="A95" s="1">
        <v>5</v>
      </c>
      <c r="B95" s="1" t="s">
        <v>167</v>
      </c>
      <c r="C95" s="2" t="s">
        <v>168</v>
      </c>
      <c r="D95" s="2" t="s">
        <v>605</v>
      </c>
      <c r="E95" s="2" t="s">
        <v>606</v>
      </c>
      <c r="F95" s="8" t="e">
        <f>VLOOKUP(B95,'Provider Valuations &amp; MPTs'!B:E,7,0)</f>
        <v>#REF!</v>
      </c>
      <c r="G95" s="2" t="e">
        <f>VLOOKUP(B95,'Provider Valuations &amp; MPTs'!B:E,8,0)</f>
        <v>#REF!</v>
      </c>
      <c r="H95" s="2">
        <v>34</v>
      </c>
      <c r="I95" s="8" t="s">
        <v>655</v>
      </c>
      <c r="J95" s="14" t="e">
        <f>VLOOKUP(B95,'Provider Valuations &amp; MPTs'!B:F,9,0)</f>
        <v>#REF!</v>
      </c>
      <c r="K95" s="14" t="str">
        <f>VLOOKUP(B95,'Provider Valuations &amp; MPTs'!B:N,11,0)</f>
        <v>NA</v>
      </c>
      <c r="L95" s="23" t="str">
        <f t="shared" si="7"/>
        <v>NA</v>
      </c>
      <c r="M95" s="24" t="e">
        <f t="shared" si="8"/>
        <v>#VALUE!</v>
      </c>
      <c r="N95" s="24" t="e">
        <f t="shared" si="9"/>
        <v>#VALUE!</v>
      </c>
      <c r="O95" s="49" t="e">
        <f t="shared" si="10"/>
        <v>#VALUE!</v>
      </c>
      <c r="P95" s="49" t="e">
        <f t="shared" si="11"/>
        <v>#VALUE!</v>
      </c>
    </row>
    <row r="96" spans="1:16" ht="30" x14ac:dyDescent="0.25">
      <c r="A96" s="1">
        <v>5</v>
      </c>
      <c r="B96" s="1" t="s">
        <v>169</v>
      </c>
      <c r="C96" s="2" t="s">
        <v>170</v>
      </c>
      <c r="D96" s="2" t="s">
        <v>9</v>
      </c>
      <c r="E96" s="2" t="s">
        <v>10</v>
      </c>
      <c r="F96" s="8" t="e">
        <f>VLOOKUP(B96,'Provider Valuations &amp; MPTs'!B:E,7,0)</f>
        <v>#REF!</v>
      </c>
      <c r="G96" s="2" t="e">
        <f>VLOOKUP(B96,'Provider Valuations &amp; MPTs'!B:E,8,0)</f>
        <v>#REF!</v>
      </c>
      <c r="H96" s="2">
        <v>29</v>
      </c>
      <c r="I96" s="8">
        <v>8.2940878518803548E-3</v>
      </c>
      <c r="J96" s="14" t="e">
        <f>VLOOKUP(B96,'Provider Valuations &amp; MPTs'!B:F,9,0)</f>
        <v>#REF!</v>
      </c>
      <c r="K96" s="14">
        <f>VLOOKUP(B96,'Provider Valuations &amp; MPTs'!B:N,11,0)</f>
        <v>0.85798025150672619</v>
      </c>
      <c r="L96" s="23" t="str">
        <f t="shared" si="7"/>
        <v>NA</v>
      </c>
      <c r="M96" s="24">
        <f t="shared" si="8"/>
        <v>19</v>
      </c>
      <c r="N96" s="24">
        <f t="shared" si="9"/>
        <v>10</v>
      </c>
      <c r="O96" s="49">
        <f t="shared" si="10"/>
        <v>19</v>
      </c>
      <c r="P96" s="49">
        <f t="shared" si="11"/>
        <v>0</v>
      </c>
    </row>
    <row r="97" spans="1:16" ht="15" x14ac:dyDescent="0.25">
      <c r="A97" s="1">
        <v>5</v>
      </c>
      <c r="B97" s="1" t="s">
        <v>171</v>
      </c>
      <c r="C97" s="2" t="s">
        <v>172</v>
      </c>
      <c r="D97" s="2" t="s">
        <v>9</v>
      </c>
      <c r="E97" s="2" t="s">
        <v>10</v>
      </c>
      <c r="F97" s="8" t="e">
        <f>VLOOKUP(B97,'Provider Valuations &amp; MPTs'!B:E,7,0)</f>
        <v>#REF!</v>
      </c>
      <c r="G97" s="2" t="e">
        <f>VLOOKUP(B97,'Provider Valuations &amp; MPTs'!B:E,8,0)</f>
        <v>#REF!</v>
      </c>
      <c r="H97" s="2">
        <v>6</v>
      </c>
      <c r="I97" s="8">
        <v>6.4684962850931407E-3</v>
      </c>
      <c r="J97" s="14" t="e">
        <f>VLOOKUP(B97,'Provider Valuations &amp; MPTs'!B:F,9,0)</f>
        <v>#REF!</v>
      </c>
      <c r="K97" s="14">
        <f>VLOOKUP(B97,'Provider Valuations &amp; MPTs'!B:N,11,0)</f>
        <v>0.23434390643760364</v>
      </c>
      <c r="L97" s="23" t="str">
        <f t="shared" si="7"/>
        <v>NA</v>
      </c>
      <c r="M97" s="24">
        <f t="shared" si="8"/>
        <v>0</v>
      </c>
      <c r="N97" s="24">
        <f t="shared" si="9"/>
        <v>6</v>
      </c>
      <c r="O97" s="49">
        <f t="shared" si="10"/>
        <v>0</v>
      </c>
      <c r="P97" s="49">
        <f t="shared" si="11"/>
        <v>0</v>
      </c>
    </row>
    <row r="98" spans="1:16" ht="30" x14ac:dyDescent="0.25">
      <c r="A98" s="1">
        <v>5</v>
      </c>
      <c r="B98" s="1" t="s">
        <v>173</v>
      </c>
      <c r="C98" s="2" t="s">
        <v>174</v>
      </c>
      <c r="D98" s="2" t="s">
        <v>9</v>
      </c>
      <c r="E98" s="2" t="s">
        <v>10</v>
      </c>
      <c r="F98" s="8" t="e">
        <f>VLOOKUP(B98,'Provider Valuations &amp; MPTs'!B:E,7,0)</f>
        <v>#REF!</v>
      </c>
      <c r="G98" s="2" t="e">
        <f>VLOOKUP(B98,'Provider Valuations &amp; MPTs'!B:E,8,0)</f>
        <v>#REF!</v>
      </c>
      <c r="H98" s="2">
        <v>74</v>
      </c>
      <c r="I98" s="8">
        <v>1.362571793181163E-2</v>
      </c>
      <c r="J98" s="14" t="e">
        <f>VLOOKUP(B98,'Provider Valuations &amp; MPTs'!B:F,9,0)</f>
        <v>#REF!</v>
      </c>
      <c r="K98" s="14">
        <f>VLOOKUP(B98,'Provider Valuations &amp; MPTs'!B:N,11,0)</f>
        <v>1.3200614527148737</v>
      </c>
      <c r="L98" s="23" t="str">
        <f t="shared" si="7"/>
        <v>NA</v>
      </c>
      <c r="M98" s="24">
        <f t="shared" si="8"/>
        <v>64</v>
      </c>
      <c r="N98" s="24">
        <f t="shared" si="9"/>
        <v>10</v>
      </c>
      <c r="O98" s="49">
        <f t="shared" si="10"/>
        <v>64</v>
      </c>
      <c r="P98" s="49">
        <f t="shared" si="11"/>
        <v>0</v>
      </c>
    </row>
    <row r="99" spans="1:16" ht="15" x14ac:dyDescent="0.25">
      <c r="A99" s="1">
        <v>5</v>
      </c>
      <c r="B99" s="1" t="s">
        <v>175</v>
      </c>
      <c r="C99" s="2" t="s">
        <v>176</v>
      </c>
      <c r="D99" s="2" t="s">
        <v>9</v>
      </c>
      <c r="E99" s="2" t="s">
        <v>10</v>
      </c>
      <c r="F99" s="8" t="e">
        <f>VLOOKUP(B99,'Provider Valuations &amp; MPTs'!B:E,7,0)</f>
        <v>#REF!</v>
      </c>
      <c r="G99" s="2" t="e">
        <f>VLOOKUP(B99,'Provider Valuations &amp; MPTs'!B:E,8,0)</f>
        <v>#REF!</v>
      </c>
      <c r="H99" s="2">
        <v>75</v>
      </c>
      <c r="I99" s="8">
        <v>1.9019828519798783E-2</v>
      </c>
      <c r="J99" s="14" t="e">
        <f>VLOOKUP(B99,'Provider Valuations &amp; MPTs'!B:F,9,0)</f>
        <v>#REF!</v>
      </c>
      <c r="K99" s="14">
        <f>VLOOKUP(B99,'Provider Valuations &amp; MPTs'!B:N,11,0)</f>
        <v>1.3991109292204502</v>
      </c>
      <c r="L99" s="23" t="str">
        <f t="shared" si="7"/>
        <v>NA</v>
      </c>
      <c r="M99" s="24">
        <f t="shared" si="8"/>
        <v>65</v>
      </c>
      <c r="N99" s="24">
        <f t="shared" si="9"/>
        <v>10</v>
      </c>
      <c r="O99" s="49">
        <f t="shared" si="10"/>
        <v>65</v>
      </c>
      <c r="P99" s="49">
        <f t="shared" si="11"/>
        <v>0</v>
      </c>
    </row>
    <row r="100" spans="1:16" ht="15" x14ac:dyDescent="0.25">
      <c r="A100" s="1">
        <v>6</v>
      </c>
      <c r="B100" s="1" t="s">
        <v>177</v>
      </c>
      <c r="C100" s="2" t="s">
        <v>178</v>
      </c>
      <c r="D100" s="2" t="s">
        <v>9</v>
      </c>
      <c r="E100" s="2" t="s">
        <v>10</v>
      </c>
      <c r="F100" s="8" t="e">
        <f>VLOOKUP(B100,'Provider Valuations &amp; MPTs'!B:E,7,0)</f>
        <v>#REF!</v>
      </c>
      <c r="G100" s="2" t="e">
        <f>VLOOKUP(B100,'Provider Valuations &amp; MPTs'!B:E,8,0)</f>
        <v>#REF!</v>
      </c>
      <c r="H100" s="2">
        <v>15</v>
      </c>
      <c r="I100" s="8">
        <v>7.4864584607254678E-3</v>
      </c>
      <c r="J100" s="14" t="e">
        <f>VLOOKUP(B100,'Provider Valuations &amp; MPTs'!B:F,9,0)</f>
        <v>#REF!</v>
      </c>
      <c r="K100" s="14">
        <f>VLOOKUP(B100,'Provider Valuations &amp; MPTs'!B:N,11,0)</f>
        <v>0.50077190438436314</v>
      </c>
      <c r="L100" s="23" t="str">
        <f t="shared" si="7"/>
        <v>NA</v>
      </c>
      <c r="M100" s="24">
        <f t="shared" si="8"/>
        <v>5</v>
      </c>
      <c r="N100" s="24">
        <f t="shared" si="9"/>
        <v>10</v>
      </c>
      <c r="O100" s="49">
        <f t="shared" si="10"/>
        <v>5</v>
      </c>
      <c r="P100" s="49">
        <f t="shared" si="11"/>
        <v>0</v>
      </c>
    </row>
    <row r="101" spans="1:16" ht="30" x14ac:dyDescent="0.25">
      <c r="A101" s="1">
        <v>6</v>
      </c>
      <c r="B101" s="1" t="s">
        <v>179</v>
      </c>
      <c r="C101" s="2" t="s">
        <v>180</v>
      </c>
      <c r="D101" s="2" t="s">
        <v>9</v>
      </c>
      <c r="E101" s="2" t="s">
        <v>10</v>
      </c>
      <c r="F101" s="8" t="e">
        <f>VLOOKUP(B101,'Provider Valuations &amp; MPTs'!B:E,7,0)</f>
        <v>#REF!</v>
      </c>
      <c r="G101" s="2" t="e">
        <f>VLOOKUP(B101,'Provider Valuations &amp; MPTs'!B:E,8,0)</f>
        <v>#REF!</v>
      </c>
      <c r="H101" s="2">
        <v>15</v>
      </c>
      <c r="I101" s="8">
        <v>7.5970245171908223E-3</v>
      </c>
      <c r="J101" s="14" t="e">
        <f>VLOOKUP(B101,'Provider Valuations &amp; MPTs'!B:F,9,0)</f>
        <v>#REF!</v>
      </c>
      <c r="K101" s="14">
        <f>VLOOKUP(B101,'Provider Valuations &amp; MPTs'!B:N,11,0)</f>
        <v>0.49348373724549682</v>
      </c>
      <c r="L101" s="23" t="str">
        <f t="shared" si="7"/>
        <v>NA</v>
      </c>
      <c r="M101" s="24">
        <f t="shared" si="8"/>
        <v>5</v>
      </c>
      <c r="N101" s="24">
        <f t="shared" si="9"/>
        <v>10</v>
      </c>
      <c r="O101" s="49">
        <f t="shared" si="10"/>
        <v>5</v>
      </c>
      <c r="P101" s="49">
        <f t="shared" si="11"/>
        <v>0</v>
      </c>
    </row>
    <row r="102" spans="1:16" ht="30" x14ac:dyDescent="0.25">
      <c r="A102" s="1">
        <v>6</v>
      </c>
      <c r="B102" s="1" t="s">
        <v>668</v>
      </c>
      <c r="C102" s="2" t="s">
        <v>164</v>
      </c>
      <c r="D102" s="2" t="s">
        <v>605</v>
      </c>
      <c r="E102" s="2" t="s">
        <v>606</v>
      </c>
      <c r="F102" s="8" t="e">
        <f>VLOOKUP(B102,'Provider Valuations &amp; MPTs'!B:E,7,0)</f>
        <v>#N/A</v>
      </c>
      <c r="G102" s="2" t="e">
        <f>VLOOKUP(B102,'Provider Valuations &amp; MPTs'!B:E,8,0)</f>
        <v>#N/A</v>
      </c>
      <c r="H102" s="2">
        <v>60</v>
      </c>
      <c r="I102" s="8" t="s">
        <v>655</v>
      </c>
      <c r="J102" s="14" t="e">
        <f>VLOOKUP(B102,'Provider Valuations &amp; MPTs'!B:F,9,0)</f>
        <v>#N/A</v>
      </c>
      <c r="K102" s="14" t="e">
        <f>VLOOKUP(B102,'Provider Valuations &amp; MPTs'!B:N,11,0)</f>
        <v>#N/A</v>
      </c>
      <c r="L102" s="23" t="str">
        <f t="shared" si="7"/>
        <v>NA</v>
      </c>
      <c r="M102" s="24" t="e">
        <f t="shared" si="8"/>
        <v>#N/A</v>
      </c>
      <c r="N102" s="24" t="e">
        <f t="shared" si="9"/>
        <v>#N/A</v>
      </c>
      <c r="O102" s="49" t="e">
        <f t="shared" si="10"/>
        <v>#N/A</v>
      </c>
      <c r="P102" s="49" t="e">
        <f t="shared" si="11"/>
        <v>#N/A</v>
      </c>
    </row>
    <row r="103" spans="1:16" ht="15" x14ac:dyDescent="0.25">
      <c r="A103" s="1">
        <v>6</v>
      </c>
      <c r="B103" s="1" t="s">
        <v>181</v>
      </c>
      <c r="C103" s="2" t="s">
        <v>182</v>
      </c>
      <c r="D103" s="2" t="s">
        <v>604</v>
      </c>
      <c r="E103" s="2" t="s">
        <v>606</v>
      </c>
      <c r="F103" s="8" t="e">
        <f>VLOOKUP(B103,'Provider Valuations &amp; MPTs'!B:E,7,0)</f>
        <v>#REF!</v>
      </c>
      <c r="G103" s="2" t="e">
        <f>VLOOKUP(B103,'Provider Valuations &amp; MPTs'!B:E,8,0)</f>
        <v>#REF!</v>
      </c>
      <c r="H103" s="2">
        <v>20</v>
      </c>
      <c r="I103" s="8" t="s">
        <v>655</v>
      </c>
      <c r="J103" s="14" t="e">
        <f>VLOOKUP(B103,'Provider Valuations &amp; MPTs'!B:F,9,0)</f>
        <v>#REF!</v>
      </c>
      <c r="K103" s="14" t="str">
        <f>VLOOKUP(B103,'Provider Valuations &amp; MPTs'!B:N,11,0)</f>
        <v>NA</v>
      </c>
      <c r="L103" s="23" t="str">
        <f t="shared" si="7"/>
        <v>NA</v>
      </c>
      <c r="M103" s="24" t="e">
        <f t="shared" si="8"/>
        <v>#VALUE!</v>
      </c>
      <c r="N103" s="24" t="e">
        <f t="shared" si="9"/>
        <v>#VALUE!</v>
      </c>
      <c r="O103" s="49" t="e">
        <f t="shared" si="10"/>
        <v>#VALUE!</v>
      </c>
      <c r="P103" s="49" t="e">
        <f t="shared" si="11"/>
        <v>#VALUE!</v>
      </c>
    </row>
    <row r="104" spans="1:16" ht="30" x14ac:dyDescent="0.25">
      <c r="A104" s="1">
        <v>6</v>
      </c>
      <c r="B104" s="1" t="s">
        <v>183</v>
      </c>
      <c r="C104" s="2" t="s">
        <v>184</v>
      </c>
      <c r="D104" s="2" t="s">
        <v>9</v>
      </c>
      <c r="E104" s="2" t="s">
        <v>10</v>
      </c>
      <c r="F104" s="8" t="e">
        <f>VLOOKUP(B104,'Provider Valuations &amp; MPTs'!B:E,7,0)</f>
        <v>#REF!</v>
      </c>
      <c r="G104" s="2" t="e">
        <f>VLOOKUP(B104,'Provider Valuations &amp; MPTs'!B:E,8,0)</f>
        <v>#REF!</v>
      </c>
      <c r="H104" s="2">
        <v>31</v>
      </c>
      <c r="I104" s="8">
        <v>3.1386525242918933E-2</v>
      </c>
      <c r="J104" s="14" t="e">
        <f>VLOOKUP(B104,'Provider Valuations &amp; MPTs'!B:F,9,0)</f>
        <v>#REF!</v>
      </c>
      <c r="K104" s="14">
        <f>VLOOKUP(B104,'Provider Valuations &amp; MPTs'!B:N,11,0)</f>
        <v>0.23889282619889501</v>
      </c>
      <c r="L104" s="23" t="str">
        <f t="shared" si="7"/>
        <v>NA</v>
      </c>
      <c r="M104" s="24">
        <f t="shared" si="8"/>
        <v>21</v>
      </c>
      <c r="N104" s="24">
        <f t="shared" si="9"/>
        <v>10</v>
      </c>
      <c r="O104" s="49">
        <f t="shared" si="10"/>
        <v>21</v>
      </c>
      <c r="P104" s="49">
        <f t="shared" si="11"/>
        <v>0</v>
      </c>
    </row>
    <row r="105" spans="1:16" ht="15" x14ac:dyDescent="0.25">
      <c r="A105" s="1">
        <v>6</v>
      </c>
      <c r="B105" s="1" t="s">
        <v>185</v>
      </c>
      <c r="C105" s="2" t="s">
        <v>186</v>
      </c>
      <c r="D105" s="2" t="s">
        <v>9</v>
      </c>
      <c r="E105" s="2" t="s">
        <v>10</v>
      </c>
      <c r="F105" s="8" t="e">
        <f>VLOOKUP(B105,'Provider Valuations &amp; MPTs'!B:E,7,0)</f>
        <v>#REF!</v>
      </c>
      <c r="G105" s="2" t="e">
        <f>VLOOKUP(B105,'Provider Valuations &amp; MPTs'!B:E,8,0)</f>
        <v>#REF!</v>
      </c>
      <c r="H105" s="2">
        <v>2</v>
      </c>
      <c r="I105" s="8">
        <v>4.0545133333667633E-4</v>
      </c>
      <c r="J105" s="14" t="e">
        <f>VLOOKUP(B105,'Provider Valuations &amp; MPTs'!B:F,9,0)</f>
        <v>#REF!</v>
      </c>
      <c r="K105" s="14">
        <f>VLOOKUP(B105,'Provider Valuations &amp; MPTs'!B:N,11,0)</f>
        <v>1.1714259636241551</v>
      </c>
      <c r="L105" s="23" t="str">
        <f t="shared" si="7"/>
        <v>NA</v>
      </c>
      <c r="M105" s="24">
        <f t="shared" si="8"/>
        <v>0</v>
      </c>
      <c r="N105" s="24">
        <f t="shared" si="9"/>
        <v>2</v>
      </c>
      <c r="O105" s="49">
        <f t="shared" si="10"/>
        <v>0</v>
      </c>
      <c r="P105" s="49">
        <f t="shared" si="11"/>
        <v>0</v>
      </c>
    </row>
    <row r="106" spans="1:16" ht="15" x14ac:dyDescent="0.25">
      <c r="A106" s="1">
        <v>6</v>
      </c>
      <c r="B106" s="1" t="s">
        <v>187</v>
      </c>
      <c r="C106" s="2" t="s">
        <v>188</v>
      </c>
      <c r="D106" s="2" t="s">
        <v>9</v>
      </c>
      <c r="E106" s="2" t="s">
        <v>10</v>
      </c>
      <c r="F106" s="8" t="e">
        <f>VLOOKUP(B106,'Provider Valuations &amp; MPTs'!B:E,7,0)</f>
        <v>#REF!</v>
      </c>
      <c r="G106" s="2" t="e">
        <f>VLOOKUP(B106,'Provider Valuations &amp; MPTs'!B:E,8,0)</f>
        <v>#REF!</v>
      </c>
      <c r="H106" s="2">
        <v>2</v>
      </c>
      <c r="I106" s="8">
        <v>1.9736388033829112E-3</v>
      </c>
      <c r="J106" s="14" t="e">
        <f>VLOOKUP(B106,'Provider Valuations &amp; MPTs'!B:F,9,0)</f>
        <v>#REF!</v>
      </c>
      <c r="K106" s="14">
        <f>VLOOKUP(B106,'Provider Valuations &amp; MPTs'!B:N,11,0)</f>
        <v>0.30894710307892365</v>
      </c>
      <c r="L106" s="23" t="str">
        <f t="shared" si="7"/>
        <v>NA</v>
      </c>
      <c r="M106" s="24">
        <f t="shared" si="8"/>
        <v>0</v>
      </c>
      <c r="N106" s="24">
        <f t="shared" si="9"/>
        <v>2</v>
      </c>
      <c r="O106" s="49">
        <f t="shared" si="10"/>
        <v>0</v>
      </c>
      <c r="P106" s="49">
        <f t="shared" si="11"/>
        <v>0</v>
      </c>
    </row>
    <row r="107" spans="1:16" ht="15" x14ac:dyDescent="0.25">
      <c r="A107" s="1">
        <v>6</v>
      </c>
      <c r="B107" s="1" t="s">
        <v>189</v>
      </c>
      <c r="C107" s="2" t="s">
        <v>190</v>
      </c>
      <c r="D107" s="2" t="s">
        <v>9</v>
      </c>
      <c r="E107" s="2" t="s">
        <v>606</v>
      </c>
      <c r="F107" s="8" t="e">
        <f>VLOOKUP(B107,'Provider Valuations &amp; MPTs'!B:E,7,0)</f>
        <v>#REF!</v>
      </c>
      <c r="G107" s="2" t="e">
        <f>VLOOKUP(B107,'Provider Valuations &amp; MPTs'!B:E,8,0)</f>
        <v>#REF!</v>
      </c>
      <c r="H107" s="2">
        <v>11</v>
      </c>
      <c r="I107" s="8">
        <v>1.7417756906894966E-3</v>
      </c>
      <c r="J107" s="14" t="e">
        <f>VLOOKUP(B107,'Provider Valuations &amp; MPTs'!B:F,9,0)</f>
        <v>#REF!</v>
      </c>
      <c r="K107" s="14">
        <f>VLOOKUP(B107,'Provider Valuations &amp; MPTs'!B:N,11,0)</f>
        <v>1.6114302427966338</v>
      </c>
      <c r="L107" s="23" t="str">
        <f t="shared" si="7"/>
        <v>NA</v>
      </c>
      <c r="M107" s="24">
        <f t="shared" si="8"/>
        <v>1</v>
      </c>
      <c r="N107" s="24">
        <f t="shared" si="9"/>
        <v>10</v>
      </c>
      <c r="O107" s="49">
        <f t="shared" si="10"/>
        <v>1</v>
      </c>
      <c r="P107" s="49">
        <f t="shared" si="11"/>
        <v>0</v>
      </c>
    </row>
    <row r="108" spans="1:16" ht="30" x14ac:dyDescent="0.25">
      <c r="A108" s="1">
        <v>6</v>
      </c>
      <c r="B108" s="1" t="s">
        <v>191</v>
      </c>
      <c r="C108" s="2" t="s">
        <v>192</v>
      </c>
      <c r="D108" s="2" t="s">
        <v>9</v>
      </c>
      <c r="E108" s="2" t="s">
        <v>606</v>
      </c>
      <c r="F108" s="8" t="e">
        <f>VLOOKUP(B108,'Provider Valuations &amp; MPTs'!B:E,7,0)</f>
        <v>#REF!</v>
      </c>
      <c r="G108" s="2" t="e">
        <f>VLOOKUP(B108,'Provider Valuations &amp; MPTs'!B:E,8,0)</f>
        <v>#REF!</v>
      </c>
      <c r="H108" s="2">
        <v>10</v>
      </c>
      <c r="I108" s="8">
        <v>1.5831928428511493E-3</v>
      </c>
      <c r="J108" s="14" t="e">
        <f>VLOOKUP(B108,'Provider Valuations &amp; MPTs'!B:F,9,0)</f>
        <v>#REF!</v>
      </c>
      <c r="K108" s="14">
        <f>VLOOKUP(B108,'Provider Valuations &amp; MPTs'!B:N,11,0)</f>
        <v>1.5080818497737829</v>
      </c>
      <c r="L108" s="23" t="str">
        <f t="shared" si="7"/>
        <v>NA</v>
      </c>
      <c r="M108" s="24">
        <f t="shared" si="8"/>
        <v>0</v>
      </c>
      <c r="N108" s="24">
        <f t="shared" si="9"/>
        <v>10</v>
      </c>
      <c r="O108" s="49">
        <f t="shared" si="10"/>
        <v>0</v>
      </c>
      <c r="P108" s="49">
        <f t="shared" si="11"/>
        <v>0</v>
      </c>
    </row>
    <row r="109" spans="1:16" ht="15" x14ac:dyDescent="0.25">
      <c r="A109" s="1">
        <v>6</v>
      </c>
      <c r="B109" s="1" t="s">
        <v>193</v>
      </c>
      <c r="C109" s="2" t="s">
        <v>194</v>
      </c>
      <c r="D109" s="2" t="s">
        <v>603</v>
      </c>
      <c r="E109" s="2" t="s">
        <v>606</v>
      </c>
      <c r="F109" s="8" t="e">
        <f>VLOOKUP(B109,'Provider Valuations &amp; MPTs'!B:E,7,0)</f>
        <v>#REF!</v>
      </c>
      <c r="G109" s="2" t="e">
        <f>VLOOKUP(B109,'Provider Valuations &amp; MPTs'!B:E,8,0)</f>
        <v>#REF!</v>
      </c>
      <c r="H109" s="2">
        <v>18</v>
      </c>
      <c r="I109" s="8" t="s">
        <v>655</v>
      </c>
      <c r="J109" s="14" t="e">
        <f>VLOOKUP(B109,'Provider Valuations &amp; MPTs'!B:F,9,0)</f>
        <v>#REF!</v>
      </c>
      <c r="K109" s="14" t="str">
        <f>VLOOKUP(B109,'Provider Valuations &amp; MPTs'!B:N,11,0)</f>
        <v>NA</v>
      </c>
      <c r="L109" s="23" t="str">
        <f t="shared" si="7"/>
        <v>NA</v>
      </c>
      <c r="M109" s="24" t="e">
        <f t="shared" si="8"/>
        <v>#VALUE!</v>
      </c>
      <c r="N109" s="24" t="e">
        <f t="shared" si="9"/>
        <v>#VALUE!</v>
      </c>
      <c r="O109" s="49" t="e">
        <f t="shared" si="10"/>
        <v>#VALUE!</v>
      </c>
      <c r="P109" s="49" t="e">
        <f t="shared" si="11"/>
        <v>#VALUE!</v>
      </c>
    </row>
    <row r="110" spans="1:16" ht="30" x14ac:dyDescent="0.25">
      <c r="A110" s="1">
        <v>6</v>
      </c>
      <c r="B110" s="1" t="s">
        <v>195</v>
      </c>
      <c r="C110" s="2" t="s">
        <v>196</v>
      </c>
      <c r="D110" s="2" t="s">
        <v>9</v>
      </c>
      <c r="E110" s="2" t="s">
        <v>10</v>
      </c>
      <c r="F110" s="8" t="e">
        <f>VLOOKUP(B110,'Provider Valuations &amp; MPTs'!B:E,7,0)</f>
        <v>#REF!</v>
      </c>
      <c r="G110" s="2" t="e">
        <f>VLOOKUP(B110,'Provider Valuations &amp; MPTs'!B:E,8,0)</f>
        <v>#REF!</v>
      </c>
      <c r="H110" s="2">
        <v>6</v>
      </c>
      <c r="I110" s="8">
        <v>1.2715959666239627E-3</v>
      </c>
      <c r="J110" s="14" t="e">
        <f>VLOOKUP(B110,'Provider Valuations &amp; MPTs'!B:F,9,0)</f>
        <v>#REF!</v>
      </c>
      <c r="K110" s="14">
        <f>VLOOKUP(B110,'Provider Valuations &amp; MPTs'!B:N,11,0)</f>
        <v>1.2023747688180133</v>
      </c>
      <c r="L110" s="23" t="str">
        <f t="shared" si="7"/>
        <v>NA</v>
      </c>
      <c r="M110" s="24">
        <f t="shared" si="8"/>
        <v>0</v>
      </c>
      <c r="N110" s="24">
        <f t="shared" si="9"/>
        <v>6</v>
      </c>
      <c r="O110" s="49">
        <f t="shared" si="10"/>
        <v>0</v>
      </c>
      <c r="P110" s="49">
        <f t="shared" si="11"/>
        <v>0</v>
      </c>
    </row>
    <row r="111" spans="1:16" ht="15" x14ac:dyDescent="0.25">
      <c r="A111" s="1">
        <v>6</v>
      </c>
      <c r="B111" s="1" t="s">
        <v>197</v>
      </c>
      <c r="C111" s="2" t="s">
        <v>198</v>
      </c>
      <c r="D111" s="2" t="s">
        <v>9</v>
      </c>
      <c r="E111" s="2" t="s">
        <v>606</v>
      </c>
      <c r="F111" s="8" t="e">
        <f>VLOOKUP(B111,'Provider Valuations &amp; MPTs'!B:E,7,0)</f>
        <v>#REF!</v>
      </c>
      <c r="G111" s="2" t="e">
        <f>VLOOKUP(B111,'Provider Valuations &amp; MPTs'!B:E,8,0)</f>
        <v>#REF!</v>
      </c>
      <c r="H111" s="2">
        <v>9</v>
      </c>
      <c r="I111" s="8">
        <v>1.5925925353303116E-3</v>
      </c>
      <c r="J111" s="14" t="e">
        <f>VLOOKUP(B111,'Provider Valuations &amp; MPTs'!B:F,9,0)</f>
        <v>#REF!</v>
      </c>
      <c r="K111" s="14">
        <f>VLOOKUP(B111,'Provider Valuations &amp; MPTs'!B:N,11,0)</f>
        <v>1.3148594663603217</v>
      </c>
      <c r="L111" s="23" t="str">
        <f t="shared" si="7"/>
        <v>NA</v>
      </c>
      <c r="M111" s="24">
        <f t="shared" si="8"/>
        <v>0</v>
      </c>
      <c r="N111" s="24">
        <f t="shared" si="9"/>
        <v>9</v>
      </c>
      <c r="O111" s="49">
        <f t="shared" si="10"/>
        <v>0</v>
      </c>
      <c r="P111" s="49">
        <f t="shared" si="11"/>
        <v>0</v>
      </c>
    </row>
    <row r="112" spans="1:16" ht="30" x14ac:dyDescent="0.25">
      <c r="A112" s="1">
        <v>6</v>
      </c>
      <c r="B112" s="1" t="s">
        <v>199</v>
      </c>
      <c r="C112" s="2" t="s">
        <v>200</v>
      </c>
      <c r="D112" s="2" t="s">
        <v>603</v>
      </c>
      <c r="E112" s="2" t="s">
        <v>606</v>
      </c>
      <c r="F112" s="8" t="e">
        <f>VLOOKUP(B112,'Provider Valuations &amp; MPTs'!B:E,7,0)</f>
        <v>#REF!</v>
      </c>
      <c r="G112" s="2" t="e">
        <f>VLOOKUP(B112,'Provider Valuations &amp; MPTs'!B:E,8,0)</f>
        <v>#REF!</v>
      </c>
      <c r="H112" s="2">
        <v>35</v>
      </c>
      <c r="I112" s="8" t="s">
        <v>655</v>
      </c>
      <c r="J112" s="14" t="e">
        <f>VLOOKUP(B112,'Provider Valuations &amp; MPTs'!B:F,9,0)</f>
        <v>#REF!</v>
      </c>
      <c r="K112" s="14" t="str">
        <f>VLOOKUP(B112,'Provider Valuations &amp; MPTs'!B:N,11,0)</f>
        <v>NA</v>
      </c>
      <c r="L112" s="23" t="str">
        <f t="shared" si="7"/>
        <v>NA</v>
      </c>
      <c r="M112" s="24" t="e">
        <f t="shared" si="8"/>
        <v>#VALUE!</v>
      </c>
      <c r="N112" s="24" t="e">
        <f t="shared" si="9"/>
        <v>#VALUE!</v>
      </c>
      <c r="O112" s="49" t="e">
        <f t="shared" si="10"/>
        <v>#VALUE!</v>
      </c>
      <c r="P112" s="49" t="e">
        <f t="shared" si="11"/>
        <v>#VALUE!</v>
      </c>
    </row>
    <row r="113" spans="1:16" ht="30" x14ac:dyDescent="0.25">
      <c r="A113" s="1">
        <v>6</v>
      </c>
      <c r="B113" s="1" t="s">
        <v>201</v>
      </c>
      <c r="C113" s="2" t="s">
        <v>202</v>
      </c>
      <c r="D113" s="2" t="s">
        <v>9</v>
      </c>
      <c r="E113" s="2" t="s">
        <v>606</v>
      </c>
      <c r="F113" s="8" t="e">
        <f>VLOOKUP(B113,'Provider Valuations &amp; MPTs'!B:E,7,0)</f>
        <v>#REF!</v>
      </c>
      <c r="G113" s="2" t="e">
        <f>VLOOKUP(B113,'Provider Valuations &amp; MPTs'!B:E,8,0)</f>
        <v>#REF!</v>
      </c>
      <c r="H113" s="2">
        <v>2</v>
      </c>
      <c r="I113" s="8">
        <v>4.0612598900643547E-4</v>
      </c>
      <c r="J113" s="14" t="e">
        <f>VLOOKUP(B113,'Provider Valuations &amp; MPTs'!B:F,9,0)</f>
        <v>#REF!</v>
      </c>
      <c r="K113" s="14">
        <f>VLOOKUP(B113,'Provider Valuations &amp; MPTs'!B:N,11,0)</f>
        <v>1.5013813627663253</v>
      </c>
      <c r="L113" s="23" t="str">
        <f t="shared" si="7"/>
        <v>NA</v>
      </c>
      <c r="M113" s="24">
        <f t="shared" si="8"/>
        <v>0</v>
      </c>
      <c r="N113" s="24">
        <f t="shared" si="9"/>
        <v>2</v>
      </c>
      <c r="O113" s="49">
        <f t="shared" si="10"/>
        <v>0</v>
      </c>
      <c r="P113" s="49">
        <f t="shared" si="11"/>
        <v>0</v>
      </c>
    </row>
    <row r="114" spans="1:16" ht="30" x14ac:dyDescent="0.25">
      <c r="A114" s="1">
        <v>6</v>
      </c>
      <c r="B114" s="1" t="s">
        <v>203</v>
      </c>
      <c r="C114" s="2" t="s">
        <v>204</v>
      </c>
      <c r="D114" s="2" t="s">
        <v>9</v>
      </c>
      <c r="E114" s="2" t="s">
        <v>606</v>
      </c>
      <c r="F114" s="8" t="e">
        <f>VLOOKUP(B114,'Provider Valuations &amp; MPTs'!B:E,7,0)</f>
        <v>#REF!</v>
      </c>
      <c r="G114" s="2" t="e">
        <f>VLOOKUP(B114,'Provider Valuations &amp; MPTs'!B:E,8,0)</f>
        <v>#REF!</v>
      </c>
      <c r="H114" s="2">
        <v>75</v>
      </c>
      <c r="I114" s="8">
        <v>2.7311745923320429E-2</v>
      </c>
      <c r="J114" s="14" t="e">
        <f>VLOOKUP(B114,'Provider Valuations &amp; MPTs'!B:F,9,0)</f>
        <v>#REF!</v>
      </c>
      <c r="K114" s="14">
        <f>VLOOKUP(B114,'Provider Valuations &amp; MPTs'!B:N,11,0)</f>
        <v>2.5869158983439506</v>
      </c>
      <c r="L114" s="23" t="str">
        <f t="shared" si="7"/>
        <v>NA</v>
      </c>
      <c r="M114" s="24">
        <f t="shared" si="8"/>
        <v>65</v>
      </c>
      <c r="N114" s="24">
        <f t="shared" si="9"/>
        <v>10</v>
      </c>
      <c r="O114" s="49">
        <f t="shared" si="10"/>
        <v>65</v>
      </c>
      <c r="P114" s="49">
        <f t="shared" si="11"/>
        <v>0</v>
      </c>
    </row>
    <row r="115" spans="1:16" ht="15" x14ac:dyDescent="0.25">
      <c r="A115" s="1">
        <v>6</v>
      </c>
      <c r="B115" s="1" t="s">
        <v>205</v>
      </c>
      <c r="C115" s="2" t="s">
        <v>206</v>
      </c>
      <c r="D115" s="2" t="s">
        <v>9</v>
      </c>
      <c r="E115" s="2" t="s">
        <v>10</v>
      </c>
      <c r="F115" s="8" t="e">
        <f>VLOOKUP(B115,'Provider Valuations &amp; MPTs'!B:E,7,0)</f>
        <v>#REF!</v>
      </c>
      <c r="G115" s="2" t="e">
        <f>VLOOKUP(B115,'Provider Valuations &amp; MPTs'!B:E,8,0)</f>
        <v>#REF!</v>
      </c>
      <c r="H115" s="2">
        <v>2</v>
      </c>
      <c r="I115" s="8">
        <v>7.1390680156157129E-4</v>
      </c>
      <c r="J115" s="14" t="e">
        <f>VLOOKUP(B115,'Provider Valuations &amp; MPTs'!B:F,9,0)</f>
        <v>#REF!</v>
      </c>
      <c r="K115" s="14">
        <f>VLOOKUP(B115,'Provider Valuations &amp; MPTs'!B:N,11,0)</f>
        <v>0.85410306989030071</v>
      </c>
      <c r="L115" s="23" t="str">
        <f t="shared" si="7"/>
        <v>NA</v>
      </c>
      <c r="M115" s="24">
        <f t="shared" si="8"/>
        <v>0</v>
      </c>
      <c r="N115" s="24">
        <f t="shared" si="9"/>
        <v>2</v>
      </c>
      <c r="O115" s="49">
        <f t="shared" si="10"/>
        <v>0</v>
      </c>
      <c r="P115" s="49">
        <f t="shared" si="11"/>
        <v>0</v>
      </c>
    </row>
    <row r="116" spans="1:16" ht="15" x14ac:dyDescent="0.25">
      <c r="A116" s="1">
        <v>6</v>
      </c>
      <c r="B116" s="1" t="s">
        <v>207</v>
      </c>
      <c r="C116" s="2" t="s">
        <v>208</v>
      </c>
      <c r="D116" s="2" t="s">
        <v>9</v>
      </c>
      <c r="E116" s="2" t="s">
        <v>10</v>
      </c>
      <c r="F116" s="8" t="e">
        <f>VLOOKUP(B116,'Provider Valuations &amp; MPTs'!B:E,7,0)</f>
        <v>#REF!</v>
      </c>
      <c r="G116" s="2" t="e">
        <f>VLOOKUP(B116,'Provider Valuations &amp; MPTs'!B:E,8,0)</f>
        <v>#REF!</v>
      </c>
      <c r="H116" s="2">
        <v>3</v>
      </c>
      <c r="I116" s="8">
        <v>5.4546791966848269E-3</v>
      </c>
      <c r="J116" s="14" t="e">
        <f>VLOOKUP(B116,'Provider Valuations &amp; MPTs'!B:F,9,0)</f>
        <v>#REF!</v>
      </c>
      <c r="K116" s="14">
        <f>VLOOKUP(B116,'Provider Valuations &amp; MPTs'!B:N,11,0)</f>
        <v>0.13134519991788257</v>
      </c>
      <c r="L116" s="23" t="str">
        <f t="shared" si="7"/>
        <v>NA</v>
      </c>
      <c r="M116" s="24">
        <f t="shared" si="8"/>
        <v>0</v>
      </c>
      <c r="N116" s="24">
        <f t="shared" si="9"/>
        <v>3</v>
      </c>
      <c r="O116" s="49">
        <f t="shared" si="10"/>
        <v>0</v>
      </c>
      <c r="P116" s="49">
        <f t="shared" si="11"/>
        <v>0</v>
      </c>
    </row>
    <row r="117" spans="1:16" ht="15" x14ac:dyDescent="0.25">
      <c r="A117" s="1">
        <v>6</v>
      </c>
      <c r="B117" s="1" t="s">
        <v>209</v>
      </c>
      <c r="C117" s="2" t="s">
        <v>210</v>
      </c>
      <c r="D117" s="2" t="s">
        <v>603</v>
      </c>
      <c r="E117" s="2" t="s">
        <v>606</v>
      </c>
      <c r="F117" s="8" t="e">
        <f>VLOOKUP(B117,'Provider Valuations &amp; MPTs'!B:E,7,0)</f>
        <v>#REF!</v>
      </c>
      <c r="G117" s="2" t="e">
        <f>VLOOKUP(B117,'Provider Valuations &amp; MPTs'!B:E,8,0)</f>
        <v>#REF!</v>
      </c>
      <c r="H117" s="2">
        <v>40</v>
      </c>
      <c r="I117" s="8" t="s">
        <v>655</v>
      </c>
      <c r="J117" s="14" t="e">
        <f>VLOOKUP(B117,'Provider Valuations &amp; MPTs'!B:F,9,0)</f>
        <v>#REF!</v>
      </c>
      <c r="K117" s="14" t="str">
        <f>VLOOKUP(B117,'Provider Valuations &amp; MPTs'!B:N,11,0)</f>
        <v>NA</v>
      </c>
      <c r="L117" s="23" t="str">
        <f t="shared" si="7"/>
        <v>NA</v>
      </c>
      <c r="M117" s="24" t="e">
        <f t="shared" si="8"/>
        <v>#VALUE!</v>
      </c>
      <c r="N117" s="24" t="e">
        <f t="shared" si="9"/>
        <v>#VALUE!</v>
      </c>
      <c r="O117" s="49" t="e">
        <f t="shared" si="10"/>
        <v>#VALUE!</v>
      </c>
      <c r="P117" s="49" t="e">
        <f t="shared" si="11"/>
        <v>#VALUE!</v>
      </c>
    </row>
    <row r="118" spans="1:16" ht="30" x14ac:dyDescent="0.25">
      <c r="A118" s="1">
        <v>6</v>
      </c>
      <c r="B118" s="1" t="s">
        <v>211</v>
      </c>
      <c r="C118" s="2" t="s">
        <v>212</v>
      </c>
      <c r="D118" s="2" t="s">
        <v>9</v>
      </c>
      <c r="E118" s="2" t="s">
        <v>606</v>
      </c>
      <c r="F118" s="8" t="e">
        <f>VLOOKUP(B118,'Provider Valuations &amp; MPTs'!B:E,7,0)</f>
        <v>#REF!</v>
      </c>
      <c r="G118" s="2" t="e">
        <f>VLOOKUP(B118,'Provider Valuations &amp; MPTs'!B:E,8,0)</f>
        <v>#REF!</v>
      </c>
      <c r="H118" s="2">
        <v>11</v>
      </c>
      <c r="I118" s="8">
        <v>2.0758155903557174E-3</v>
      </c>
      <c r="J118" s="14" t="e">
        <f>VLOOKUP(B118,'Provider Valuations &amp; MPTs'!B:F,9,0)</f>
        <v>#REF!</v>
      </c>
      <c r="K118" s="14">
        <f>VLOOKUP(B118,'Provider Valuations &amp; MPTs'!B:N,11,0)</f>
        <v>1.2376500014480765</v>
      </c>
      <c r="L118" s="23" t="str">
        <f t="shared" si="7"/>
        <v>NA</v>
      </c>
      <c r="M118" s="24">
        <f t="shared" si="8"/>
        <v>1</v>
      </c>
      <c r="N118" s="24">
        <f t="shared" si="9"/>
        <v>10</v>
      </c>
      <c r="O118" s="49">
        <f t="shared" si="10"/>
        <v>1</v>
      </c>
      <c r="P118" s="49">
        <f t="shared" si="11"/>
        <v>0</v>
      </c>
    </row>
    <row r="119" spans="1:16" ht="30" x14ac:dyDescent="0.25">
      <c r="A119" s="1">
        <v>6</v>
      </c>
      <c r="B119" s="1" t="s">
        <v>213</v>
      </c>
      <c r="C119" s="2" t="s">
        <v>214</v>
      </c>
      <c r="D119" s="2" t="s">
        <v>9</v>
      </c>
      <c r="E119" s="2" t="s">
        <v>10</v>
      </c>
      <c r="F119" s="8" t="e">
        <f>VLOOKUP(B119,'Provider Valuations &amp; MPTs'!B:E,7,0)</f>
        <v>#REF!</v>
      </c>
      <c r="G119" s="2" t="e">
        <f>VLOOKUP(B119,'Provider Valuations &amp; MPTs'!B:E,8,0)</f>
        <v>#REF!</v>
      </c>
      <c r="H119" s="2">
        <v>31</v>
      </c>
      <c r="I119" s="8">
        <v>2.2105642259822342E-2</v>
      </c>
      <c r="J119" s="14" t="e">
        <f>VLOOKUP(B119,'Provider Valuations &amp; MPTs'!B:F,9,0)</f>
        <v>#REF!</v>
      </c>
      <c r="K119" s="14">
        <f>VLOOKUP(B119,'Provider Valuations &amp; MPTs'!B:N,11,0)</f>
        <v>0.33919014832464461</v>
      </c>
      <c r="L119" s="23" t="str">
        <f t="shared" si="7"/>
        <v>NA</v>
      </c>
      <c r="M119" s="24">
        <f t="shared" si="8"/>
        <v>21</v>
      </c>
      <c r="N119" s="24">
        <f t="shared" si="9"/>
        <v>10</v>
      </c>
      <c r="O119" s="49">
        <f t="shared" si="10"/>
        <v>21</v>
      </c>
      <c r="P119" s="49">
        <f t="shared" si="11"/>
        <v>0</v>
      </c>
    </row>
    <row r="120" spans="1:16" ht="30" x14ac:dyDescent="0.25">
      <c r="A120" s="1">
        <v>6</v>
      </c>
      <c r="B120" s="1" t="s">
        <v>215</v>
      </c>
      <c r="C120" s="2" t="s">
        <v>216</v>
      </c>
      <c r="D120" s="2" t="s">
        <v>9</v>
      </c>
      <c r="E120" s="2" t="s">
        <v>606</v>
      </c>
      <c r="F120" s="8" t="e">
        <f>VLOOKUP(B120,'Provider Valuations &amp; MPTs'!B:E,7,0)</f>
        <v>#REF!</v>
      </c>
      <c r="G120" s="2" t="e">
        <f>VLOOKUP(B120,'Provider Valuations &amp; MPTs'!B:E,8,0)</f>
        <v>#REF!</v>
      </c>
      <c r="H120" s="2">
        <v>3</v>
      </c>
      <c r="I120" s="8">
        <v>5.0657904617038398E-4</v>
      </c>
      <c r="J120" s="14" t="e">
        <f>VLOOKUP(B120,'Provider Valuations &amp; MPTs'!B:F,9,0)</f>
        <v>#REF!</v>
      </c>
      <c r="K120" s="14">
        <f>VLOOKUP(B120,'Provider Valuations &amp; MPTs'!B:N,11,0)</f>
        <v>1.606455383960554</v>
      </c>
      <c r="L120" s="23" t="str">
        <f t="shared" si="7"/>
        <v>NA</v>
      </c>
      <c r="M120" s="24">
        <f t="shared" si="8"/>
        <v>0</v>
      </c>
      <c r="N120" s="24">
        <f t="shared" si="9"/>
        <v>3</v>
      </c>
      <c r="O120" s="49">
        <f t="shared" si="10"/>
        <v>0</v>
      </c>
      <c r="P120" s="49">
        <f t="shared" si="11"/>
        <v>0</v>
      </c>
    </row>
    <row r="121" spans="1:16" ht="15" x14ac:dyDescent="0.25">
      <c r="A121" s="1">
        <v>6</v>
      </c>
      <c r="B121" s="1" t="s">
        <v>217</v>
      </c>
      <c r="C121" s="2" t="s">
        <v>218</v>
      </c>
      <c r="D121" s="2" t="s">
        <v>9</v>
      </c>
      <c r="E121" s="2" t="s">
        <v>10</v>
      </c>
      <c r="F121" s="8" t="e">
        <f>VLOOKUP(B121,'Provider Valuations &amp; MPTs'!B:E,7,0)</f>
        <v>#REF!</v>
      </c>
      <c r="G121" s="2" t="e">
        <f>VLOOKUP(B121,'Provider Valuations &amp; MPTs'!B:E,8,0)</f>
        <v>#REF!</v>
      </c>
      <c r="H121" s="2">
        <v>5</v>
      </c>
      <c r="I121" s="8">
        <v>5.6774487651580462E-4</v>
      </c>
      <c r="J121" s="14" t="e">
        <f>VLOOKUP(B121,'Provider Valuations &amp; MPTs'!B:F,9,0)</f>
        <v>#REF!</v>
      </c>
      <c r="K121" s="14">
        <f>VLOOKUP(B121,'Provider Valuations &amp; MPTs'!B:N,11,0)</f>
        <v>2.2177866315311308</v>
      </c>
      <c r="L121" s="23" t="str">
        <f t="shared" si="7"/>
        <v>NA</v>
      </c>
      <c r="M121" s="24">
        <f t="shared" si="8"/>
        <v>0</v>
      </c>
      <c r="N121" s="24">
        <f t="shared" si="9"/>
        <v>5</v>
      </c>
      <c r="O121" s="49">
        <f t="shared" si="10"/>
        <v>0</v>
      </c>
      <c r="P121" s="49">
        <f t="shared" si="11"/>
        <v>0</v>
      </c>
    </row>
    <row r="122" spans="1:16" ht="30" x14ac:dyDescent="0.25">
      <c r="A122" s="1">
        <v>6</v>
      </c>
      <c r="B122" s="1" t="s">
        <v>219</v>
      </c>
      <c r="C122" s="2" t="s">
        <v>220</v>
      </c>
      <c r="D122" s="2" t="s">
        <v>9</v>
      </c>
      <c r="E122" s="2" t="s">
        <v>10</v>
      </c>
      <c r="F122" s="8" t="e">
        <f>VLOOKUP(B122,'Provider Valuations &amp; MPTs'!B:E,7,0)</f>
        <v>#REF!</v>
      </c>
      <c r="G122" s="2" t="e">
        <f>VLOOKUP(B122,'Provider Valuations &amp; MPTs'!B:E,8,0)</f>
        <v>#REF!</v>
      </c>
      <c r="H122" s="2">
        <v>25</v>
      </c>
      <c r="I122" s="8">
        <v>4.445393846384085E-3</v>
      </c>
      <c r="J122" s="14" t="e">
        <f>VLOOKUP(B122,'Provider Valuations &amp; MPTs'!B:F,9,0)</f>
        <v>#REF!</v>
      </c>
      <c r="K122" s="14">
        <f>VLOOKUP(B122,'Provider Valuations &amp; MPTs'!B:N,11,0)</f>
        <v>1.3987264245950497</v>
      </c>
      <c r="L122" s="23" t="str">
        <f t="shared" si="7"/>
        <v>NA</v>
      </c>
      <c r="M122" s="24">
        <f t="shared" si="8"/>
        <v>15</v>
      </c>
      <c r="N122" s="24">
        <f t="shared" si="9"/>
        <v>10</v>
      </c>
      <c r="O122" s="49">
        <f t="shared" si="10"/>
        <v>15</v>
      </c>
      <c r="P122" s="49">
        <f t="shared" si="11"/>
        <v>0</v>
      </c>
    </row>
    <row r="123" spans="1:16" ht="30" x14ac:dyDescent="0.25">
      <c r="A123" s="1">
        <v>7</v>
      </c>
      <c r="B123" s="1" t="s">
        <v>221</v>
      </c>
      <c r="C123" s="2" t="s">
        <v>222</v>
      </c>
      <c r="D123" s="2" t="s">
        <v>9</v>
      </c>
      <c r="E123" s="2" t="s">
        <v>10</v>
      </c>
      <c r="F123" s="8" t="e">
        <f>VLOOKUP(B123,'Provider Valuations &amp; MPTs'!B:E,7,0)</f>
        <v>#REF!</v>
      </c>
      <c r="G123" s="2" t="e">
        <f>VLOOKUP(B123,'Provider Valuations &amp; MPTs'!B:E,8,0)</f>
        <v>#REF!</v>
      </c>
      <c r="H123" s="2">
        <v>3</v>
      </c>
      <c r="I123" s="8">
        <v>4.9381169639893564E-3</v>
      </c>
      <c r="J123" s="14" t="e">
        <f>VLOOKUP(B123,'Provider Valuations &amp; MPTs'!B:F,9,0)</f>
        <v>#REF!</v>
      </c>
      <c r="K123" s="14">
        <f>VLOOKUP(B123,'Provider Valuations &amp; MPTs'!B:N,11,0)</f>
        <v>0.13984181602013926</v>
      </c>
      <c r="L123" s="23" t="str">
        <f t="shared" si="7"/>
        <v>NA</v>
      </c>
      <c r="M123" s="24">
        <f t="shared" si="8"/>
        <v>0</v>
      </c>
      <c r="N123" s="24">
        <f t="shared" si="9"/>
        <v>3</v>
      </c>
      <c r="O123" s="49">
        <f t="shared" si="10"/>
        <v>0</v>
      </c>
      <c r="P123" s="49">
        <f t="shared" si="11"/>
        <v>0</v>
      </c>
    </row>
    <row r="124" spans="1:16" ht="15" x14ac:dyDescent="0.25">
      <c r="A124" s="1">
        <v>7</v>
      </c>
      <c r="B124" s="1" t="s">
        <v>223</v>
      </c>
      <c r="C124" s="2" t="s">
        <v>224</v>
      </c>
      <c r="D124" s="2" t="s">
        <v>9</v>
      </c>
      <c r="E124" s="2" t="s">
        <v>10</v>
      </c>
      <c r="F124" s="8" t="e">
        <f>VLOOKUP(B124,'Provider Valuations &amp; MPTs'!B:E,7,0)</f>
        <v>#REF!</v>
      </c>
      <c r="G124" s="2" t="e">
        <f>VLOOKUP(B124,'Provider Valuations &amp; MPTs'!B:E,8,0)</f>
        <v>#REF!</v>
      </c>
      <c r="H124" s="2">
        <v>9</v>
      </c>
      <c r="I124" s="8">
        <v>2.0409700810320387E-3</v>
      </c>
      <c r="J124" s="14" t="e">
        <f>VLOOKUP(B124,'Provider Valuations &amp; MPTs'!B:F,9,0)</f>
        <v>#REF!</v>
      </c>
      <c r="K124" s="14">
        <f>VLOOKUP(B124,'Provider Valuations &amp; MPTs'!B:N,11,0)</f>
        <v>1.0964611428208944</v>
      </c>
      <c r="L124" s="23" t="str">
        <f t="shared" si="7"/>
        <v>NA</v>
      </c>
      <c r="M124" s="24">
        <f t="shared" si="8"/>
        <v>0</v>
      </c>
      <c r="N124" s="24">
        <f t="shared" si="9"/>
        <v>9</v>
      </c>
      <c r="O124" s="49">
        <f t="shared" si="10"/>
        <v>0</v>
      </c>
      <c r="P124" s="49">
        <f t="shared" si="11"/>
        <v>0</v>
      </c>
    </row>
    <row r="125" spans="1:16" ht="15" x14ac:dyDescent="0.25">
      <c r="A125" s="1">
        <v>7</v>
      </c>
      <c r="B125" s="1" t="s">
        <v>225</v>
      </c>
      <c r="C125" s="2" t="s">
        <v>226</v>
      </c>
      <c r="D125" s="2" t="s">
        <v>603</v>
      </c>
      <c r="E125" s="2" t="s">
        <v>606</v>
      </c>
      <c r="F125" s="8" t="e">
        <f>VLOOKUP(B125,'Provider Valuations &amp; MPTs'!B:E,7,0)</f>
        <v>#REF!</v>
      </c>
      <c r="G125" s="2" t="e">
        <f>VLOOKUP(B125,'Provider Valuations &amp; MPTs'!B:E,8,0)</f>
        <v>#REF!</v>
      </c>
      <c r="H125" s="2">
        <v>40</v>
      </c>
      <c r="I125" s="8" t="s">
        <v>655</v>
      </c>
      <c r="J125" s="14" t="e">
        <f>VLOOKUP(B125,'Provider Valuations &amp; MPTs'!B:F,9,0)</f>
        <v>#REF!</v>
      </c>
      <c r="K125" s="14" t="str">
        <f>VLOOKUP(B125,'Provider Valuations &amp; MPTs'!B:N,11,0)</f>
        <v>NA</v>
      </c>
      <c r="L125" s="23" t="str">
        <f t="shared" si="7"/>
        <v>NA</v>
      </c>
      <c r="M125" s="24" t="e">
        <f t="shared" si="8"/>
        <v>#VALUE!</v>
      </c>
      <c r="N125" s="24" t="e">
        <f t="shared" si="9"/>
        <v>#VALUE!</v>
      </c>
      <c r="O125" s="49" t="e">
        <f t="shared" si="10"/>
        <v>#VALUE!</v>
      </c>
      <c r="P125" s="49" t="e">
        <f t="shared" si="11"/>
        <v>#VALUE!</v>
      </c>
    </row>
    <row r="126" spans="1:16" ht="30" x14ac:dyDescent="0.25">
      <c r="A126" s="1">
        <v>7</v>
      </c>
      <c r="B126" s="1" t="s">
        <v>227</v>
      </c>
      <c r="C126" s="2" t="s">
        <v>228</v>
      </c>
      <c r="D126" s="2" t="s">
        <v>9</v>
      </c>
      <c r="E126" s="2" t="s">
        <v>606</v>
      </c>
      <c r="F126" s="8" t="e">
        <f>VLOOKUP(B126,'Provider Valuations &amp; MPTs'!B:E,7,0)</f>
        <v>#REF!</v>
      </c>
      <c r="G126" s="2" t="e">
        <f>VLOOKUP(B126,'Provider Valuations &amp; MPTs'!B:E,8,0)</f>
        <v>#REF!</v>
      </c>
      <c r="H126" s="2">
        <v>75</v>
      </c>
      <c r="I126" s="8">
        <v>1.1787407656102882E-2</v>
      </c>
      <c r="J126" s="14" t="e">
        <f>VLOOKUP(B126,'Provider Valuations &amp; MPTs'!B:F,9,0)</f>
        <v>#REF!</v>
      </c>
      <c r="K126" s="14">
        <f>VLOOKUP(B126,'Provider Valuations &amp; MPTs'!B:N,11,0)</f>
        <v>1.9919025180166419</v>
      </c>
      <c r="L126" s="23" t="str">
        <f t="shared" si="7"/>
        <v>NA</v>
      </c>
      <c r="M126" s="24">
        <f t="shared" si="8"/>
        <v>65</v>
      </c>
      <c r="N126" s="24">
        <f t="shared" si="9"/>
        <v>10</v>
      </c>
      <c r="O126" s="49">
        <f t="shared" si="10"/>
        <v>65</v>
      </c>
      <c r="P126" s="49">
        <f t="shared" si="11"/>
        <v>0</v>
      </c>
    </row>
    <row r="127" spans="1:16" ht="30" x14ac:dyDescent="0.25">
      <c r="A127" s="1">
        <v>7</v>
      </c>
      <c r="B127" s="1" t="s">
        <v>229</v>
      </c>
      <c r="C127" s="2" t="s">
        <v>230</v>
      </c>
      <c r="D127" s="2" t="s">
        <v>9</v>
      </c>
      <c r="E127" s="2" t="s">
        <v>10</v>
      </c>
      <c r="F127" s="8" t="e">
        <f>VLOOKUP(B127,'Provider Valuations &amp; MPTs'!B:E,7,0)</f>
        <v>#REF!</v>
      </c>
      <c r="G127" s="2" t="e">
        <f>VLOOKUP(B127,'Provider Valuations &amp; MPTs'!B:E,8,0)</f>
        <v>#REF!</v>
      </c>
      <c r="H127" s="2">
        <v>24</v>
      </c>
      <c r="I127" s="8">
        <v>7.3376090122121169E-3</v>
      </c>
      <c r="J127" s="14" t="e">
        <f>VLOOKUP(B127,'Provider Valuations &amp; MPTs'!B:F,9,0)</f>
        <v>#REF!</v>
      </c>
      <c r="K127" s="14">
        <f>VLOOKUP(B127,'Provider Valuations &amp; MPTs'!B:N,11,0)</f>
        <v>0.79311733082531666</v>
      </c>
      <c r="L127" s="23" t="str">
        <f t="shared" si="7"/>
        <v>NA</v>
      </c>
      <c r="M127" s="24">
        <f t="shared" si="8"/>
        <v>14</v>
      </c>
      <c r="N127" s="24">
        <f t="shared" si="9"/>
        <v>10</v>
      </c>
      <c r="O127" s="49">
        <f t="shared" si="10"/>
        <v>14</v>
      </c>
      <c r="P127" s="49">
        <f t="shared" si="11"/>
        <v>0</v>
      </c>
    </row>
    <row r="128" spans="1:16" ht="15" x14ac:dyDescent="0.25">
      <c r="A128" s="1">
        <v>7</v>
      </c>
      <c r="B128" s="1" t="s">
        <v>231</v>
      </c>
      <c r="C128" s="2" t="s">
        <v>232</v>
      </c>
      <c r="D128" s="2" t="s">
        <v>605</v>
      </c>
      <c r="E128" s="2" t="s">
        <v>10</v>
      </c>
      <c r="F128" s="8" t="e">
        <f>VLOOKUP(B128,'Provider Valuations &amp; MPTs'!B:E,7,0)</f>
        <v>#REF!</v>
      </c>
      <c r="G128" s="2" t="e">
        <f>VLOOKUP(B128,'Provider Valuations &amp; MPTs'!B:E,8,0)</f>
        <v>#REF!</v>
      </c>
      <c r="H128" s="2">
        <v>75</v>
      </c>
      <c r="I128" s="8" t="s">
        <v>655</v>
      </c>
      <c r="J128" s="14" t="e">
        <f>VLOOKUP(B128,'Provider Valuations &amp; MPTs'!B:F,9,0)</f>
        <v>#REF!</v>
      </c>
      <c r="K128" s="14" t="str">
        <f>VLOOKUP(B128,'Provider Valuations &amp; MPTs'!B:N,11,0)</f>
        <v>NA</v>
      </c>
      <c r="L128" s="23" t="str">
        <f t="shared" si="7"/>
        <v>NA</v>
      </c>
      <c r="M128" s="24" t="e">
        <f t="shared" si="8"/>
        <v>#VALUE!</v>
      </c>
      <c r="N128" s="24" t="e">
        <f t="shared" si="9"/>
        <v>#VALUE!</v>
      </c>
      <c r="O128" s="49" t="e">
        <f t="shared" si="10"/>
        <v>#VALUE!</v>
      </c>
      <c r="P128" s="49" t="e">
        <f t="shared" si="11"/>
        <v>#VALUE!</v>
      </c>
    </row>
    <row r="129" spans="1:16" ht="15" x14ac:dyDescent="0.25">
      <c r="A129" s="1">
        <v>7</v>
      </c>
      <c r="B129" s="1" t="s">
        <v>233</v>
      </c>
      <c r="C129" s="2" t="s">
        <v>234</v>
      </c>
      <c r="D129" s="2" t="s">
        <v>604</v>
      </c>
      <c r="E129" s="2" t="s">
        <v>606</v>
      </c>
      <c r="F129" s="8" t="e">
        <f>VLOOKUP(B129,'Provider Valuations &amp; MPTs'!B:E,7,0)</f>
        <v>#REF!</v>
      </c>
      <c r="G129" s="2" t="e">
        <f>VLOOKUP(B129,'Provider Valuations &amp; MPTs'!B:E,8,0)</f>
        <v>#REF!</v>
      </c>
      <c r="H129" s="2">
        <v>20</v>
      </c>
      <c r="I129" s="8" t="s">
        <v>655</v>
      </c>
      <c r="J129" s="14" t="e">
        <f>VLOOKUP(B129,'Provider Valuations &amp; MPTs'!B:F,9,0)</f>
        <v>#REF!</v>
      </c>
      <c r="K129" s="14" t="str">
        <f>VLOOKUP(B129,'Provider Valuations &amp; MPTs'!B:N,11,0)</f>
        <v>NA</v>
      </c>
      <c r="L129" s="23" t="str">
        <f t="shared" si="7"/>
        <v>NA</v>
      </c>
      <c r="M129" s="24" t="e">
        <f t="shared" si="8"/>
        <v>#VALUE!</v>
      </c>
      <c r="N129" s="24" t="e">
        <f t="shared" si="9"/>
        <v>#VALUE!</v>
      </c>
      <c r="O129" s="49" t="e">
        <f t="shared" si="10"/>
        <v>#VALUE!</v>
      </c>
      <c r="P129" s="49" t="e">
        <f t="shared" si="11"/>
        <v>#VALUE!</v>
      </c>
    </row>
    <row r="130" spans="1:16" ht="30" x14ac:dyDescent="0.25">
      <c r="A130" s="1">
        <v>8</v>
      </c>
      <c r="B130" s="1" t="s">
        <v>235</v>
      </c>
      <c r="C130" s="2" t="s">
        <v>236</v>
      </c>
      <c r="D130" s="2" t="s">
        <v>9</v>
      </c>
      <c r="E130" s="2" t="s">
        <v>10</v>
      </c>
      <c r="F130" s="8" t="e">
        <f>VLOOKUP(B130,'Provider Valuations &amp; MPTs'!B:E,7,0)</f>
        <v>#REF!</v>
      </c>
      <c r="G130" s="2" t="e">
        <f>VLOOKUP(B130,'Provider Valuations &amp; MPTs'!B:E,8,0)</f>
        <v>#REF!</v>
      </c>
      <c r="H130" s="2">
        <v>8</v>
      </c>
      <c r="I130" s="8">
        <v>2.1415812016456577E-3</v>
      </c>
      <c r="J130" s="14" t="e">
        <f>VLOOKUP(B130,'Provider Valuations &amp; MPTs'!B:F,9,0)</f>
        <v>#REF!</v>
      </c>
      <c r="K130" s="14">
        <f>VLOOKUP(B130,'Provider Valuations &amp; MPTs'!B:N,11,0)</f>
        <v>0.90907164974443311</v>
      </c>
      <c r="L130" s="23" t="str">
        <f t="shared" si="7"/>
        <v>NA</v>
      </c>
      <c r="M130" s="24">
        <f t="shared" si="8"/>
        <v>0</v>
      </c>
      <c r="N130" s="24">
        <f t="shared" si="9"/>
        <v>8</v>
      </c>
      <c r="O130" s="49">
        <f t="shared" si="10"/>
        <v>0</v>
      </c>
      <c r="P130" s="49">
        <f t="shared" si="11"/>
        <v>0</v>
      </c>
    </row>
    <row r="131" spans="1:16" ht="15" x14ac:dyDescent="0.25">
      <c r="A131" s="1">
        <v>8</v>
      </c>
      <c r="B131" s="1" t="s">
        <v>237</v>
      </c>
      <c r="C131" s="2" t="s">
        <v>238</v>
      </c>
      <c r="D131" s="2" t="s">
        <v>603</v>
      </c>
      <c r="E131" s="2" t="s">
        <v>606</v>
      </c>
      <c r="F131" s="8" t="e">
        <f>VLOOKUP(B131,'Provider Valuations &amp; MPTs'!B:E,7,0)</f>
        <v>#REF!</v>
      </c>
      <c r="G131" s="2" t="e">
        <f>VLOOKUP(B131,'Provider Valuations &amp; MPTs'!B:E,8,0)</f>
        <v>#REF!</v>
      </c>
      <c r="H131" s="2">
        <v>24</v>
      </c>
      <c r="I131" s="8" t="s">
        <v>655</v>
      </c>
      <c r="J131" s="14" t="e">
        <f>VLOOKUP(B131,'Provider Valuations &amp; MPTs'!B:F,9,0)</f>
        <v>#REF!</v>
      </c>
      <c r="K131" s="14" t="str">
        <f>VLOOKUP(B131,'Provider Valuations &amp; MPTs'!B:N,11,0)</f>
        <v>NA</v>
      </c>
      <c r="L131" s="23" t="str">
        <f t="shared" si="7"/>
        <v>NA</v>
      </c>
      <c r="M131" s="24" t="e">
        <f t="shared" si="8"/>
        <v>#VALUE!</v>
      </c>
      <c r="N131" s="24" t="e">
        <f t="shared" si="9"/>
        <v>#VALUE!</v>
      </c>
      <c r="O131" s="49" t="e">
        <f t="shared" si="10"/>
        <v>#VALUE!</v>
      </c>
      <c r="P131" s="49" t="e">
        <f t="shared" si="11"/>
        <v>#VALUE!</v>
      </c>
    </row>
    <row r="132" spans="1:16" ht="15" x14ac:dyDescent="0.25">
      <c r="A132" s="1">
        <v>8</v>
      </c>
      <c r="B132" s="1" t="s">
        <v>239</v>
      </c>
      <c r="C132" s="2" t="s">
        <v>240</v>
      </c>
      <c r="D132" s="2" t="s">
        <v>604</v>
      </c>
      <c r="E132" s="2" t="s">
        <v>606</v>
      </c>
      <c r="F132" s="8" t="e">
        <f>VLOOKUP(B132,'Provider Valuations &amp; MPTs'!B:E,7,0)</f>
        <v>#REF!</v>
      </c>
      <c r="G132" s="2" t="e">
        <f>VLOOKUP(B132,'Provider Valuations &amp; MPTs'!B:E,8,0)</f>
        <v>#REF!</v>
      </c>
      <c r="H132" s="2">
        <v>2</v>
      </c>
      <c r="I132" s="8" t="s">
        <v>655</v>
      </c>
      <c r="J132" s="14" t="e">
        <f>VLOOKUP(B132,'Provider Valuations &amp; MPTs'!B:F,9,0)</f>
        <v>#REF!</v>
      </c>
      <c r="K132" s="14" t="str">
        <f>VLOOKUP(B132,'Provider Valuations &amp; MPTs'!B:N,11,0)</f>
        <v>NA</v>
      </c>
      <c r="L132" s="23" t="str">
        <f t="shared" si="7"/>
        <v>NA</v>
      </c>
      <c r="M132" s="24" t="e">
        <f t="shared" si="8"/>
        <v>#VALUE!</v>
      </c>
      <c r="N132" s="24" t="e">
        <f t="shared" si="9"/>
        <v>#VALUE!</v>
      </c>
      <c r="O132" s="49" t="e">
        <f t="shared" si="10"/>
        <v>#VALUE!</v>
      </c>
      <c r="P132" s="49" t="e">
        <f t="shared" si="11"/>
        <v>#VALUE!</v>
      </c>
    </row>
    <row r="133" spans="1:16" ht="15" x14ac:dyDescent="0.25">
      <c r="A133" s="1">
        <v>8</v>
      </c>
      <c r="B133" s="1" t="s">
        <v>241</v>
      </c>
      <c r="C133" s="2" t="s">
        <v>242</v>
      </c>
      <c r="D133" s="2" t="s">
        <v>9</v>
      </c>
      <c r="E133" s="2" t="s">
        <v>10</v>
      </c>
      <c r="F133" s="8" t="e">
        <f>VLOOKUP(B133,'Provider Valuations &amp; MPTs'!B:E,7,0)</f>
        <v>#REF!</v>
      </c>
      <c r="G133" s="2" t="e">
        <f>VLOOKUP(B133,'Provider Valuations &amp; MPTs'!B:E,8,0)</f>
        <v>#REF!</v>
      </c>
      <c r="H133" s="2">
        <v>1</v>
      </c>
      <c r="I133" s="8" t="s">
        <v>655</v>
      </c>
      <c r="J133" s="14" t="e">
        <f>VLOOKUP(B133,'Provider Valuations &amp; MPTs'!B:F,9,0)</f>
        <v>#REF!</v>
      </c>
      <c r="K133" s="14" t="str">
        <f>VLOOKUP(B133,'Provider Valuations &amp; MPTs'!B:N,11,0)</f>
        <v>NA</v>
      </c>
      <c r="L133" s="23" t="str">
        <f t="shared" si="7"/>
        <v>NA</v>
      </c>
      <c r="M133" s="24" t="e">
        <f t="shared" si="8"/>
        <v>#VALUE!</v>
      </c>
      <c r="N133" s="24" t="e">
        <f t="shared" si="9"/>
        <v>#VALUE!</v>
      </c>
      <c r="O133" s="49" t="e">
        <f t="shared" si="10"/>
        <v>#VALUE!</v>
      </c>
      <c r="P133" s="49" t="e">
        <f t="shared" si="11"/>
        <v>#VALUE!</v>
      </c>
    </row>
    <row r="134" spans="1:16" ht="15" x14ac:dyDescent="0.25">
      <c r="A134" s="1">
        <v>8</v>
      </c>
      <c r="B134" s="1" t="s">
        <v>243</v>
      </c>
      <c r="C134" s="2" t="s">
        <v>244</v>
      </c>
      <c r="D134" s="2" t="s">
        <v>9</v>
      </c>
      <c r="E134" s="2" t="s">
        <v>10</v>
      </c>
      <c r="F134" s="8" t="e">
        <f>VLOOKUP(B134,'Provider Valuations &amp; MPTs'!B:E,7,0)</f>
        <v>#REF!</v>
      </c>
      <c r="G134" s="2" t="e">
        <f>VLOOKUP(B134,'Provider Valuations &amp; MPTs'!B:E,8,0)</f>
        <v>#REF!</v>
      </c>
      <c r="H134" s="2">
        <v>3</v>
      </c>
      <c r="I134" s="8">
        <v>4.6616049356680605E-4</v>
      </c>
      <c r="J134" s="14" t="e">
        <f>VLOOKUP(B134,'Provider Valuations &amp; MPTs'!B:F,9,0)</f>
        <v>#REF!</v>
      </c>
      <c r="K134" s="14">
        <f>VLOOKUP(B134,'Provider Valuations &amp; MPTs'!B:N,11,0)</f>
        <v>1.4179845138668565</v>
      </c>
      <c r="L134" s="23" t="str">
        <f t="shared" si="7"/>
        <v>NA</v>
      </c>
      <c r="M134" s="24">
        <f t="shared" si="8"/>
        <v>0</v>
      </c>
      <c r="N134" s="24">
        <f t="shared" si="9"/>
        <v>3</v>
      </c>
      <c r="O134" s="49">
        <f t="shared" si="10"/>
        <v>0</v>
      </c>
      <c r="P134" s="49">
        <f t="shared" si="11"/>
        <v>0</v>
      </c>
    </row>
    <row r="135" spans="1:16" ht="30" x14ac:dyDescent="0.25">
      <c r="A135" s="1">
        <v>8</v>
      </c>
      <c r="B135" s="1" t="s">
        <v>245</v>
      </c>
      <c r="C135" s="2" t="s">
        <v>246</v>
      </c>
      <c r="D135" s="2" t="s">
        <v>603</v>
      </c>
      <c r="E135" s="2" t="s">
        <v>606</v>
      </c>
      <c r="F135" s="8" t="e">
        <f>VLOOKUP(B135,'Provider Valuations &amp; MPTs'!B:E,7,0)</f>
        <v>#REF!</v>
      </c>
      <c r="G135" s="2" t="e">
        <f>VLOOKUP(B135,'Provider Valuations &amp; MPTs'!B:E,8,0)</f>
        <v>#REF!</v>
      </c>
      <c r="H135" s="2">
        <v>40</v>
      </c>
      <c r="I135" s="8" t="s">
        <v>655</v>
      </c>
      <c r="J135" s="14" t="e">
        <f>VLOOKUP(B135,'Provider Valuations &amp; MPTs'!B:F,9,0)</f>
        <v>#REF!</v>
      </c>
      <c r="K135" s="14" t="str">
        <f>VLOOKUP(B135,'Provider Valuations &amp; MPTs'!B:N,11,0)</f>
        <v>NA</v>
      </c>
      <c r="L135" s="23" t="str">
        <f t="shared" si="7"/>
        <v>NA</v>
      </c>
      <c r="M135" s="24" t="e">
        <f t="shared" si="8"/>
        <v>#VALUE!</v>
      </c>
      <c r="N135" s="24" t="e">
        <f t="shared" si="9"/>
        <v>#VALUE!</v>
      </c>
      <c r="O135" s="49" t="e">
        <f t="shared" si="10"/>
        <v>#VALUE!</v>
      </c>
      <c r="P135" s="49" t="e">
        <f t="shared" si="11"/>
        <v>#VALUE!</v>
      </c>
    </row>
    <row r="136" spans="1:16" ht="15" x14ac:dyDescent="0.25">
      <c r="A136" s="1">
        <v>8</v>
      </c>
      <c r="B136" s="1" t="s">
        <v>247</v>
      </c>
      <c r="C136" s="2" t="s">
        <v>248</v>
      </c>
      <c r="D136" s="2" t="s">
        <v>604</v>
      </c>
      <c r="E136" s="2" t="s">
        <v>606</v>
      </c>
      <c r="F136" s="8" t="e">
        <f>VLOOKUP(B136,'Provider Valuations &amp; MPTs'!B:E,7,0)</f>
        <v>#REF!</v>
      </c>
      <c r="G136" s="2" t="e">
        <f>VLOOKUP(B136,'Provider Valuations &amp; MPTs'!B:E,8,0)</f>
        <v>#REF!</v>
      </c>
      <c r="H136" s="2">
        <v>7</v>
      </c>
      <c r="I136" s="8" t="s">
        <v>655</v>
      </c>
      <c r="J136" s="14" t="e">
        <f>VLOOKUP(B136,'Provider Valuations &amp; MPTs'!B:F,9,0)</f>
        <v>#REF!</v>
      </c>
      <c r="K136" s="14" t="str">
        <f>VLOOKUP(B136,'Provider Valuations &amp; MPTs'!B:N,11,0)</f>
        <v>NA</v>
      </c>
      <c r="L136" s="23" t="str">
        <f t="shared" si="7"/>
        <v>NA</v>
      </c>
      <c r="M136" s="24" t="e">
        <f t="shared" si="8"/>
        <v>#VALUE!</v>
      </c>
      <c r="N136" s="24" t="e">
        <f t="shared" si="9"/>
        <v>#VALUE!</v>
      </c>
      <c r="O136" s="49" t="e">
        <f t="shared" si="10"/>
        <v>#VALUE!</v>
      </c>
      <c r="P136" s="49" t="e">
        <f t="shared" si="11"/>
        <v>#VALUE!</v>
      </c>
    </row>
    <row r="137" spans="1:16" ht="30" x14ac:dyDescent="0.25">
      <c r="A137" s="1">
        <v>8</v>
      </c>
      <c r="B137" s="1" t="s">
        <v>249</v>
      </c>
      <c r="C137" s="2" t="s">
        <v>250</v>
      </c>
      <c r="D137" s="2" t="s">
        <v>9</v>
      </c>
      <c r="E137" s="2" t="s">
        <v>10</v>
      </c>
      <c r="F137" s="8" t="e">
        <f>VLOOKUP(B137,'Provider Valuations &amp; MPTs'!B:E,7,0)</f>
        <v>#REF!</v>
      </c>
      <c r="G137" s="2" t="e">
        <f>VLOOKUP(B137,'Provider Valuations &amp; MPTs'!B:E,8,0)</f>
        <v>#REF!</v>
      </c>
      <c r="H137" s="2">
        <v>4</v>
      </c>
      <c r="I137" s="8">
        <v>1.6547429138570796E-2</v>
      </c>
      <c r="J137" s="14" t="e">
        <f>VLOOKUP(B137,'Provider Valuations &amp; MPTs'!B:F,9,0)</f>
        <v>#REF!</v>
      </c>
      <c r="K137" s="14">
        <f>VLOOKUP(B137,'Provider Valuations &amp; MPTs'!B:N,11,0)</f>
        <v>5.9456790331740707E-2</v>
      </c>
      <c r="L137" s="23" t="str">
        <f t="shared" si="7"/>
        <v>NA</v>
      </c>
      <c r="M137" s="24">
        <f t="shared" si="8"/>
        <v>0</v>
      </c>
      <c r="N137" s="24">
        <f t="shared" si="9"/>
        <v>4</v>
      </c>
      <c r="O137" s="49">
        <f t="shared" si="10"/>
        <v>0</v>
      </c>
      <c r="P137" s="49">
        <f t="shared" si="11"/>
        <v>0</v>
      </c>
    </row>
    <row r="138" spans="1:16" ht="30" x14ac:dyDescent="0.25">
      <c r="A138" s="1">
        <v>8</v>
      </c>
      <c r="B138" s="1" t="s">
        <v>251</v>
      </c>
      <c r="C138" s="2" t="s">
        <v>252</v>
      </c>
      <c r="D138" s="2" t="s">
        <v>9</v>
      </c>
      <c r="E138" s="2" t="s">
        <v>10</v>
      </c>
      <c r="F138" s="8" t="e">
        <f>VLOOKUP(B138,'Provider Valuations &amp; MPTs'!B:E,7,0)</f>
        <v>#N/A</v>
      </c>
      <c r="G138" s="2" t="e">
        <f>VLOOKUP(B138,'Provider Valuations &amp; MPTs'!B:E,8,0)</f>
        <v>#N/A</v>
      </c>
      <c r="H138" s="2">
        <v>10</v>
      </c>
      <c r="I138" s="8">
        <v>3.5539378126131927E-4</v>
      </c>
      <c r="J138" s="14" t="e">
        <f>VLOOKUP(B138,'Provider Valuations &amp; MPTs'!B:F,9,0)</f>
        <v>#N/A</v>
      </c>
      <c r="K138" s="14" t="e">
        <f>VLOOKUP(B138,'Provider Valuations &amp; MPTs'!B:N,11,0)</f>
        <v>#N/A</v>
      </c>
      <c r="L138" s="23" t="str">
        <f t="shared" si="7"/>
        <v>NA</v>
      </c>
      <c r="M138" s="24" t="e">
        <f t="shared" si="8"/>
        <v>#N/A</v>
      </c>
      <c r="N138" s="24" t="e">
        <f t="shared" si="9"/>
        <v>#N/A</v>
      </c>
      <c r="O138" s="49" t="e">
        <f t="shared" si="10"/>
        <v>#N/A</v>
      </c>
      <c r="P138" s="49" t="e">
        <f t="shared" si="11"/>
        <v>#N/A</v>
      </c>
    </row>
    <row r="139" spans="1:16" ht="30" x14ac:dyDescent="0.25">
      <c r="A139" s="1">
        <v>8</v>
      </c>
      <c r="B139" s="1" t="s">
        <v>253</v>
      </c>
      <c r="C139" s="2" t="s">
        <v>254</v>
      </c>
      <c r="D139" s="2" t="s">
        <v>9</v>
      </c>
      <c r="E139" s="2" t="s">
        <v>10</v>
      </c>
      <c r="F139" s="8" t="e">
        <f>VLOOKUP(B139,'Provider Valuations &amp; MPTs'!B:E,7,0)</f>
        <v>#REF!</v>
      </c>
      <c r="G139" s="2" t="e">
        <f>VLOOKUP(B139,'Provider Valuations &amp; MPTs'!B:E,8,0)</f>
        <v>#REF!</v>
      </c>
      <c r="H139" s="2">
        <v>2</v>
      </c>
      <c r="I139" s="8" t="s">
        <v>655</v>
      </c>
      <c r="J139" s="14" t="e">
        <f>VLOOKUP(B139,'Provider Valuations &amp; MPTs'!B:F,9,0)</f>
        <v>#REF!</v>
      </c>
      <c r="K139" s="14" t="str">
        <f>VLOOKUP(B139,'Provider Valuations &amp; MPTs'!B:N,11,0)</f>
        <v>NA</v>
      </c>
      <c r="L139" s="23" t="str">
        <f t="shared" si="7"/>
        <v>NA</v>
      </c>
      <c r="M139" s="24" t="e">
        <f t="shared" si="8"/>
        <v>#VALUE!</v>
      </c>
      <c r="N139" s="24" t="e">
        <f t="shared" si="9"/>
        <v>#VALUE!</v>
      </c>
      <c r="O139" s="49" t="e">
        <f t="shared" si="10"/>
        <v>#VALUE!</v>
      </c>
      <c r="P139" s="49" t="e">
        <f t="shared" si="11"/>
        <v>#VALUE!</v>
      </c>
    </row>
    <row r="140" spans="1:16" ht="15" x14ac:dyDescent="0.25">
      <c r="A140" s="1">
        <v>8</v>
      </c>
      <c r="B140" s="1" t="s">
        <v>255</v>
      </c>
      <c r="C140" s="2" t="s">
        <v>256</v>
      </c>
      <c r="D140" s="2" t="s">
        <v>9</v>
      </c>
      <c r="E140" s="2" t="s">
        <v>10</v>
      </c>
      <c r="F140" s="8" t="e">
        <f>VLOOKUP(B140,'Provider Valuations &amp; MPTs'!B:E,7,0)</f>
        <v>#REF!</v>
      </c>
      <c r="G140" s="2" t="e">
        <f>VLOOKUP(B140,'Provider Valuations &amp; MPTs'!B:E,8,0)</f>
        <v>#REF!</v>
      </c>
      <c r="H140" s="2">
        <v>1</v>
      </c>
      <c r="I140" s="8">
        <v>5.9039566576271478E-4</v>
      </c>
      <c r="J140" s="14" t="e">
        <f>VLOOKUP(B140,'Provider Valuations &amp; MPTs'!B:F,9,0)</f>
        <v>#REF!</v>
      </c>
      <c r="K140" s="14">
        <f>VLOOKUP(B140,'Provider Valuations &amp; MPTs'!B:N,11,0)</f>
        <v>0.7435844186459617</v>
      </c>
      <c r="L140" s="23" t="str">
        <f t="shared" si="7"/>
        <v>NA</v>
      </c>
      <c r="M140" s="24">
        <f t="shared" si="8"/>
        <v>0</v>
      </c>
      <c r="N140" s="24">
        <f t="shared" si="9"/>
        <v>1</v>
      </c>
      <c r="O140" s="49">
        <f t="shared" si="10"/>
        <v>0</v>
      </c>
      <c r="P140" s="49">
        <f t="shared" si="11"/>
        <v>0</v>
      </c>
    </row>
    <row r="141" spans="1:16" ht="30" x14ac:dyDescent="0.25">
      <c r="A141" s="1">
        <v>8</v>
      </c>
      <c r="B141" s="1" t="s">
        <v>257</v>
      </c>
      <c r="C141" s="2" t="s">
        <v>258</v>
      </c>
      <c r="D141" s="2" t="s">
        <v>9</v>
      </c>
      <c r="E141" s="2" t="s">
        <v>10</v>
      </c>
      <c r="F141" s="8" t="e">
        <f>VLOOKUP(B141,'Provider Valuations &amp; MPTs'!B:E,7,0)</f>
        <v>#REF!</v>
      </c>
      <c r="G141" s="2" t="e">
        <f>VLOOKUP(B141,'Provider Valuations &amp; MPTs'!B:E,8,0)</f>
        <v>#REF!</v>
      </c>
      <c r="H141" s="2">
        <v>2</v>
      </c>
      <c r="I141" s="8">
        <v>1.5324699872192767E-3</v>
      </c>
      <c r="J141" s="14" t="e">
        <f>VLOOKUP(B141,'Provider Valuations &amp; MPTs'!B:F,9,0)</f>
        <v>#REF!</v>
      </c>
      <c r="K141" s="14">
        <f>VLOOKUP(B141,'Provider Valuations &amp; MPTs'!B:N,11,0)</f>
        <v>0.29982342373520066</v>
      </c>
      <c r="L141" s="23" t="str">
        <f t="shared" si="7"/>
        <v>NA</v>
      </c>
      <c r="M141" s="24">
        <f t="shared" si="8"/>
        <v>0</v>
      </c>
      <c r="N141" s="24">
        <f t="shared" si="9"/>
        <v>2</v>
      </c>
      <c r="O141" s="49">
        <f t="shared" si="10"/>
        <v>0</v>
      </c>
      <c r="P141" s="49">
        <f t="shared" si="11"/>
        <v>0</v>
      </c>
    </row>
    <row r="142" spans="1:16" ht="15" x14ac:dyDescent="0.25">
      <c r="A142" s="1">
        <v>8</v>
      </c>
      <c r="B142" s="1" t="s">
        <v>259</v>
      </c>
      <c r="C142" s="2" t="s">
        <v>260</v>
      </c>
      <c r="D142" s="2" t="s">
        <v>9</v>
      </c>
      <c r="E142" s="2" t="s">
        <v>10</v>
      </c>
      <c r="F142" s="8" t="e">
        <f>VLOOKUP(B142,'Provider Valuations &amp; MPTs'!B:E,7,0)</f>
        <v>#REF!</v>
      </c>
      <c r="G142" s="2" t="e">
        <f>VLOOKUP(B142,'Provider Valuations &amp; MPTs'!B:E,8,0)</f>
        <v>#REF!</v>
      </c>
      <c r="H142" s="2">
        <v>1</v>
      </c>
      <c r="I142" s="8" t="s">
        <v>655</v>
      </c>
      <c r="J142" s="14" t="e">
        <f>VLOOKUP(B142,'Provider Valuations &amp; MPTs'!B:F,9,0)</f>
        <v>#REF!</v>
      </c>
      <c r="K142" s="14" t="str">
        <f>VLOOKUP(B142,'Provider Valuations &amp; MPTs'!B:N,11,0)</f>
        <v>NA</v>
      </c>
      <c r="L142" s="23" t="str">
        <f t="shared" ref="L142:L205" si="12">IFERROR((K142/$K$10)/$I142,"NA")</f>
        <v>NA</v>
      </c>
      <c r="M142" s="24" t="e">
        <f t="shared" ref="M142:M205" si="13">MAX(H142-$D$8,MIN(H142,ROUND(IF(L142="NA",IF(D142="CMHC",MIN($D$7,K142/$D$2),IF(D142="LHD",MIN($D$6,K142/$D$2),MIN($D$5,K142/$D$2))),IF(L142&lt;$D$3,MIN($D$4,K142/$D$2),IF(L142&gt;$E$3,$E$4,MIN($D$4,(K142/$D$2)*(1/3*L142))))),0)))</f>
        <v>#VALUE!</v>
      </c>
      <c r="N142" s="24" t="e">
        <f t="shared" ref="N142:N205" si="14">H142-M142</f>
        <v>#VALUE!</v>
      </c>
      <c r="O142" s="49" t="e">
        <f t="shared" ref="O142:O205" si="15">MAX(H142-10,MIN(H142,ROUND(IF(L142="NA",IF(D142="CMHC",MIN(40,K142/500000),IF(D142="LHD",MIN(20,K142/500000),MIN(75,K142/500000))),IF(L142&lt;3,MIN(75,K142/500000),IF(L142&gt;10,40,MIN(75,(K142/500000)*(1/3*L142))))),0)))</f>
        <v>#VALUE!</v>
      </c>
      <c r="P142" s="49" t="e">
        <f t="shared" ref="P142:P205" si="16">M142-O142</f>
        <v>#VALUE!</v>
      </c>
    </row>
    <row r="143" spans="1:16" ht="30" x14ac:dyDescent="0.25">
      <c r="A143" s="1">
        <v>9</v>
      </c>
      <c r="B143" s="1" t="s">
        <v>261</v>
      </c>
      <c r="C143" s="2" t="s">
        <v>262</v>
      </c>
      <c r="D143" s="2" t="s">
        <v>605</v>
      </c>
      <c r="E143" s="2" t="s">
        <v>606</v>
      </c>
      <c r="F143" s="8" t="e">
        <f>VLOOKUP(B143,'Provider Valuations &amp; MPTs'!B:E,7,0)</f>
        <v>#REF!</v>
      </c>
      <c r="G143" s="2" t="e">
        <f>VLOOKUP(B143,'Provider Valuations &amp; MPTs'!B:E,8,0)</f>
        <v>#REF!</v>
      </c>
      <c r="H143" s="2">
        <v>18</v>
      </c>
      <c r="I143" s="8" t="s">
        <v>655</v>
      </c>
      <c r="J143" s="14" t="e">
        <f>VLOOKUP(B143,'Provider Valuations &amp; MPTs'!B:F,9,0)</f>
        <v>#REF!</v>
      </c>
      <c r="K143" s="14" t="str">
        <f>VLOOKUP(B143,'Provider Valuations &amp; MPTs'!B:N,11,0)</f>
        <v>NA</v>
      </c>
      <c r="L143" s="23" t="str">
        <f t="shared" si="12"/>
        <v>NA</v>
      </c>
      <c r="M143" s="24" t="e">
        <f t="shared" si="13"/>
        <v>#VALUE!</v>
      </c>
      <c r="N143" s="24" t="e">
        <f t="shared" si="14"/>
        <v>#VALUE!</v>
      </c>
      <c r="O143" s="49" t="e">
        <f t="shared" si="15"/>
        <v>#VALUE!</v>
      </c>
      <c r="P143" s="49" t="e">
        <f t="shared" si="16"/>
        <v>#VALUE!</v>
      </c>
    </row>
    <row r="144" spans="1:16" ht="15" x14ac:dyDescent="0.25">
      <c r="A144" s="1">
        <v>9</v>
      </c>
      <c r="B144" s="1" t="s">
        <v>263</v>
      </c>
      <c r="C144" s="2" t="s">
        <v>264</v>
      </c>
      <c r="D144" s="2" t="s">
        <v>9</v>
      </c>
      <c r="E144" s="2" t="s">
        <v>10</v>
      </c>
      <c r="F144" s="8" t="e">
        <f>VLOOKUP(B144,'Provider Valuations &amp; MPTs'!B:E,7,0)</f>
        <v>#REF!</v>
      </c>
      <c r="G144" s="2" t="e">
        <f>VLOOKUP(B144,'Provider Valuations &amp; MPTs'!B:E,8,0)</f>
        <v>#REF!</v>
      </c>
      <c r="H144" s="2">
        <v>15</v>
      </c>
      <c r="I144" s="8">
        <v>1.0002469890340218E-2</v>
      </c>
      <c r="J144" s="14" t="e">
        <f>VLOOKUP(B144,'Provider Valuations &amp; MPTs'!B:F,9,0)</f>
        <v>#REF!</v>
      </c>
      <c r="K144" s="14">
        <f>VLOOKUP(B144,'Provider Valuations &amp; MPTs'!B:N,11,0)</f>
        <v>0.36145633472825978</v>
      </c>
      <c r="L144" s="23" t="str">
        <f t="shared" si="12"/>
        <v>NA</v>
      </c>
      <c r="M144" s="24">
        <f t="shared" si="13"/>
        <v>5</v>
      </c>
      <c r="N144" s="24">
        <f t="shared" si="14"/>
        <v>10</v>
      </c>
      <c r="O144" s="49">
        <f t="shared" si="15"/>
        <v>5</v>
      </c>
      <c r="P144" s="49">
        <f t="shared" si="16"/>
        <v>0</v>
      </c>
    </row>
    <row r="145" spans="1:16" ht="30" x14ac:dyDescent="0.25">
      <c r="A145" s="1">
        <v>9</v>
      </c>
      <c r="B145" s="1" t="s">
        <v>265</v>
      </c>
      <c r="C145" s="2" t="s">
        <v>266</v>
      </c>
      <c r="D145" s="2" t="s">
        <v>9</v>
      </c>
      <c r="E145" s="2" t="s">
        <v>10</v>
      </c>
      <c r="F145" s="8" t="e">
        <f>VLOOKUP(B145,'Provider Valuations &amp; MPTs'!B:E,7,0)</f>
        <v>#REF!</v>
      </c>
      <c r="G145" s="2" t="e">
        <f>VLOOKUP(B145,'Provider Valuations &amp; MPTs'!B:E,8,0)</f>
        <v>#REF!</v>
      </c>
      <c r="H145" s="2">
        <v>18</v>
      </c>
      <c r="I145" s="8">
        <v>8.6542083116372681E-3</v>
      </c>
      <c r="J145" s="14" t="e">
        <f>VLOOKUP(B145,'Provider Valuations &amp; MPTs'!B:F,9,0)</f>
        <v>#REF!</v>
      </c>
      <c r="K145" s="14">
        <f>VLOOKUP(B145,'Provider Valuations &amp; MPTs'!B:N,11,0)</f>
        <v>0.50413928311279999</v>
      </c>
      <c r="L145" s="23" t="str">
        <f t="shared" si="12"/>
        <v>NA</v>
      </c>
      <c r="M145" s="24">
        <f t="shared" si="13"/>
        <v>8</v>
      </c>
      <c r="N145" s="24">
        <f t="shared" si="14"/>
        <v>10</v>
      </c>
      <c r="O145" s="49">
        <f t="shared" si="15"/>
        <v>8</v>
      </c>
      <c r="P145" s="49">
        <f t="shared" si="16"/>
        <v>0</v>
      </c>
    </row>
    <row r="146" spans="1:16" ht="15" x14ac:dyDescent="0.25">
      <c r="A146" s="1">
        <v>9</v>
      </c>
      <c r="B146" s="1" t="s">
        <v>267</v>
      </c>
      <c r="C146" s="2" t="s">
        <v>268</v>
      </c>
      <c r="D146" s="2" t="s">
        <v>9</v>
      </c>
      <c r="E146" s="2" t="s">
        <v>10</v>
      </c>
      <c r="F146" s="8" t="e">
        <f>VLOOKUP(B146,'Provider Valuations &amp; MPTs'!B:E,7,0)</f>
        <v>#REF!</v>
      </c>
      <c r="G146" s="2" t="e">
        <f>VLOOKUP(B146,'Provider Valuations &amp; MPTs'!B:E,8,0)</f>
        <v>#REF!</v>
      </c>
      <c r="H146" s="2">
        <v>3</v>
      </c>
      <c r="I146" s="8">
        <v>3.3228634517684335E-3</v>
      </c>
      <c r="J146" s="14" t="e">
        <f>VLOOKUP(B146,'Provider Valuations &amp; MPTs'!B:F,9,0)</f>
        <v>#REF!</v>
      </c>
      <c r="K146" s="14">
        <f>VLOOKUP(B146,'Provider Valuations &amp; MPTs'!B:N,11,0)</f>
        <v>0.19575808706447956</v>
      </c>
      <c r="L146" s="23" t="str">
        <f t="shared" si="12"/>
        <v>NA</v>
      </c>
      <c r="M146" s="24">
        <f t="shared" si="13"/>
        <v>0</v>
      </c>
      <c r="N146" s="24">
        <f t="shared" si="14"/>
        <v>3</v>
      </c>
      <c r="O146" s="49">
        <f t="shared" si="15"/>
        <v>0</v>
      </c>
      <c r="P146" s="49">
        <f t="shared" si="16"/>
        <v>0</v>
      </c>
    </row>
    <row r="147" spans="1:16" ht="30" x14ac:dyDescent="0.25">
      <c r="A147" s="1">
        <v>9</v>
      </c>
      <c r="B147" s="1" t="s">
        <v>269</v>
      </c>
      <c r="C147" s="2" t="s">
        <v>270</v>
      </c>
      <c r="D147" s="2" t="s">
        <v>9</v>
      </c>
      <c r="E147" s="2" t="s">
        <v>10</v>
      </c>
      <c r="F147" s="8" t="e">
        <f>VLOOKUP(B147,'Provider Valuations &amp; MPTs'!B:E,7,0)</f>
        <v>#REF!</v>
      </c>
      <c r="G147" s="2" t="e">
        <f>VLOOKUP(B147,'Provider Valuations &amp; MPTs'!B:E,8,0)</f>
        <v>#REF!</v>
      </c>
      <c r="H147" s="2">
        <v>1</v>
      </c>
      <c r="I147" s="8">
        <v>1.0431652368766242E-3</v>
      </c>
      <c r="J147" s="14" t="e">
        <f>VLOOKUP(B147,'Provider Valuations &amp; MPTs'!B:F,9,0)</f>
        <v>#REF!</v>
      </c>
      <c r="K147" s="14">
        <f>VLOOKUP(B147,'Provider Valuations &amp; MPTs'!B:N,11,0)</f>
        <v>0.15150910065422413</v>
      </c>
      <c r="L147" s="23" t="str">
        <f t="shared" si="12"/>
        <v>NA</v>
      </c>
      <c r="M147" s="24">
        <f t="shared" si="13"/>
        <v>0</v>
      </c>
      <c r="N147" s="24">
        <f t="shared" si="14"/>
        <v>1</v>
      </c>
      <c r="O147" s="49">
        <f t="shared" si="15"/>
        <v>0</v>
      </c>
      <c r="P147" s="49">
        <f t="shared" si="16"/>
        <v>0</v>
      </c>
    </row>
    <row r="148" spans="1:16" ht="30" x14ac:dyDescent="0.25">
      <c r="A148" s="1">
        <v>9</v>
      </c>
      <c r="B148" s="1" t="s">
        <v>271</v>
      </c>
      <c r="C148" s="2" t="s">
        <v>272</v>
      </c>
      <c r="D148" s="2" t="s">
        <v>9</v>
      </c>
      <c r="E148" s="2" t="s">
        <v>10</v>
      </c>
      <c r="F148" s="8" t="e">
        <f>VLOOKUP(B148,'Provider Valuations &amp; MPTs'!B:E,7,0)</f>
        <v>#REF!</v>
      </c>
      <c r="G148" s="2" t="e">
        <f>VLOOKUP(B148,'Provider Valuations &amp; MPTs'!B:E,8,0)</f>
        <v>#REF!</v>
      </c>
      <c r="H148" s="2">
        <v>2</v>
      </c>
      <c r="I148" s="8">
        <v>9.8834179711595593E-4</v>
      </c>
      <c r="J148" s="14" t="e">
        <f>VLOOKUP(B148,'Provider Valuations &amp; MPTs'!B:F,9,0)</f>
        <v>#REF!</v>
      </c>
      <c r="K148" s="14">
        <f>VLOOKUP(B148,'Provider Valuations &amp; MPTs'!B:N,11,0)</f>
        <v>0.59174969774163133</v>
      </c>
      <c r="L148" s="23" t="str">
        <f t="shared" si="12"/>
        <v>NA</v>
      </c>
      <c r="M148" s="24">
        <f t="shared" si="13"/>
        <v>0</v>
      </c>
      <c r="N148" s="24">
        <f t="shared" si="14"/>
        <v>2</v>
      </c>
      <c r="O148" s="49">
        <f t="shared" si="15"/>
        <v>0</v>
      </c>
      <c r="P148" s="49">
        <f t="shared" si="16"/>
        <v>0</v>
      </c>
    </row>
    <row r="149" spans="1:16" ht="30" x14ac:dyDescent="0.25">
      <c r="A149" s="1">
        <v>9</v>
      </c>
      <c r="B149" s="1" t="s">
        <v>273</v>
      </c>
      <c r="C149" s="2" t="s">
        <v>274</v>
      </c>
      <c r="D149" s="2" t="s">
        <v>9</v>
      </c>
      <c r="E149" s="2" t="s">
        <v>10</v>
      </c>
      <c r="F149" s="8" t="e">
        <f>VLOOKUP(B149,'Provider Valuations &amp; MPTs'!B:E,7,0)</f>
        <v>#REF!</v>
      </c>
      <c r="G149" s="2" t="e">
        <f>VLOOKUP(B149,'Provider Valuations &amp; MPTs'!B:E,8,0)</f>
        <v>#REF!</v>
      </c>
      <c r="H149" s="2">
        <v>3</v>
      </c>
      <c r="I149" s="8">
        <v>2.6767878187701202E-3</v>
      </c>
      <c r="J149" s="14" t="e">
        <f>VLOOKUP(B149,'Provider Valuations &amp; MPTs'!B:F,9,0)</f>
        <v>#REF!</v>
      </c>
      <c r="K149" s="14">
        <f>VLOOKUP(B149,'Provider Valuations &amp; MPTs'!B:N,11,0)</f>
        <v>0.25399450932018874</v>
      </c>
      <c r="L149" s="23" t="str">
        <f t="shared" si="12"/>
        <v>NA</v>
      </c>
      <c r="M149" s="24">
        <f t="shared" si="13"/>
        <v>0</v>
      </c>
      <c r="N149" s="24">
        <f t="shared" si="14"/>
        <v>3</v>
      </c>
      <c r="O149" s="49">
        <f t="shared" si="15"/>
        <v>0</v>
      </c>
      <c r="P149" s="49">
        <f t="shared" si="16"/>
        <v>0</v>
      </c>
    </row>
    <row r="150" spans="1:16" ht="30" x14ac:dyDescent="0.25">
      <c r="A150" s="1">
        <v>9</v>
      </c>
      <c r="B150" s="1" t="s">
        <v>275</v>
      </c>
      <c r="C150" s="2" t="s">
        <v>276</v>
      </c>
      <c r="D150" s="2" t="s">
        <v>9</v>
      </c>
      <c r="E150" s="2" t="s">
        <v>10</v>
      </c>
      <c r="F150" s="8" t="e">
        <f>VLOOKUP(B150,'Provider Valuations &amp; MPTs'!B:E,7,0)</f>
        <v>#REF!</v>
      </c>
      <c r="G150" s="2" t="e">
        <f>VLOOKUP(B150,'Provider Valuations &amp; MPTs'!B:E,8,0)</f>
        <v>#REF!</v>
      </c>
      <c r="H150" s="2">
        <v>3</v>
      </c>
      <c r="I150" s="8">
        <v>2.9678248405352655E-3</v>
      </c>
      <c r="J150" s="14" t="e">
        <f>VLOOKUP(B150,'Provider Valuations &amp; MPTs'!B:F,9,0)</f>
        <v>#REF!</v>
      </c>
      <c r="K150" s="14">
        <f>VLOOKUP(B150,'Provider Valuations &amp; MPTs'!B:N,11,0)</f>
        <v>0.21477938543834424</v>
      </c>
      <c r="L150" s="23" t="str">
        <f t="shared" si="12"/>
        <v>NA</v>
      </c>
      <c r="M150" s="24">
        <f t="shared" si="13"/>
        <v>0</v>
      </c>
      <c r="N150" s="24">
        <f t="shared" si="14"/>
        <v>3</v>
      </c>
      <c r="O150" s="49">
        <f t="shared" si="15"/>
        <v>0</v>
      </c>
      <c r="P150" s="49">
        <f t="shared" si="16"/>
        <v>0</v>
      </c>
    </row>
    <row r="151" spans="1:16" ht="15" x14ac:dyDescent="0.25">
      <c r="A151" s="1">
        <v>9</v>
      </c>
      <c r="B151" s="1" t="s">
        <v>277</v>
      </c>
      <c r="C151" s="2" t="s">
        <v>278</v>
      </c>
      <c r="D151" s="2" t="s">
        <v>604</v>
      </c>
      <c r="E151" s="2" t="s">
        <v>606</v>
      </c>
      <c r="F151" s="8" t="e">
        <f>VLOOKUP(B151,'Provider Valuations &amp; MPTs'!B:E,7,0)</f>
        <v>#REF!</v>
      </c>
      <c r="G151" s="2" t="e">
        <f>VLOOKUP(B151,'Provider Valuations &amp; MPTs'!B:E,8,0)</f>
        <v>#REF!</v>
      </c>
      <c r="H151" s="2">
        <v>13</v>
      </c>
      <c r="I151" s="8" t="s">
        <v>655</v>
      </c>
      <c r="J151" s="14" t="e">
        <f>VLOOKUP(B151,'Provider Valuations &amp; MPTs'!B:F,9,0)</f>
        <v>#REF!</v>
      </c>
      <c r="K151" s="14" t="str">
        <f>VLOOKUP(B151,'Provider Valuations &amp; MPTs'!B:N,11,0)</f>
        <v>NA</v>
      </c>
      <c r="L151" s="23" t="str">
        <f t="shared" si="12"/>
        <v>NA</v>
      </c>
      <c r="M151" s="24" t="e">
        <f t="shared" si="13"/>
        <v>#VALUE!</v>
      </c>
      <c r="N151" s="24" t="e">
        <f t="shared" si="14"/>
        <v>#VALUE!</v>
      </c>
      <c r="O151" s="49" t="e">
        <f t="shared" si="15"/>
        <v>#VALUE!</v>
      </c>
      <c r="P151" s="49" t="e">
        <f t="shared" si="16"/>
        <v>#VALUE!</v>
      </c>
    </row>
    <row r="152" spans="1:16" ht="15" x14ac:dyDescent="0.25">
      <c r="A152" s="1">
        <v>9</v>
      </c>
      <c r="B152" s="1" t="s">
        <v>279</v>
      </c>
      <c r="C152" s="2" t="s">
        <v>280</v>
      </c>
      <c r="D152" s="2" t="s">
        <v>9</v>
      </c>
      <c r="E152" s="2" t="s">
        <v>10</v>
      </c>
      <c r="F152" s="8" t="e">
        <f>VLOOKUP(B152,'Provider Valuations &amp; MPTs'!B:E,7,0)</f>
        <v>#REF!</v>
      </c>
      <c r="G152" s="2" t="e">
        <f>VLOOKUP(B152,'Provider Valuations &amp; MPTs'!B:E,8,0)</f>
        <v>#REF!</v>
      </c>
      <c r="H152" s="2">
        <v>6</v>
      </c>
      <c r="I152" s="8">
        <v>5.0513839988902869E-3</v>
      </c>
      <c r="J152" s="14" t="e">
        <f>VLOOKUP(B152,'Provider Valuations &amp; MPTs'!B:F,9,0)</f>
        <v>#REF!</v>
      </c>
      <c r="K152" s="14">
        <f>VLOOKUP(B152,'Provider Valuations &amp; MPTs'!B:N,11,0)</f>
        <v>0.30422946173253029</v>
      </c>
      <c r="L152" s="23" t="str">
        <f t="shared" si="12"/>
        <v>NA</v>
      </c>
      <c r="M152" s="24">
        <f t="shared" si="13"/>
        <v>0</v>
      </c>
      <c r="N152" s="24">
        <f t="shared" si="14"/>
        <v>6</v>
      </c>
      <c r="O152" s="49">
        <f t="shared" si="15"/>
        <v>0</v>
      </c>
      <c r="P152" s="49">
        <f t="shared" si="16"/>
        <v>0</v>
      </c>
    </row>
    <row r="153" spans="1:16" ht="15" x14ac:dyDescent="0.25">
      <c r="A153" s="1">
        <v>9</v>
      </c>
      <c r="B153" s="1" t="s">
        <v>281</v>
      </c>
      <c r="C153" s="2" t="s">
        <v>282</v>
      </c>
      <c r="D153" s="2" t="s">
        <v>603</v>
      </c>
      <c r="E153" s="2" t="s">
        <v>606</v>
      </c>
      <c r="F153" s="8" t="e">
        <f>VLOOKUP(B153,'Provider Valuations &amp; MPTs'!B:E,7,0)</f>
        <v>#REF!</v>
      </c>
      <c r="G153" s="2" t="e">
        <f>VLOOKUP(B153,'Provider Valuations &amp; MPTs'!B:E,8,0)</f>
        <v>#REF!</v>
      </c>
      <c r="H153" s="2">
        <v>25</v>
      </c>
      <c r="I153" s="8" t="s">
        <v>655</v>
      </c>
      <c r="J153" s="14" t="e">
        <f>VLOOKUP(B153,'Provider Valuations &amp; MPTs'!B:F,9,0)</f>
        <v>#REF!</v>
      </c>
      <c r="K153" s="14" t="str">
        <f>VLOOKUP(B153,'Provider Valuations &amp; MPTs'!B:N,11,0)</f>
        <v>NA</v>
      </c>
      <c r="L153" s="23" t="str">
        <f t="shared" si="12"/>
        <v>NA</v>
      </c>
      <c r="M153" s="24" t="e">
        <f t="shared" si="13"/>
        <v>#VALUE!</v>
      </c>
      <c r="N153" s="24" t="e">
        <f t="shared" si="14"/>
        <v>#VALUE!</v>
      </c>
      <c r="O153" s="49" t="e">
        <f t="shared" si="15"/>
        <v>#VALUE!</v>
      </c>
      <c r="P153" s="49" t="e">
        <f t="shared" si="16"/>
        <v>#VALUE!</v>
      </c>
    </row>
    <row r="154" spans="1:16" ht="30" x14ac:dyDescent="0.25">
      <c r="A154" s="1">
        <v>9</v>
      </c>
      <c r="B154" s="1" t="s">
        <v>283</v>
      </c>
      <c r="C154" s="2" t="s">
        <v>284</v>
      </c>
      <c r="D154" s="2" t="s">
        <v>9</v>
      </c>
      <c r="E154" s="2" t="s">
        <v>10</v>
      </c>
      <c r="F154" s="8" t="e">
        <f>VLOOKUP(B154,'Provider Valuations &amp; MPTs'!B:E,7,0)</f>
        <v>#REF!</v>
      </c>
      <c r="G154" s="2" t="e">
        <f>VLOOKUP(B154,'Provider Valuations &amp; MPTs'!B:E,8,0)</f>
        <v>#REF!</v>
      </c>
      <c r="H154" s="2">
        <v>10</v>
      </c>
      <c r="I154" s="8">
        <v>6.5799726913541613E-3</v>
      </c>
      <c r="J154" s="14" t="e">
        <f>VLOOKUP(B154,'Provider Valuations &amp; MPTs'!B:F,9,0)</f>
        <v>#REF!</v>
      </c>
      <c r="K154" s="14">
        <f>VLOOKUP(B154,'Provider Valuations &amp; MPTs'!B:N,11,0)</f>
        <v>0.38264052963053258</v>
      </c>
      <c r="L154" s="23" t="str">
        <f t="shared" si="12"/>
        <v>NA</v>
      </c>
      <c r="M154" s="24">
        <f t="shared" si="13"/>
        <v>0</v>
      </c>
      <c r="N154" s="24">
        <f t="shared" si="14"/>
        <v>10</v>
      </c>
      <c r="O154" s="49">
        <f t="shared" si="15"/>
        <v>0</v>
      </c>
      <c r="P154" s="49">
        <f t="shared" si="16"/>
        <v>0</v>
      </c>
    </row>
    <row r="155" spans="1:16" ht="15" x14ac:dyDescent="0.25">
      <c r="A155" s="1">
        <v>9</v>
      </c>
      <c r="B155" s="1" t="s">
        <v>285</v>
      </c>
      <c r="C155" s="2" t="s">
        <v>286</v>
      </c>
      <c r="D155" s="2" t="s">
        <v>605</v>
      </c>
      <c r="E155" s="2" t="s">
        <v>606</v>
      </c>
      <c r="F155" s="8" t="e">
        <f>VLOOKUP(B155,'Provider Valuations &amp; MPTs'!B:E,7,0)</f>
        <v>#REF!</v>
      </c>
      <c r="G155" s="2" t="e">
        <f>VLOOKUP(B155,'Provider Valuations &amp; MPTs'!B:E,8,0)</f>
        <v>#REF!</v>
      </c>
      <c r="H155" s="2">
        <v>75</v>
      </c>
      <c r="I155" s="8" t="s">
        <v>655</v>
      </c>
      <c r="J155" s="14" t="e">
        <f>VLOOKUP(B155,'Provider Valuations &amp; MPTs'!B:F,9,0)</f>
        <v>#REF!</v>
      </c>
      <c r="K155" s="14" t="str">
        <f>VLOOKUP(B155,'Provider Valuations &amp; MPTs'!B:N,11,0)</f>
        <v>NA</v>
      </c>
      <c r="L155" s="23" t="str">
        <f t="shared" si="12"/>
        <v>NA</v>
      </c>
      <c r="M155" s="24" t="e">
        <f t="shared" si="13"/>
        <v>#VALUE!</v>
      </c>
      <c r="N155" s="24" t="e">
        <f t="shared" si="14"/>
        <v>#VALUE!</v>
      </c>
      <c r="O155" s="49" t="e">
        <f t="shared" si="15"/>
        <v>#VALUE!</v>
      </c>
      <c r="P155" s="49" t="e">
        <f t="shared" si="16"/>
        <v>#VALUE!</v>
      </c>
    </row>
    <row r="156" spans="1:16" ht="30" x14ac:dyDescent="0.25">
      <c r="A156" s="1">
        <v>9</v>
      </c>
      <c r="B156" s="1" t="s">
        <v>287</v>
      </c>
      <c r="C156" s="2" t="s">
        <v>288</v>
      </c>
      <c r="D156" s="2" t="s">
        <v>9</v>
      </c>
      <c r="E156" s="2" t="s">
        <v>606</v>
      </c>
      <c r="F156" s="8" t="e">
        <f>VLOOKUP(B156,'Provider Valuations &amp; MPTs'!B:E,7,0)</f>
        <v>#REF!</v>
      </c>
      <c r="G156" s="2" t="e">
        <f>VLOOKUP(B156,'Provider Valuations &amp; MPTs'!B:E,8,0)</f>
        <v>#REF!</v>
      </c>
      <c r="H156" s="2">
        <v>75</v>
      </c>
      <c r="I156" s="8">
        <v>6.3778990997004278E-2</v>
      </c>
      <c r="J156" s="14" t="e">
        <f>VLOOKUP(B156,'Provider Valuations &amp; MPTs'!B:F,9,0)</f>
        <v>#REF!</v>
      </c>
      <c r="K156" s="14">
        <f>VLOOKUP(B156,'Provider Valuations &amp; MPTs'!B:N,11,0)</f>
        <v>1.6487997950003146</v>
      </c>
      <c r="L156" s="23" t="str">
        <f t="shared" si="12"/>
        <v>NA</v>
      </c>
      <c r="M156" s="24">
        <f t="shared" si="13"/>
        <v>65</v>
      </c>
      <c r="N156" s="24">
        <f t="shared" si="14"/>
        <v>10</v>
      </c>
      <c r="O156" s="49">
        <f t="shared" si="15"/>
        <v>65</v>
      </c>
      <c r="P156" s="49">
        <f t="shared" si="16"/>
        <v>0</v>
      </c>
    </row>
    <row r="157" spans="1:16" ht="30" x14ac:dyDescent="0.25">
      <c r="A157" s="1">
        <v>9</v>
      </c>
      <c r="B157" s="1" t="s">
        <v>289</v>
      </c>
      <c r="C157" s="2" t="s">
        <v>290</v>
      </c>
      <c r="D157" s="2" t="s">
        <v>9</v>
      </c>
      <c r="E157" s="2" t="s">
        <v>10</v>
      </c>
      <c r="F157" s="8" t="e">
        <f>VLOOKUP(B157,'Provider Valuations &amp; MPTs'!B:E,7,0)</f>
        <v>#REF!</v>
      </c>
      <c r="G157" s="2" t="e">
        <f>VLOOKUP(B157,'Provider Valuations &amp; MPTs'!B:E,8,0)</f>
        <v>#REF!</v>
      </c>
      <c r="H157" s="2">
        <v>18</v>
      </c>
      <c r="I157" s="8">
        <v>1.0061627695205884E-2</v>
      </c>
      <c r="J157" s="14" t="e">
        <f>VLOOKUP(B157,'Provider Valuations &amp; MPTs'!B:F,9,0)</f>
        <v>#REF!</v>
      </c>
      <c r="K157" s="14">
        <f>VLOOKUP(B157,'Provider Valuations &amp; MPTs'!B:N,11,0)</f>
        <v>0.4369654429506788</v>
      </c>
      <c r="L157" s="23" t="str">
        <f t="shared" si="12"/>
        <v>NA</v>
      </c>
      <c r="M157" s="24">
        <f t="shared" si="13"/>
        <v>8</v>
      </c>
      <c r="N157" s="24">
        <f t="shared" si="14"/>
        <v>10</v>
      </c>
      <c r="O157" s="49">
        <f t="shared" si="15"/>
        <v>8</v>
      </c>
      <c r="P157" s="49">
        <f t="shared" si="16"/>
        <v>0</v>
      </c>
    </row>
    <row r="158" spans="1:16" ht="15" x14ac:dyDescent="0.25">
      <c r="A158" s="1">
        <v>9</v>
      </c>
      <c r="B158" s="1" t="s">
        <v>291</v>
      </c>
      <c r="C158" s="2" t="s">
        <v>292</v>
      </c>
      <c r="D158" s="2" t="s">
        <v>603</v>
      </c>
      <c r="E158" s="2" t="s">
        <v>606</v>
      </c>
      <c r="F158" s="8" t="e">
        <f>VLOOKUP(B158,'Provider Valuations &amp; MPTs'!B:E,7,0)</f>
        <v>#REF!</v>
      </c>
      <c r="G158" s="2" t="e">
        <f>VLOOKUP(B158,'Provider Valuations &amp; MPTs'!B:E,8,0)</f>
        <v>#REF!</v>
      </c>
      <c r="H158" s="2">
        <v>16</v>
      </c>
      <c r="I158" s="8" t="s">
        <v>655</v>
      </c>
      <c r="J158" s="14" t="e">
        <f>VLOOKUP(B158,'Provider Valuations &amp; MPTs'!B:F,9,0)</f>
        <v>#REF!</v>
      </c>
      <c r="K158" s="14" t="str">
        <f>VLOOKUP(B158,'Provider Valuations &amp; MPTs'!B:N,11,0)</f>
        <v>NA</v>
      </c>
      <c r="L158" s="23" t="str">
        <f t="shared" si="12"/>
        <v>NA</v>
      </c>
      <c r="M158" s="24" t="e">
        <f t="shared" si="13"/>
        <v>#VALUE!</v>
      </c>
      <c r="N158" s="24" t="e">
        <f t="shared" si="14"/>
        <v>#VALUE!</v>
      </c>
      <c r="O158" s="49" t="e">
        <f t="shared" si="15"/>
        <v>#VALUE!</v>
      </c>
      <c r="P158" s="49" t="e">
        <f t="shared" si="16"/>
        <v>#VALUE!</v>
      </c>
    </row>
    <row r="159" spans="1:16" ht="30" x14ac:dyDescent="0.25">
      <c r="A159" s="1">
        <v>9</v>
      </c>
      <c r="B159" s="1" t="s">
        <v>293</v>
      </c>
      <c r="C159" s="2" t="s">
        <v>294</v>
      </c>
      <c r="D159" s="2" t="s">
        <v>604</v>
      </c>
      <c r="E159" s="2" t="s">
        <v>606</v>
      </c>
      <c r="F159" s="8" t="e">
        <f>VLOOKUP(B159,'Provider Valuations &amp; MPTs'!B:E,7,0)</f>
        <v>#REF!</v>
      </c>
      <c r="G159" s="2" t="e">
        <f>VLOOKUP(B159,'Provider Valuations &amp; MPTs'!B:E,8,0)</f>
        <v>#REF!</v>
      </c>
      <c r="H159" s="2">
        <v>6</v>
      </c>
      <c r="I159" s="8" t="s">
        <v>655</v>
      </c>
      <c r="J159" s="14" t="e">
        <f>VLOOKUP(B159,'Provider Valuations &amp; MPTs'!B:F,9,0)</f>
        <v>#REF!</v>
      </c>
      <c r="K159" s="14" t="str">
        <f>VLOOKUP(B159,'Provider Valuations &amp; MPTs'!B:N,11,0)</f>
        <v>NA</v>
      </c>
      <c r="L159" s="23" t="str">
        <f t="shared" si="12"/>
        <v>NA</v>
      </c>
      <c r="M159" s="24" t="e">
        <f t="shared" si="13"/>
        <v>#VALUE!</v>
      </c>
      <c r="N159" s="24" t="e">
        <f t="shared" si="14"/>
        <v>#VALUE!</v>
      </c>
      <c r="O159" s="49" t="e">
        <f t="shared" si="15"/>
        <v>#VALUE!</v>
      </c>
      <c r="P159" s="49" t="e">
        <f t="shared" si="16"/>
        <v>#VALUE!</v>
      </c>
    </row>
    <row r="160" spans="1:16" ht="15" x14ac:dyDescent="0.25">
      <c r="A160" s="1">
        <v>9</v>
      </c>
      <c r="B160" s="1" t="s">
        <v>295</v>
      </c>
      <c r="C160" s="2" t="s">
        <v>296</v>
      </c>
      <c r="D160" s="2" t="s">
        <v>603</v>
      </c>
      <c r="E160" s="2" t="s">
        <v>606</v>
      </c>
      <c r="F160" s="8" t="e">
        <f>VLOOKUP(B160,'Provider Valuations &amp; MPTs'!B:E,7,0)</f>
        <v>#REF!</v>
      </c>
      <c r="G160" s="2" t="e">
        <f>VLOOKUP(B160,'Provider Valuations &amp; MPTs'!B:E,8,0)</f>
        <v>#REF!</v>
      </c>
      <c r="H160" s="2">
        <v>40</v>
      </c>
      <c r="I160" s="8" t="s">
        <v>655</v>
      </c>
      <c r="J160" s="14" t="e">
        <f>VLOOKUP(B160,'Provider Valuations &amp; MPTs'!B:F,9,0)</f>
        <v>#REF!</v>
      </c>
      <c r="K160" s="14" t="str">
        <f>VLOOKUP(B160,'Provider Valuations &amp; MPTs'!B:N,11,0)</f>
        <v>NA</v>
      </c>
      <c r="L160" s="23" t="str">
        <f t="shared" si="12"/>
        <v>NA</v>
      </c>
      <c r="M160" s="24" t="e">
        <f t="shared" si="13"/>
        <v>#VALUE!</v>
      </c>
      <c r="N160" s="24" t="e">
        <f t="shared" si="14"/>
        <v>#VALUE!</v>
      </c>
      <c r="O160" s="49" t="e">
        <f t="shared" si="15"/>
        <v>#VALUE!</v>
      </c>
      <c r="P160" s="49" t="e">
        <f t="shared" si="16"/>
        <v>#VALUE!</v>
      </c>
    </row>
    <row r="161" spans="1:16" ht="15" x14ac:dyDescent="0.25">
      <c r="A161" s="1">
        <v>9</v>
      </c>
      <c r="B161" s="1" t="s">
        <v>297</v>
      </c>
      <c r="C161" s="2" t="s">
        <v>298</v>
      </c>
      <c r="D161" s="2" t="s">
        <v>9</v>
      </c>
      <c r="E161" s="2" t="s">
        <v>10</v>
      </c>
      <c r="F161" s="8" t="e">
        <f>VLOOKUP(B161,'Provider Valuations &amp; MPTs'!B:E,7,0)</f>
        <v>#REF!</v>
      </c>
      <c r="G161" s="2" t="e">
        <f>VLOOKUP(B161,'Provider Valuations &amp; MPTs'!B:E,8,0)</f>
        <v>#REF!</v>
      </c>
      <c r="H161" s="2">
        <v>75</v>
      </c>
      <c r="I161" s="8">
        <v>2.7736524616709439E-2</v>
      </c>
      <c r="J161" s="14" t="e">
        <f>VLOOKUP(B161,'Provider Valuations &amp; MPTs'!B:F,9,0)</f>
        <v>#REF!</v>
      </c>
      <c r="K161" s="14">
        <f>VLOOKUP(B161,'Provider Valuations &amp; MPTs'!B:N,11,0)</f>
        <v>1.0423437616909406</v>
      </c>
      <c r="L161" s="23" t="str">
        <f t="shared" si="12"/>
        <v>NA</v>
      </c>
      <c r="M161" s="24">
        <f t="shared" si="13"/>
        <v>65</v>
      </c>
      <c r="N161" s="24">
        <f t="shared" si="14"/>
        <v>10</v>
      </c>
      <c r="O161" s="49">
        <f t="shared" si="15"/>
        <v>65</v>
      </c>
      <c r="P161" s="49">
        <f t="shared" si="16"/>
        <v>0</v>
      </c>
    </row>
    <row r="162" spans="1:16" ht="15" x14ac:dyDescent="0.25">
      <c r="A162" s="1">
        <v>9</v>
      </c>
      <c r="B162" s="1" t="s">
        <v>299</v>
      </c>
      <c r="C162" s="2" t="s">
        <v>300</v>
      </c>
      <c r="D162" s="2" t="s">
        <v>9</v>
      </c>
      <c r="E162" s="2" t="s">
        <v>10</v>
      </c>
      <c r="F162" s="8" t="e">
        <f>VLOOKUP(B162,'Provider Valuations &amp; MPTs'!B:E,7,0)</f>
        <v>#REF!</v>
      </c>
      <c r="G162" s="2" t="e">
        <f>VLOOKUP(B162,'Provider Valuations &amp; MPTs'!B:E,8,0)</f>
        <v>#REF!</v>
      </c>
      <c r="H162" s="2">
        <v>36</v>
      </c>
      <c r="I162" s="8">
        <v>1.560682771455621E-2</v>
      </c>
      <c r="J162" s="14" t="e">
        <f>VLOOKUP(B162,'Provider Valuations &amp; MPTs'!B:F,9,0)</f>
        <v>#REF!</v>
      </c>
      <c r="K162" s="14">
        <f>VLOOKUP(B162,'Provider Valuations &amp; MPTs'!B:N,11,0)</f>
        <v>0.56902814848443084</v>
      </c>
      <c r="L162" s="23" t="str">
        <f t="shared" si="12"/>
        <v>NA</v>
      </c>
      <c r="M162" s="24">
        <f t="shared" si="13"/>
        <v>26</v>
      </c>
      <c r="N162" s="24">
        <f t="shared" si="14"/>
        <v>10</v>
      </c>
      <c r="O162" s="49">
        <f t="shared" si="15"/>
        <v>26</v>
      </c>
      <c r="P162" s="49">
        <f t="shared" si="16"/>
        <v>0</v>
      </c>
    </row>
    <row r="163" spans="1:16" ht="30" x14ac:dyDescent="0.25">
      <c r="A163" s="1">
        <v>9</v>
      </c>
      <c r="B163" s="1" t="s">
        <v>301</v>
      </c>
      <c r="C163" s="2" t="s">
        <v>302</v>
      </c>
      <c r="D163" s="2" t="s">
        <v>9</v>
      </c>
      <c r="E163" s="2" t="s">
        <v>10</v>
      </c>
      <c r="F163" s="8" t="e">
        <f>VLOOKUP(B163,'Provider Valuations &amp; MPTs'!B:E,7,0)</f>
        <v>#REF!</v>
      </c>
      <c r="G163" s="2" t="e">
        <f>VLOOKUP(B163,'Provider Valuations &amp; MPTs'!B:E,8,0)</f>
        <v>#REF!</v>
      </c>
      <c r="H163" s="2">
        <v>4</v>
      </c>
      <c r="I163" s="8">
        <v>2.1318256056814069E-3</v>
      </c>
      <c r="J163" s="14" t="e">
        <f>VLOOKUP(B163,'Provider Valuations &amp; MPTs'!B:F,9,0)</f>
        <v>#REF!</v>
      </c>
      <c r="K163" s="14">
        <f>VLOOKUP(B163,'Provider Valuations &amp; MPTs'!B:N,11,0)</f>
        <v>0.45717399389179242</v>
      </c>
      <c r="L163" s="23" t="str">
        <f t="shared" si="12"/>
        <v>NA</v>
      </c>
      <c r="M163" s="24">
        <f t="shared" si="13"/>
        <v>0</v>
      </c>
      <c r="N163" s="24">
        <f t="shared" si="14"/>
        <v>4</v>
      </c>
      <c r="O163" s="49">
        <f t="shared" si="15"/>
        <v>0</v>
      </c>
      <c r="P163" s="49">
        <f t="shared" si="16"/>
        <v>0</v>
      </c>
    </row>
    <row r="164" spans="1:16" ht="15" x14ac:dyDescent="0.25">
      <c r="A164" s="1">
        <v>9</v>
      </c>
      <c r="B164" s="1" t="s">
        <v>303</v>
      </c>
      <c r="C164" s="2" t="s">
        <v>304</v>
      </c>
      <c r="D164" s="2" t="s">
        <v>9</v>
      </c>
      <c r="E164" s="2" t="s">
        <v>10</v>
      </c>
      <c r="F164" s="8" t="e">
        <f>VLOOKUP(B164,'Provider Valuations &amp; MPTs'!B:E,7,0)</f>
        <v>#REF!</v>
      </c>
      <c r="G164" s="2" t="e">
        <f>VLOOKUP(B164,'Provider Valuations &amp; MPTs'!B:E,8,0)</f>
        <v>#REF!</v>
      </c>
      <c r="H164" s="2">
        <v>1</v>
      </c>
      <c r="I164" s="8">
        <v>2.6236626772476917E-3</v>
      </c>
      <c r="J164" s="14" t="e">
        <f>VLOOKUP(B164,'Provider Valuations &amp; MPTs'!B:F,9,0)</f>
        <v>#REF!</v>
      </c>
      <c r="K164" s="14">
        <f>VLOOKUP(B164,'Provider Valuations &amp; MPTs'!B:N,11,0)</f>
        <v>0.16809254784982072</v>
      </c>
      <c r="L164" s="23" t="str">
        <f t="shared" si="12"/>
        <v>NA</v>
      </c>
      <c r="M164" s="24">
        <f t="shared" si="13"/>
        <v>0</v>
      </c>
      <c r="N164" s="24">
        <f t="shared" si="14"/>
        <v>1</v>
      </c>
      <c r="O164" s="49">
        <f t="shared" si="15"/>
        <v>0</v>
      </c>
      <c r="P164" s="49">
        <f t="shared" si="16"/>
        <v>0</v>
      </c>
    </row>
    <row r="165" spans="1:16" ht="30" x14ac:dyDescent="0.25">
      <c r="A165" s="1">
        <v>9</v>
      </c>
      <c r="B165" s="1" t="s">
        <v>305</v>
      </c>
      <c r="C165" s="2" t="s">
        <v>306</v>
      </c>
      <c r="D165" s="2" t="s">
        <v>9</v>
      </c>
      <c r="E165" s="2" t="s">
        <v>10</v>
      </c>
      <c r="F165" s="8" t="e">
        <f>VLOOKUP(B165,'Provider Valuations &amp; MPTs'!B:E,7,0)</f>
        <v>#REF!</v>
      </c>
      <c r="G165" s="2" t="e">
        <f>VLOOKUP(B165,'Provider Valuations &amp; MPTs'!B:E,8,0)</f>
        <v>#REF!</v>
      </c>
      <c r="H165" s="2">
        <v>4</v>
      </c>
      <c r="I165" s="8">
        <v>2.5031416690226732E-3</v>
      </c>
      <c r="J165" s="14" t="e">
        <f>VLOOKUP(B165,'Provider Valuations &amp; MPTs'!B:F,9,0)</f>
        <v>#REF!</v>
      </c>
      <c r="K165" s="14">
        <f>VLOOKUP(B165,'Provider Valuations &amp; MPTs'!B:N,11,0)</f>
        <v>0.34203735956145609</v>
      </c>
      <c r="L165" s="23" t="str">
        <f t="shared" si="12"/>
        <v>NA</v>
      </c>
      <c r="M165" s="24">
        <f t="shared" si="13"/>
        <v>0</v>
      </c>
      <c r="N165" s="24">
        <f t="shared" si="14"/>
        <v>4</v>
      </c>
      <c r="O165" s="49">
        <f t="shared" si="15"/>
        <v>0</v>
      </c>
      <c r="P165" s="49">
        <f t="shared" si="16"/>
        <v>0</v>
      </c>
    </row>
    <row r="166" spans="1:16" ht="15" x14ac:dyDescent="0.25">
      <c r="A166" s="1">
        <v>10</v>
      </c>
      <c r="B166" s="1" t="s">
        <v>307</v>
      </c>
      <c r="C166" s="2" t="s">
        <v>308</v>
      </c>
      <c r="D166" s="2" t="s">
        <v>9</v>
      </c>
      <c r="E166" s="2" t="s">
        <v>10</v>
      </c>
      <c r="F166" s="8" t="e">
        <f>VLOOKUP(B166,'Provider Valuations &amp; MPTs'!B:E,7,0)</f>
        <v>#REF!</v>
      </c>
      <c r="G166" s="2" t="e">
        <f>VLOOKUP(B166,'Provider Valuations &amp; MPTs'!B:E,8,0)</f>
        <v>#REF!</v>
      </c>
      <c r="H166" s="2">
        <v>5</v>
      </c>
      <c r="I166" s="8">
        <v>6.550732706051202E-3</v>
      </c>
      <c r="J166" s="14" t="e">
        <f>VLOOKUP(B166,'Provider Valuations &amp; MPTs'!B:F,9,0)</f>
        <v>#REF!</v>
      </c>
      <c r="K166" s="14">
        <f>VLOOKUP(B166,'Provider Valuations &amp; MPTs'!B:N,11,0)</f>
        <v>0.18663855031876642</v>
      </c>
      <c r="L166" s="23" t="str">
        <f t="shared" si="12"/>
        <v>NA</v>
      </c>
      <c r="M166" s="24">
        <f t="shared" si="13"/>
        <v>0</v>
      </c>
      <c r="N166" s="24">
        <f t="shared" si="14"/>
        <v>5</v>
      </c>
      <c r="O166" s="49">
        <f t="shared" si="15"/>
        <v>0</v>
      </c>
      <c r="P166" s="49">
        <f t="shared" si="16"/>
        <v>0</v>
      </c>
    </row>
    <row r="167" spans="1:16" ht="15" x14ac:dyDescent="0.25">
      <c r="A167" s="1">
        <v>10</v>
      </c>
      <c r="B167" s="1" t="s">
        <v>309</v>
      </c>
      <c r="C167" s="2" t="s">
        <v>310</v>
      </c>
      <c r="D167" s="2" t="s">
        <v>9</v>
      </c>
      <c r="E167" s="2" t="s">
        <v>10</v>
      </c>
      <c r="F167" s="8" t="e">
        <f>VLOOKUP(B167,'Provider Valuations &amp; MPTs'!B:E,7,0)</f>
        <v>#REF!</v>
      </c>
      <c r="G167" s="2" t="e">
        <f>VLOOKUP(B167,'Provider Valuations &amp; MPTs'!B:E,8,0)</f>
        <v>#REF!</v>
      </c>
      <c r="H167" s="2">
        <v>19</v>
      </c>
      <c r="I167" s="8">
        <v>1.8230131288455749E-2</v>
      </c>
      <c r="J167" s="14" t="e">
        <f>VLOOKUP(B167,'Provider Valuations &amp; MPTs'!B:F,9,0)</f>
        <v>#REF!</v>
      </c>
      <c r="K167" s="14">
        <f>VLOOKUP(B167,'Provider Valuations &amp; MPTs'!B:N,11,0)</f>
        <v>0.25955343966654948</v>
      </c>
      <c r="L167" s="23" t="str">
        <f t="shared" si="12"/>
        <v>NA</v>
      </c>
      <c r="M167" s="24">
        <f t="shared" si="13"/>
        <v>9</v>
      </c>
      <c r="N167" s="24">
        <f t="shared" si="14"/>
        <v>10</v>
      </c>
      <c r="O167" s="49">
        <f t="shared" si="15"/>
        <v>9</v>
      </c>
      <c r="P167" s="49">
        <f t="shared" si="16"/>
        <v>0</v>
      </c>
    </row>
    <row r="168" spans="1:16" ht="15" x14ac:dyDescent="0.25">
      <c r="A168" s="1">
        <v>10</v>
      </c>
      <c r="B168" s="1" t="s">
        <v>311</v>
      </c>
      <c r="C168" s="2" t="s">
        <v>312</v>
      </c>
      <c r="D168" s="2" t="s">
        <v>604</v>
      </c>
      <c r="E168" s="2" t="s">
        <v>606</v>
      </c>
      <c r="F168" s="8" t="e">
        <f>VLOOKUP(B168,'Provider Valuations &amp; MPTs'!B:E,7,0)</f>
        <v>#REF!</v>
      </c>
      <c r="G168" s="2" t="e">
        <f>VLOOKUP(B168,'Provider Valuations &amp; MPTs'!B:E,8,0)</f>
        <v>#REF!</v>
      </c>
      <c r="H168" s="2">
        <v>20</v>
      </c>
      <c r="I168" s="8" t="s">
        <v>655</v>
      </c>
      <c r="J168" s="14" t="e">
        <f>VLOOKUP(B168,'Provider Valuations &amp; MPTs'!B:F,9,0)</f>
        <v>#REF!</v>
      </c>
      <c r="K168" s="14" t="str">
        <f>VLOOKUP(B168,'Provider Valuations &amp; MPTs'!B:N,11,0)</f>
        <v>NA</v>
      </c>
      <c r="L168" s="23" t="str">
        <f t="shared" si="12"/>
        <v>NA</v>
      </c>
      <c r="M168" s="24" t="e">
        <f t="shared" si="13"/>
        <v>#VALUE!</v>
      </c>
      <c r="N168" s="24" t="e">
        <f t="shared" si="14"/>
        <v>#VALUE!</v>
      </c>
      <c r="O168" s="49" t="e">
        <f t="shared" si="15"/>
        <v>#VALUE!</v>
      </c>
      <c r="P168" s="49" t="e">
        <f t="shared" si="16"/>
        <v>#VALUE!</v>
      </c>
    </row>
    <row r="169" spans="1:16" ht="15" x14ac:dyDescent="0.25">
      <c r="A169" s="1">
        <v>10</v>
      </c>
      <c r="B169" s="1" t="s">
        <v>313</v>
      </c>
      <c r="C169" s="2" t="s">
        <v>314</v>
      </c>
      <c r="D169" s="2" t="s">
        <v>603</v>
      </c>
      <c r="E169" s="2" t="s">
        <v>606</v>
      </c>
      <c r="F169" s="8" t="e">
        <f>VLOOKUP(B169,'Provider Valuations &amp; MPTs'!B:E,7,0)</f>
        <v>#REF!</v>
      </c>
      <c r="G169" s="2" t="e">
        <f>VLOOKUP(B169,'Provider Valuations &amp; MPTs'!B:E,8,0)</f>
        <v>#REF!</v>
      </c>
      <c r="H169" s="2">
        <v>40</v>
      </c>
      <c r="I169" s="8" t="s">
        <v>655</v>
      </c>
      <c r="J169" s="14" t="e">
        <f>VLOOKUP(B169,'Provider Valuations &amp; MPTs'!B:F,9,0)</f>
        <v>#REF!</v>
      </c>
      <c r="K169" s="14" t="str">
        <f>VLOOKUP(B169,'Provider Valuations &amp; MPTs'!B:N,11,0)</f>
        <v>NA</v>
      </c>
      <c r="L169" s="23" t="str">
        <f t="shared" si="12"/>
        <v>NA</v>
      </c>
      <c r="M169" s="24" t="e">
        <f t="shared" si="13"/>
        <v>#VALUE!</v>
      </c>
      <c r="N169" s="24" t="e">
        <f t="shared" si="14"/>
        <v>#VALUE!</v>
      </c>
      <c r="O169" s="49" t="e">
        <f t="shared" si="15"/>
        <v>#VALUE!</v>
      </c>
      <c r="P169" s="49" t="e">
        <f t="shared" si="16"/>
        <v>#VALUE!</v>
      </c>
    </row>
    <row r="170" spans="1:16" ht="30" x14ac:dyDescent="0.25">
      <c r="A170" s="1">
        <v>10</v>
      </c>
      <c r="B170" s="1" t="s">
        <v>315</v>
      </c>
      <c r="C170" s="2" t="s">
        <v>316</v>
      </c>
      <c r="D170" s="2" t="s">
        <v>9</v>
      </c>
      <c r="E170" s="2" t="s">
        <v>10</v>
      </c>
      <c r="F170" s="8" t="e">
        <f>VLOOKUP(B170,'Provider Valuations &amp; MPTs'!B:E,7,0)</f>
        <v>#REF!</v>
      </c>
      <c r="G170" s="2" t="e">
        <f>VLOOKUP(B170,'Provider Valuations &amp; MPTs'!B:E,8,0)</f>
        <v>#REF!</v>
      </c>
      <c r="H170" s="2">
        <v>1</v>
      </c>
      <c r="I170" s="8">
        <v>2.0365237302853306E-3</v>
      </c>
      <c r="J170" s="14" t="e">
        <f>VLOOKUP(B170,'Provider Valuations &amp; MPTs'!B:F,9,0)</f>
        <v>#REF!</v>
      </c>
      <c r="K170" s="14">
        <f>VLOOKUP(B170,'Provider Valuations &amp; MPTs'!B:N,11,0)</f>
        <v>0.17217624094525025</v>
      </c>
      <c r="L170" s="23" t="str">
        <f t="shared" si="12"/>
        <v>NA</v>
      </c>
      <c r="M170" s="24">
        <f t="shared" si="13"/>
        <v>0</v>
      </c>
      <c r="N170" s="24">
        <f t="shared" si="14"/>
        <v>1</v>
      </c>
      <c r="O170" s="49">
        <f t="shared" si="15"/>
        <v>0</v>
      </c>
      <c r="P170" s="49">
        <f t="shared" si="16"/>
        <v>0</v>
      </c>
    </row>
    <row r="171" spans="1:16" ht="30" x14ac:dyDescent="0.25">
      <c r="A171" s="1">
        <v>10</v>
      </c>
      <c r="B171" s="1" t="s">
        <v>317</v>
      </c>
      <c r="C171" s="2" t="s">
        <v>318</v>
      </c>
      <c r="D171" s="2" t="s">
        <v>9</v>
      </c>
      <c r="E171" s="2" t="s">
        <v>10</v>
      </c>
      <c r="F171" s="8" t="e">
        <f>VLOOKUP(B171,'Provider Valuations &amp; MPTs'!B:E,7,0)</f>
        <v>#REF!</v>
      </c>
      <c r="G171" s="2" t="e">
        <f>VLOOKUP(B171,'Provider Valuations &amp; MPTs'!B:E,8,0)</f>
        <v>#REF!</v>
      </c>
      <c r="H171" s="2">
        <v>4</v>
      </c>
      <c r="I171" s="8">
        <v>2.5536510422774056E-3</v>
      </c>
      <c r="J171" s="14" t="e">
        <f>VLOOKUP(B171,'Provider Valuations &amp; MPTs'!B:F,9,0)</f>
        <v>#REF!</v>
      </c>
      <c r="K171" s="14">
        <f>VLOOKUP(B171,'Provider Valuations &amp; MPTs'!B:N,11,0)</f>
        <v>0.4059187742348726</v>
      </c>
      <c r="L171" s="23" t="str">
        <f t="shared" si="12"/>
        <v>NA</v>
      </c>
      <c r="M171" s="24">
        <f t="shared" si="13"/>
        <v>0</v>
      </c>
      <c r="N171" s="24">
        <f t="shared" si="14"/>
        <v>4</v>
      </c>
      <c r="O171" s="49">
        <f t="shared" si="15"/>
        <v>0</v>
      </c>
      <c r="P171" s="49">
        <f t="shared" si="16"/>
        <v>0</v>
      </c>
    </row>
    <row r="172" spans="1:16" ht="15" x14ac:dyDescent="0.25">
      <c r="A172" s="1">
        <v>10</v>
      </c>
      <c r="B172" s="1" t="s">
        <v>319</v>
      </c>
      <c r="C172" s="2" t="s">
        <v>320</v>
      </c>
      <c r="D172" s="2" t="s">
        <v>9</v>
      </c>
      <c r="E172" s="2" t="s">
        <v>10</v>
      </c>
      <c r="F172" s="8" t="e">
        <f>VLOOKUP(B172,'Provider Valuations &amp; MPTs'!B:E,7,0)</f>
        <v>#REF!</v>
      </c>
      <c r="G172" s="2" t="e">
        <f>VLOOKUP(B172,'Provider Valuations &amp; MPTs'!B:E,8,0)</f>
        <v>#REF!</v>
      </c>
      <c r="H172" s="2">
        <v>21</v>
      </c>
      <c r="I172" s="8">
        <v>1.27830926459314E-2</v>
      </c>
      <c r="J172" s="14" t="e">
        <f>VLOOKUP(B172,'Provider Valuations &amp; MPTs'!B:F,9,0)</f>
        <v>#REF!</v>
      </c>
      <c r="K172" s="14">
        <f>VLOOKUP(B172,'Provider Valuations &amp; MPTs'!B:N,11,0)</f>
        <v>0.40879982030614548</v>
      </c>
      <c r="L172" s="23" t="str">
        <f t="shared" si="12"/>
        <v>NA</v>
      </c>
      <c r="M172" s="24">
        <f t="shared" si="13"/>
        <v>11</v>
      </c>
      <c r="N172" s="24">
        <f t="shared" si="14"/>
        <v>10</v>
      </c>
      <c r="O172" s="49">
        <f t="shared" si="15"/>
        <v>11</v>
      </c>
      <c r="P172" s="49">
        <f t="shared" si="16"/>
        <v>0</v>
      </c>
    </row>
    <row r="173" spans="1:16" ht="15" x14ac:dyDescent="0.25">
      <c r="A173" s="1">
        <v>10</v>
      </c>
      <c r="B173" s="1" t="s">
        <v>321</v>
      </c>
      <c r="C173" s="2" t="s">
        <v>322</v>
      </c>
      <c r="D173" s="2" t="s">
        <v>9</v>
      </c>
      <c r="E173" s="2" t="s">
        <v>10</v>
      </c>
      <c r="F173" s="8" t="e">
        <f>VLOOKUP(B173,'Provider Valuations &amp; MPTs'!B:E,7,0)</f>
        <v>#REF!</v>
      </c>
      <c r="G173" s="2" t="e">
        <f>VLOOKUP(B173,'Provider Valuations &amp; MPTs'!B:E,8,0)</f>
        <v>#REF!</v>
      </c>
      <c r="H173" s="2">
        <v>7</v>
      </c>
      <c r="I173" s="8">
        <v>3.1058840120333584E-3</v>
      </c>
      <c r="J173" s="14" t="e">
        <f>VLOOKUP(B173,'Provider Valuations &amp; MPTs'!B:F,9,0)</f>
        <v>#REF!</v>
      </c>
      <c r="K173" s="14">
        <f>VLOOKUP(B173,'Provider Valuations &amp; MPTs'!B:N,11,0)</f>
        <v>0.56900130256265347</v>
      </c>
      <c r="L173" s="23" t="str">
        <f t="shared" si="12"/>
        <v>NA</v>
      </c>
      <c r="M173" s="24">
        <f t="shared" si="13"/>
        <v>0</v>
      </c>
      <c r="N173" s="24">
        <f t="shared" si="14"/>
        <v>7</v>
      </c>
      <c r="O173" s="49">
        <f t="shared" si="15"/>
        <v>0</v>
      </c>
      <c r="P173" s="49">
        <f t="shared" si="16"/>
        <v>0</v>
      </c>
    </row>
    <row r="174" spans="1:16" ht="30" x14ac:dyDescent="0.25">
      <c r="A174" s="1">
        <v>10</v>
      </c>
      <c r="B174" s="1" t="s">
        <v>323</v>
      </c>
      <c r="C174" s="2" t="s">
        <v>324</v>
      </c>
      <c r="D174" s="2" t="s">
        <v>9</v>
      </c>
      <c r="E174" s="2" t="s">
        <v>10</v>
      </c>
      <c r="F174" s="8" t="e">
        <f>VLOOKUP(B174,'Provider Valuations &amp; MPTs'!B:E,7,0)</f>
        <v>#REF!</v>
      </c>
      <c r="G174" s="2" t="e">
        <f>VLOOKUP(B174,'Provider Valuations &amp; MPTs'!B:E,8,0)</f>
        <v>#REF!</v>
      </c>
      <c r="H174" s="2">
        <v>1</v>
      </c>
      <c r="I174" s="8">
        <v>7.5988174927818812E-4</v>
      </c>
      <c r="J174" s="14" t="e">
        <f>VLOOKUP(B174,'Provider Valuations &amp; MPTs'!B:F,9,0)</f>
        <v>#REF!</v>
      </c>
      <c r="K174" s="14">
        <f>VLOOKUP(B174,'Provider Valuations &amp; MPTs'!B:N,11,0)</f>
        <v>0.20060686791349622</v>
      </c>
      <c r="L174" s="23" t="str">
        <f t="shared" si="12"/>
        <v>NA</v>
      </c>
      <c r="M174" s="24">
        <f t="shared" si="13"/>
        <v>0</v>
      </c>
      <c r="N174" s="24">
        <f t="shared" si="14"/>
        <v>1</v>
      </c>
      <c r="O174" s="49">
        <f t="shared" si="15"/>
        <v>0</v>
      </c>
      <c r="P174" s="49">
        <f t="shared" si="16"/>
        <v>0</v>
      </c>
    </row>
    <row r="175" spans="1:16" ht="30" x14ac:dyDescent="0.25">
      <c r="A175" s="1">
        <v>10</v>
      </c>
      <c r="B175" s="1" t="s">
        <v>325</v>
      </c>
      <c r="C175" s="2" t="s">
        <v>326</v>
      </c>
      <c r="D175" s="2" t="s">
        <v>9</v>
      </c>
      <c r="E175" s="2" t="s">
        <v>10</v>
      </c>
      <c r="F175" s="8" t="e">
        <f>VLOOKUP(B175,'Provider Valuations &amp; MPTs'!B:E,7,0)</f>
        <v>#REF!</v>
      </c>
      <c r="G175" s="2" t="e">
        <f>VLOOKUP(B175,'Provider Valuations &amp; MPTs'!B:E,8,0)</f>
        <v>#REF!</v>
      </c>
      <c r="H175" s="2">
        <v>1</v>
      </c>
      <c r="I175" s="8">
        <v>8.3865323462511856E-4</v>
      </c>
      <c r="J175" s="14" t="e">
        <f>VLOOKUP(B175,'Provider Valuations &amp; MPTs'!B:F,9,0)</f>
        <v>#REF!</v>
      </c>
      <c r="K175" s="14">
        <f>VLOOKUP(B175,'Provider Valuations &amp; MPTs'!B:N,11,0)</f>
        <v>0.25489654300378184</v>
      </c>
      <c r="L175" s="23" t="str">
        <f t="shared" si="12"/>
        <v>NA</v>
      </c>
      <c r="M175" s="24">
        <f t="shared" si="13"/>
        <v>0</v>
      </c>
      <c r="N175" s="24">
        <f t="shared" si="14"/>
        <v>1</v>
      </c>
      <c r="O175" s="49">
        <f t="shared" si="15"/>
        <v>0</v>
      </c>
      <c r="P175" s="49">
        <f t="shared" si="16"/>
        <v>0</v>
      </c>
    </row>
    <row r="176" spans="1:16" ht="30" x14ac:dyDescent="0.25">
      <c r="A176" s="1">
        <v>10</v>
      </c>
      <c r="B176" s="1" t="s">
        <v>327</v>
      </c>
      <c r="C176" s="2" t="s">
        <v>328</v>
      </c>
      <c r="D176" s="2" t="s">
        <v>9</v>
      </c>
      <c r="E176" s="2" t="s">
        <v>606</v>
      </c>
      <c r="F176" s="8" t="e">
        <f>VLOOKUP(B176,'Provider Valuations &amp; MPTs'!B:E,7,0)</f>
        <v>#REF!</v>
      </c>
      <c r="G176" s="2" t="e">
        <f>VLOOKUP(B176,'Provider Valuations &amp; MPTs'!B:E,8,0)</f>
        <v>#REF!</v>
      </c>
      <c r="H176" s="2">
        <v>75</v>
      </c>
      <c r="I176" s="8">
        <v>3.6367995787276286E-2</v>
      </c>
      <c r="J176" s="14" t="e">
        <f>VLOOKUP(B176,'Provider Valuations &amp; MPTs'!B:F,9,0)</f>
        <v>#REF!</v>
      </c>
      <c r="K176" s="14">
        <f>VLOOKUP(B176,'Provider Valuations &amp; MPTs'!B:N,11,0)</f>
        <v>1.9299061279741827</v>
      </c>
      <c r="L176" s="23" t="str">
        <f t="shared" si="12"/>
        <v>NA</v>
      </c>
      <c r="M176" s="24">
        <f t="shared" si="13"/>
        <v>65</v>
      </c>
      <c r="N176" s="24">
        <f t="shared" si="14"/>
        <v>10</v>
      </c>
      <c r="O176" s="49">
        <f t="shared" si="15"/>
        <v>65</v>
      </c>
      <c r="P176" s="49">
        <f t="shared" si="16"/>
        <v>0</v>
      </c>
    </row>
    <row r="177" spans="1:16" ht="15" x14ac:dyDescent="0.25">
      <c r="A177" s="1">
        <v>10</v>
      </c>
      <c r="B177" s="1" t="s">
        <v>329</v>
      </c>
      <c r="C177" s="2" t="s">
        <v>330</v>
      </c>
      <c r="D177" s="2" t="s">
        <v>9</v>
      </c>
      <c r="E177" s="2" t="s">
        <v>10</v>
      </c>
      <c r="F177" s="8" t="e">
        <f>VLOOKUP(B177,'Provider Valuations &amp; MPTs'!B:E,7,0)</f>
        <v>#REF!</v>
      </c>
      <c r="G177" s="2" t="e">
        <f>VLOOKUP(B177,'Provider Valuations &amp; MPTs'!B:E,8,0)</f>
        <v>#REF!</v>
      </c>
      <c r="H177" s="2">
        <v>3</v>
      </c>
      <c r="I177" s="8">
        <v>6.8388344957697128E-4</v>
      </c>
      <c r="J177" s="14" t="e">
        <f>VLOOKUP(B177,'Provider Valuations &amp; MPTs'!B:F,9,0)</f>
        <v>#REF!</v>
      </c>
      <c r="K177" s="14">
        <f>VLOOKUP(B177,'Provider Valuations &amp; MPTs'!B:N,11,0)</f>
        <v>1.1626516515898453</v>
      </c>
      <c r="L177" s="23" t="str">
        <f t="shared" si="12"/>
        <v>NA</v>
      </c>
      <c r="M177" s="24">
        <f t="shared" si="13"/>
        <v>0</v>
      </c>
      <c r="N177" s="24">
        <f t="shared" si="14"/>
        <v>3</v>
      </c>
      <c r="O177" s="49">
        <f t="shared" si="15"/>
        <v>0</v>
      </c>
      <c r="P177" s="49">
        <f t="shared" si="16"/>
        <v>0</v>
      </c>
    </row>
    <row r="178" spans="1:16" ht="30" x14ac:dyDescent="0.25">
      <c r="A178" s="1">
        <v>10</v>
      </c>
      <c r="B178" s="1" t="s">
        <v>331</v>
      </c>
      <c r="C178" s="2" t="s">
        <v>332</v>
      </c>
      <c r="D178" s="2" t="s">
        <v>9</v>
      </c>
      <c r="E178" s="2" t="s">
        <v>606</v>
      </c>
      <c r="F178" s="8" t="e">
        <f>VLOOKUP(B178,'Provider Valuations &amp; MPTs'!B:E,7,0)</f>
        <v>#REF!</v>
      </c>
      <c r="G178" s="2" t="e">
        <f>VLOOKUP(B178,'Provider Valuations &amp; MPTs'!B:E,8,0)</f>
        <v>#REF!</v>
      </c>
      <c r="H178" s="2">
        <v>30</v>
      </c>
      <c r="I178" s="8">
        <v>2.062511836388922E-3</v>
      </c>
      <c r="J178" s="14" t="e">
        <f>VLOOKUP(B178,'Provider Valuations &amp; MPTs'!B:F,9,0)</f>
        <v>#REF!</v>
      </c>
      <c r="K178" s="14">
        <f>VLOOKUP(B178,'Provider Valuations &amp; MPTs'!B:N,11,0)</f>
        <v>3.3087698478364316</v>
      </c>
      <c r="L178" s="23" t="str">
        <f t="shared" si="12"/>
        <v>NA</v>
      </c>
      <c r="M178" s="24">
        <f t="shared" si="13"/>
        <v>20</v>
      </c>
      <c r="N178" s="24">
        <f t="shared" si="14"/>
        <v>10</v>
      </c>
      <c r="O178" s="49">
        <f t="shared" si="15"/>
        <v>20</v>
      </c>
      <c r="P178" s="49">
        <f t="shared" si="16"/>
        <v>0</v>
      </c>
    </row>
    <row r="179" spans="1:16" ht="15" x14ac:dyDescent="0.25">
      <c r="A179" s="1">
        <v>10</v>
      </c>
      <c r="B179" s="1" t="s">
        <v>333</v>
      </c>
      <c r="C179" s="2" t="s">
        <v>334</v>
      </c>
      <c r="D179" s="2" t="s">
        <v>9</v>
      </c>
      <c r="E179" s="2" t="s">
        <v>10</v>
      </c>
      <c r="F179" s="8" t="e">
        <f>VLOOKUP(B179,'Provider Valuations &amp; MPTs'!B:E,7,0)</f>
        <v>#REF!</v>
      </c>
      <c r="G179" s="2" t="e">
        <f>VLOOKUP(B179,'Provider Valuations &amp; MPTs'!B:E,8,0)</f>
        <v>#REF!</v>
      </c>
      <c r="H179" s="2">
        <v>14</v>
      </c>
      <c r="I179" s="8">
        <v>4.540848628318034E-3</v>
      </c>
      <c r="J179" s="14" t="e">
        <f>VLOOKUP(B179,'Provider Valuations &amp; MPTs'!B:F,9,0)</f>
        <v>#REF!</v>
      </c>
      <c r="K179" s="14">
        <f>VLOOKUP(B179,'Provider Valuations &amp; MPTs'!B:N,11,0)</f>
        <v>0.7435209283589107</v>
      </c>
      <c r="L179" s="23" t="str">
        <f t="shared" si="12"/>
        <v>NA</v>
      </c>
      <c r="M179" s="24">
        <f t="shared" si="13"/>
        <v>4</v>
      </c>
      <c r="N179" s="24">
        <f t="shared" si="14"/>
        <v>10</v>
      </c>
      <c r="O179" s="49">
        <f t="shared" si="15"/>
        <v>4</v>
      </c>
      <c r="P179" s="49">
        <f t="shared" si="16"/>
        <v>0</v>
      </c>
    </row>
    <row r="180" spans="1:16" ht="30" x14ac:dyDescent="0.25">
      <c r="A180" s="1">
        <v>10</v>
      </c>
      <c r="B180" s="1" t="s">
        <v>335</v>
      </c>
      <c r="C180" s="2" t="s">
        <v>336</v>
      </c>
      <c r="D180" s="2" t="s">
        <v>603</v>
      </c>
      <c r="E180" s="2" t="s">
        <v>606</v>
      </c>
      <c r="F180" s="8" t="e">
        <f>VLOOKUP(B180,'Provider Valuations &amp; MPTs'!B:E,7,0)</f>
        <v>#REF!</v>
      </c>
      <c r="G180" s="2" t="e">
        <f>VLOOKUP(B180,'Provider Valuations &amp; MPTs'!B:E,8,0)</f>
        <v>#REF!</v>
      </c>
      <c r="H180" s="2">
        <v>16</v>
      </c>
      <c r="I180" s="8" t="s">
        <v>655</v>
      </c>
      <c r="J180" s="14" t="e">
        <f>VLOOKUP(B180,'Provider Valuations &amp; MPTs'!B:F,9,0)</f>
        <v>#REF!</v>
      </c>
      <c r="K180" s="14" t="str">
        <f>VLOOKUP(B180,'Provider Valuations &amp; MPTs'!B:N,11,0)</f>
        <v>NA</v>
      </c>
      <c r="L180" s="23" t="str">
        <f t="shared" si="12"/>
        <v>NA</v>
      </c>
      <c r="M180" s="24" t="e">
        <f t="shared" si="13"/>
        <v>#VALUE!</v>
      </c>
      <c r="N180" s="24" t="e">
        <f t="shared" si="14"/>
        <v>#VALUE!</v>
      </c>
      <c r="O180" s="49" t="e">
        <f t="shared" si="15"/>
        <v>#VALUE!</v>
      </c>
      <c r="P180" s="49" t="e">
        <f t="shared" si="16"/>
        <v>#VALUE!</v>
      </c>
    </row>
    <row r="181" spans="1:16" ht="30" x14ac:dyDescent="0.25">
      <c r="A181" s="1">
        <v>10</v>
      </c>
      <c r="B181" s="1" t="s">
        <v>337</v>
      </c>
      <c r="C181" s="2" t="s">
        <v>338</v>
      </c>
      <c r="D181" s="2" t="s">
        <v>9</v>
      </c>
      <c r="E181" s="2" t="s">
        <v>10</v>
      </c>
      <c r="F181" s="8" t="e">
        <f>VLOOKUP(B181,'Provider Valuations &amp; MPTs'!B:E,7,0)</f>
        <v>#REF!</v>
      </c>
      <c r="G181" s="2" t="e">
        <f>VLOOKUP(B181,'Provider Valuations &amp; MPTs'!B:E,8,0)</f>
        <v>#REF!</v>
      </c>
      <c r="H181" s="2">
        <v>1</v>
      </c>
      <c r="I181" s="8">
        <v>1.6086486112168754E-3</v>
      </c>
      <c r="J181" s="14" t="e">
        <f>VLOOKUP(B181,'Provider Valuations &amp; MPTs'!B:F,9,0)</f>
        <v>#REF!</v>
      </c>
      <c r="K181" s="14">
        <f>VLOOKUP(B181,'Provider Valuations &amp; MPTs'!B:N,11,0)</f>
        <v>0.13279512277422104</v>
      </c>
      <c r="L181" s="23" t="str">
        <f t="shared" si="12"/>
        <v>NA</v>
      </c>
      <c r="M181" s="24">
        <f t="shared" si="13"/>
        <v>0</v>
      </c>
      <c r="N181" s="24">
        <f t="shared" si="14"/>
        <v>1</v>
      </c>
      <c r="O181" s="49">
        <f t="shared" si="15"/>
        <v>0</v>
      </c>
      <c r="P181" s="49">
        <f t="shared" si="16"/>
        <v>0</v>
      </c>
    </row>
    <row r="182" spans="1:16" ht="15" x14ac:dyDescent="0.25">
      <c r="A182" s="1">
        <v>10</v>
      </c>
      <c r="B182" s="1" t="s">
        <v>339</v>
      </c>
      <c r="C182" s="2" t="s">
        <v>340</v>
      </c>
      <c r="D182" s="2" t="s">
        <v>9</v>
      </c>
      <c r="E182" s="2" t="s">
        <v>10</v>
      </c>
      <c r="F182" s="8" t="e">
        <f>VLOOKUP(B182,'Provider Valuations &amp; MPTs'!B:E,7,0)</f>
        <v>#REF!</v>
      </c>
      <c r="G182" s="2" t="e">
        <f>VLOOKUP(B182,'Provider Valuations &amp; MPTs'!B:E,8,0)</f>
        <v>#REF!</v>
      </c>
      <c r="H182" s="2">
        <v>11</v>
      </c>
      <c r="I182" s="8">
        <v>7.0943434557465181E-3</v>
      </c>
      <c r="J182" s="14" t="e">
        <f>VLOOKUP(B182,'Provider Valuations &amp; MPTs'!B:F,9,0)</f>
        <v>#REF!</v>
      </c>
      <c r="K182" s="14">
        <f>VLOOKUP(B182,'Provider Valuations &amp; MPTs'!B:N,11,0)</f>
        <v>0.37774838929897214</v>
      </c>
      <c r="L182" s="23" t="str">
        <f t="shared" si="12"/>
        <v>NA</v>
      </c>
      <c r="M182" s="24">
        <f t="shared" si="13"/>
        <v>1</v>
      </c>
      <c r="N182" s="24">
        <f t="shared" si="14"/>
        <v>10</v>
      </c>
      <c r="O182" s="49">
        <f t="shared" si="15"/>
        <v>1</v>
      </c>
      <c r="P182" s="49">
        <f t="shared" si="16"/>
        <v>0</v>
      </c>
    </row>
    <row r="183" spans="1:16" ht="15" x14ac:dyDescent="0.25">
      <c r="A183" s="1">
        <v>10</v>
      </c>
      <c r="B183" s="1" t="s">
        <v>341</v>
      </c>
      <c r="C183" s="2" t="s">
        <v>342</v>
      </c>
      <c r="D183" s="2" t="s">
        <v>9</v>
      </c>
      <c r="E183" s="2" t="s">
        <v>10</v>
      </c>
      <c r="F183" s="8" t="e">
        <f>VLOOKUP(B183,'Provider Valuations &amp; MPTs'!B:E,7,0)</f>
        <v>#REF!</v>
      </c>
      <c r="G183" s="2" t="e">
        <f>VLOOKUP(B183,'Provider Valuations &amp; MPTs'!B:E,8,0)</f>
        <v>#REF!</v>
      </c>
      <c r="H183" s="2">
        <v>3</v>
      </c>
      <c r="I183" s="8">
        <v>3.8556799084797032E-3</v>
      </c>
      <c r="J183" s="14" t="e">
        <f>VLOOKUP(B183,'Provider Valuations &amp; MPTs'!B:F,9,0)</f>
        <v>#REF!</v>
      </c>
      <c r="K183" s="14">
        <f>VLOOKUP(B183,'Provider Valuations &amp; MPTs'!B:N,11,0)</f>
        <v>0.22010540699492703</v>
      </c>
      <c r="L183" s="23" t="str">
        <f t="shared" si="12"/>
        <v>NA</v>
      </c>
      <c r="M183" s="24">
        <f t="shared" si="13"/>
        <v>0</v>
      </c>
      <c r="N183" s="24">
        <f t="shared" si="14"/>
        <v>3</v>
      </c>
      <c r="O183" s="49">
        <f t="shared" si="15"/>
        <v>0</v>
      </c>
      <c r="P183" s="49">
        <f t="shared" si="16"/>
        <v>0</v>
      </c>
    </row>
    <row r="184" spans="1:16" ht="15" x14ac:dyDescent="0.25">
      <c r="A184" s="1">
        <v>10</v>
      </c>
      <c r="B184" s="1" t="s">
        <v>343</v>
      </c>
      <c r="C184" s="2" t="s">
        <v>344</v>
      </c>
      <c r="D184" s="2" t="s">
        <v>605</v>
      </c>
      <c r="E184" s="2" t="s">
        <v>606</v>
      </c>
      <c r="F184" s="8" t="e">
        <f>VLOOKUP(B184,'Provider Valuations &amp; MPTs'!B:E,7,0)</f>
        <v>#REF!</v>
      </c>
      <c r="G184" s="2" t="e">
        <f>VLOOKUP(B184,'Provider Valuations &amp; MPTs'!B:E,8,0)</f>
        <v>#REF!</v>
      </c>
      <c r="H184" s="2">
        <v>52</v>
      </c>
      <c r="I184" s="8" t="s">
        <v>655</v>
      </c>
      <c r="J184" s="14" t="e">
        <f>VLOOKUP(B184,'Provider Valuations &amp; MPTs'!B:F,9,0)</f>
        <v>#REF!</v>
      </c>
      <c r="K184" s="14" t="str">
        <f>VLOOKUP(B184,'Provider Valuations &amp; MPTs'!B:N,11,0)</f>
        <v>NA</v>
      </c>
      <c r="L184" s="23" t="str">
        <f t="shared" si="12"/>
        <v>NA</v>
      </c>
      <c r="M184" s="24" t="e">
        <f t="shared" si="13"/>
        <v>#VALUE!</v>
      </c>
      <c r="N184" s="24" t="e">
        <f t="shared" si="14"/>
        <v>#VALUE!</v>
      </c>
      <c r="O184" s="49" t="e">
        <f t="shared" si="15"/>
        <v>#VALUE!</v>
      </c>
      <c r="P184" s="49" t="e">
        <f t="shared" si="16"/>
        <v>#VALUE!</v>
      </c>
    </row>
    <row r="185" spans="1:16" ht="30" x14ac:dyDescent="0.25">
      <c r="A185" s="1">
        <v>10</v>
      </c>
      <c r="B185" s="1" t="s">
        <v>345</v>
      </c>
      <c r="C185" s="2" t="s">
        <v>346</v>
      </c>
      <c r="D185" s="2" t="s">
        <v>9</v>
      </c>
      <c r="E185" s="2" t="s">
        <v>10</v>
      </c>
      <c r="F185" s="8" t="e">
        <f>VLOOKUP(B185,'Provider Valuations &amp; MPTs'!B:E,7,0)</f>
        <v>#REF!</v>
      </c>
      <c r="G185" s="2" t="e">
        <f>VLOOKUP(B185,'Provider Valuations &amp; MPTs'!B:E,8,0)</f>
        <v>#REF!</v>
      </c>
      <c r="H185" s="2">
        <v>2</v>
      </c>
      <c r="I185" s="8">
        <v>2.1189708078970609E-3</v>
      </c>
      <c r="J185" s="14" t="e">
        <f>VLOOKUP(B185,'Provider Valuations &amp; MPTs'!B:F,9,0)</f>
        <v>#REF!</v>
      </c>
      <c r="K185" s="14">
        <f>VLOOKUP(B185,'Provider Valuations &amp; MPTs'!B:N,11,0)</f>
        <v>0.2864077031632743</v>
      </c>
      <c r="L185" s="23" t="str">
        <f t="shared" si="12"/>
        <v>NA</v>
      </c>
      <c r="M185" s="24">
        <f t="shared" si="13"/>
        <v>0</v>
      </c>
      <c r="N185" s="24">
        <f t="shared" si="14"/>
        <v>2</v>
      </c>
      <c r="O185" s="49">
        <f t="shared" si="15"/>
        <v>0</v>
      </c>
      <c r="P185" s="49">
        <f t="shared" si="16"/>
        <v>0</v>
      </c>
    </row>
    <row r="186" spans="1:16" ht="15" x14ac:dyDescent="0.25">
      <c r="A186" s="1">
        <v>10</v>
      </c>
      <c r="B186" s="1" t="s">
        <v>347</v>
      </c>
      <c r="C186" s="2" t="s">
        <v>348</v>
      </c>
      <c r="D186" s="2" t="s">
        <v>605</v>
      </c>
      <c r="E186" s="2" t="s">
        <v>606</v>
      </c>
      <c r="F186" s="8" t="e">
        <f>VLOOKUP(B186,'Provider Valuations &amp; MPTs'!B:E,7,0)</f>
        <v>#REF!</v>
      </c>
      <c r="G186" s="2" t="e">
        <f>VLOOKUP(B186,'Provider Valuations &amp; MPTs'!B:E,8,0)</f>
        <v>#REF!</v>
      </c>
      <c r="H186" s="2">
        <v>17</v>
      </c>
      <c r="I186" s="8" t="s">
        <v>655</v>
      </c>
      <c r="J186" s="14" t="e">
        <f>VLOOKUP(B186,'Provider Valuations &amp; MPTs'!B:F,9,0)</f>
        <v>#REF!</v>
      </c>
      <c r="K186" s="14" t="str">
        <f>VLOOKUP(B186,'Provider Valuations &amp; MPTs'!B:N,11,0)</f>
        <v>NA</v>
      </c>
      <c r="L186" s="23" t="str">
        <f t="shared" si="12"/>
        <v>NA</v>
      </c>
      <c r="M186" s="24" t="e">
        <f t="shared" si="13"/>
        <v>#VALUE!</v>
      </c>
      <c r="N186" s="24" t="e">
        <f t="shared" si="14"/>
        <v>#VALUE!</v>
      </c>
      <c r="O186" s="49" t="e">
        <f t="shared" si="15"/>
        <v>#VALUE!</v>
      </c>
      <c r="P186" s="49" t="e">
        <f t="shared" si="16"/>
        <v>#VALUE!</v>
      </c>
    </row>
    <row r="187" spans="1:16" ht="30" x14ac:dyDescent="0.25">
      <c r="A187" s="1">
        <v>10</v>
      </c>
      <c r="B187" s="1" t="s">
        <v>349</v>
      </c>
      <c r="C187" s="2" t="s">
        <v>350</v>
      </c>
      <c r="D187" s="2" t="s">
        <v>9</v>
      </c>
      <c r="E187" s="2" t="s">
        <v>606</v>
      </c>
      <c r="F187" s="8" t="e">
        <f>VLOOKUP(B187,'Provider Valuations &amp; MPTs'!B:E,7,0)</f>
        <v>#REF!</v>
      </c>
      <c r="G187" s="2" t="e">
        <f>VLOOKUP(B187,'Provider Valuations &amp; MPTs'!B:E,8,0)</f>
        <v>#REF!</v>
      </c>
      <c r="H187" s="2">
        <v>1</v>
      </c>
      <c r="I187" s="8">
        <v>2.7528049604391518E-4</v>
      </c>
      <c r="J187" s="14" t="e">
        <f>VLOOKUP(B187,'Provider Valuations &amp; MPTs'!B:F,9,0)</f>
        <v>#REF!</v>
      </c>
      <c r="K187" s="14">
        <f>VLOOKUP(B187,'Provider Valuations &amp; MPTs'!B:N,11,0)</f>
        <v>0.55375335302726192</v>
      </c>
      <c r="L187" s="23" t="str">
        <f t="shared" si="12"/>
        <v>NA</v>
      </c>
      <c r="M187" s="24">
        <f t="shared" si="13"/>
        <v>0</v>
      </c>
      <c r="N187" s="24">
        <f t="shared" si="14"/>
        <v>1</v>
      </c>
      <c r="O187" s="49">
        <f t="shared" si="15"/>
        <v>0</v>
      </c>
      <c r="P187" s="49">
        <f t="shared" si="16"/>
        <v>0</v>
      </c>
    </row>
    <row r="188" spans="1:16" ht="30" x14ac:dyDescent="0.25">
      <c r="A188" s="1">
        <v>10</v>
      </c>
      <c r="B188" s="1" t="s">
        <v>351</v>
      </c>
      <c r="C188" s="2" t="s">
        <v>352</v>
      </c>
      <c r="D188" s="2" t="s">
        <v>9</v>
      </c>
      <c r="E188" s="2" t="s">
        <v>10</v>
      </c>
      <c r="F188" s="8" t="e">
        <f>VLOOKUP(B188,'Provider Valuations &amp; MPTs'!B:E,7,0)</f>
        <v>#REF!</v>
      </c>
      <c r="G188" s="2" t="e">
        <f>VLOOKUP(B188,'Provider Valuations &amp; MPTs'!B:E,8,0)</f>
        <v>#REF!</v>
      </c>
      <c r="H188" s="2">
        <v>5</v>
      </c>
      <c r="I188" s="8">
        <v>3.6161962821835304E-3</v>
      </c>
      <c r="J188" s="14" t="e">
        <f>VLOOKUP(B188,'Provider Valuations &amp; MPTs'!B:F,9,0)</f>
        <v>#REF!</v>
      </c>
      <c r="K188" s="14">
        <f>VLOOKUP(B188,'Provider Valuations &amp; MPTs'!B:N,11,0)</f>
        <v>0.32268207313339325</v>
      </c>
      <c r="L188" s="23" t="str">
        <f t="shared" si="12"/>
        <v>NA</v>
      </c>
      <c r="M188" s="24">
        <f t="shared" si="13"/>
        <v>0</v>
      </c>
      <c r="N188" s="24">
        <f t="shared" si="14"/>
        <v>5</v>
      </c>
      <c r="O188" s="49">
        <f t="shared" si="15"/>
        <v>0</v>
      </c>
      <c r="P188" s="49">
        <f t="shared" si="16"/>
        <v>0</v>
      </c>
    </row>
    <row r="189" spans="1:16" ht="30" x14ac:dyDescent="0.25">
      <c r="A189" s="1">
        <v>10</v>
      </c>
      <c r="B189" s="1" t="s">
        <v>353</v>
      </c>
      <c r="C189" s="2" t="s">
        <v>354</v>
      </c>
      <c r="D189" s="2" t="s">
        <v>9</v>
      </c>
      <c r="E189" s="2" t="s">
        <v>10</v>
      </c>
      <c r="F189" s="8" t="e">
        <f>VLOOKUP(B189,'Provider Valuations &amp; MPTs'!B:E,7,0)</f>
        <v>#REF!</v>
      </c>
      <c r="G189" s="2" t="e">
        <f>VLOOKUP(B189,'Provider Valuations &amp; MPTs'!B:E,8,0)</f>
        <v>#REF!</v>
      </c>
      <c r="H189" s="2">
        <v>3</v>
      </c>
      <c r="I189" s="8">
        <v>9.0435389991732013E-4</v>
      </c>
      <c r="J189" s="14" t="e">
        <f>VLOOKUP(B189,'Provider Valuations &amp; MPTs'!B:F,9,0)</f>
        <v>#REF!</v>
      </c>
      <c r="K189" s="14">
        <f>VLOOKUP(B189,'Provider Valuations &amp; MPTs'!B:N,11,0)</f>
        <v>0.70529361328518769</v>
      </c>
      <c r="L189" s="23" t="str">
        <f t="shared" si="12"/>
        <v>NA</v>
      </c>
      <c r="M189" s="24">
        <f t="shared" si="13"/>
        <v>0</v>
      </c>
      <c r="N189" s="24">
        <f t="shared" si="14"/>
        <v>3</v>
      </c>
      <c r="O189" s="49">
        <f t="shared" si="15"/>
        <v>0</v>
      </c>
      <c r="P189" s="49">
        <f t="shared" si="16"/>
        <v>0</v>
      </c>
    </row>
    <row r="190" spans="1:16" ht="15" x14ac:dyDescent="0.25">
      <c r="A190" s="1">
        <v>11</v>
      </c>
      <c r="B190" s="1" t="s">
        <v>355</v>
      </c>
      <c r="C190" s="2" t="s">
        <v>356</v>
      </c>
      <c r="D190" s="2" t="s">
        <v>9</v>
      </c>
      <c r="E190" s="2" t="s">
        <v>606</v>
      </c>
      <c r="F190" s="8" t="e">
        <f>VLOOKUP(B190,'Provider Valuations &amp; MPTs'!B:E,7,0)</f>
        <v>#REF!</v>
      </c>
      <c r="G190" s="2" t="e">
        <f>VLOOKUP(B190,'Provider Valuations &amp; MPTs'!B:E,8,0)</f>
        <v>#REF!</v>
      </c>
      <c r="H190" s="2">
        <v>1</v>
      </c>
      <c r="I190" s="8">
        <v>8.2286848929372957E-5</v>
      </c>
      <c r="J190" s="14" t="e">
        <f>VLOOKUP(B190,'Provider Valuations &amp; MPTs'!B:F,9,0)</f>
        <v>#REF!</v>
      </c>
      <c r="K190" s="14">
        <f>VLOOKUP(B190,'Provider Valuations &amp; MPTs'!B:N,11,0)</f>
        <v>3.2617205021868614</v>
      </c>
      <c r="L190" s="23" t="str">
        <f t="shared" si="12"/>
        <v>NA</v>
      </c>
      <c r="M190" s="24">
        <f t="shared" si="13"/>
        <v>0</v>
      </c>
      <c r="N190" s="24">
        <f t="shared" si="14"/>
        <v>1</v>
      </c>
      <c r="O190" s="49">
        <f t="shared" si="15"/>
        <v>0</v>
      </c>
      <c r="P190" s="49">
        <f t="shared" si="16"/>
        <v>0</v>
      </c>
    </row>
    <row r="191" spans="1:16" ht="30" x14ac:dyDescent="0.25">
      <c r="A191" s="1">
        <v>11</v>
      </c>
      <c r="B191" s="1" t="s">
        <v>357</v>
      </c>
      <c r="C191" s="2" t="s">
        <v>358</v>
      </c>
      <c r="D191" s="2" t="s">
        <v>605</v>
      </c>
      <c r="E191" s="2" t="s">
        <v>606</v>
      </c>
      <c r="F191" s="8" t="e">
        <f>VLOOKUP(B191,'Provider Valuations &amp; MPTs'!B:E,7,0)</f>
        <v>#REF!</v>
      </c>
      <c r="G191" s="2" t="e">
        <f>VLOOKUP(B191,'Provider Valuations &amp; MPTs'!B:E,8,0)</f>
        <v>#REF!</v>
      </c>
      <c r="H191" s="2">
        <v>2</v>
      </c>
      <c r="I191" s="8">
        <v>1.2529010278007179E-4</v>
      </c>
      <c r="J191" s="14" t="e">
        <f>VLOOKUP(B191,'Provider Valuations &amp; MPTs'!B:F,9,0)</f>
        <v>#REF!</v>
      </c>
      <c r="K191" s="14">
        <f>VLOOKUP(B191,'Provider Valuations &amp; MPTs'!B:N,11,0)</f>
        <v>4.4358946940660626</v>
      </c>
      <c r="L191" s="23" t="str">
        <f t="shared" si="12"/>
        <v>NA</v>
      </c>
      <c r="M191" s="24">
        <f t="shared" si="13"/>
        <v>0</v>
      </c>
      <c r="N191" s="24">
        <f t="shared" si="14"/>
        <v>2</v>
      </c>
      <c r="O191" s="49">
        <f t="shared" si="15"/>
        <v>0</v>
      </c>
      <c r="P191" s="49">
        <f t="shared" si="16"/>
        <v>0</v>
      </c>
    </row>
    <row r="192" spans="1:16" ht="15" x14ac:dyDescent="0.25">
      <c r="A192" s="1">
        <v>11</v>
      </c>
      <c r="B192" s="1" t="s">
        <v>359</v>
      </c>
      <c r="C192" s="2" t="s">
        <v>360</v>
      </c>
      <c r="D192" s="2" t="s">
        <v>9</v>
      </c>
      <c r="E192" s="2" t="s">
        <v>606</v>
      </c>
      <c r="F192" s="8" t="e">
        <f>VLOOKUP(B192,'Provider Valuations &amp; MPTs'!B:E,7,0)</f>
        <v>#REF!</v>
      </c>
      <c r="G192" s="2" t="e">
        <f>VLOOKUP(B192,'Provider Valuations &amp; MPTs'!B:E,8,0)</f>
        <v>#REF!</v>
      </c>
      <c r="H192" s="2">
        <v>5</v>
      </c>
      <c r="I192" s="8">
        <v>7.8793486714363848E-4</v>
      </c>
      <c r="J192" s="14" t="e">
        <f>VLOOKUP(B192,'Provider Valuations &amp; MPTs'!B:F,9,0)</f>
        <v>#REF!</v>
      </c>
      <c r="K192" s="14">
        <f>VLOOKUP(B192,'Provider Valuations &amp; MPTs'!B:N,11,0)</f>
        <v>1.4536817439551302</v>
      </c>
      <c r="L192" s="23" t="str">
        <f t="shared" si="12"/>
        <v>NA</v>
      </c>
      <c r="M192" s="24">
        <f t="shared" si="13"/>
        <v>0</v>
      </c>
      <c r="N192" s="24">
        <f t="shared" si="14"/>
        <v>5</v>
      </c>
      <c r="O192" s="49">
        <f t="shared" si="15"/>
        <v>0</v>
      </c>
      <c r="P192" s="49">
        <f t="shared" si="16"/>
        <v>0</v>
      </c>
    </row>
    <row r="193" spans="1:16" ht="15" x14ac:dyDescent="0.25">
      <c r="A193" s="1">
        <v>11</v>
      </c>
      <c r="B193" s="1" t="s">
        <v>361</v>
      </c>
      <c r="C193" s="2" t="s">
        <v>362</v>
      </c>
      <c r="D193" s="2" t="s">
        <v>9</v>
      </c>
      <c r="E193" s="2" t="s">
        <v>606</v>
      </c>
      <c r="F193" s="8" t="e">
        <f>VLOOKUP(B193,'Provider Valuations &amp; MPTs'!B:E,7,0)</f>
        <v>#REF!</v>
      </c>
      <c r="G193" s="2" t="e">
        <f>VLOOKUP(B193,'Provider Valuations &amp; MPTs'!B:E,8,0)</f>
        <v>#REF!</v>
      </c>
      <c r="H193" s="2">
        <v>1</v>
      </c>
      <c r="I193" s="8">
        <v>6.3195912974006068E-5</v>
      </c>
      <c r="J193" s="14" t="e">
        <f>VLOOKUP(B193,'Provider Valuations &amp; MPTs'!B:F,9,0)</f>
        <v>#REF!</v>
      </c>
      <c r="K193" s="14">
        <f>VLOOKUP(B193,'Provider Valuations &amp; MPTs'!B:N,11,0)</f>
        <v>2.4121417119177782</v>
      </c>
      <c r="L193" s="23" t="str">
        <f t="shared" si="12"/>
        <v>NA</v>
      </c>
      <c r="M193" s="24">
        <f t="shared" si="13"/>
        <v>0</v>
      </c>
      <c r="N193" s="24">
        <f t="shared" si="14"/>
        <v>1</v>
      </c>
      <c r="O193" s="49">
        <f t="shared" si="15"/>
        <v>0</v>
      </c>
      <c r="P193" s="49">
        <f t="shared" si="16"/>
        <v>0</v>
      </c>
    </row>
    <row r="194" spans="1:16" ht="15" x14ac:dyDescent="0.25">
      <c r="A194" s="1">
        <v>11</v>
      </c>
      <c r="B194" s="1" t="s">
        <v>363</v>
      </c>
      <c r="C194" s="2" t="s">
        <v>364</v>
      </c>
      <c r="D194" s="2" t="s">
        <v>9</v>
      </c>
      <c r="E194" s="2" t="s">
        <v>606</v>
      </c>
      <c r="F194" s="8" t="e">
        <f>VLOOKUP(B194,'Provider Valuations &amp; MPTs'!B:E,7,0)</f>
        <v>#REF!</v>
      </c>
      <c r="G194" s="2" t="e">
        <f>VLOOKUP(B194,'Provider Valuations &amp; MPTs'!B:E,8,0)</f>
        <v>#REF!</v>
      </c>
      <c r="H194" s="2">
        <v>1</v>
      </c>
      <c r="I194" s="8">
        <v>8.2121943653767806E-5</v>
      </c>
      <c r="J194" s="14" t="e">
        <f>VLOOKUP(B194,'Provider Valuations &amp; MPTs'!B:F,9,0)</f>
        <v>#REF!</v>
      </c>
      <c r="K194" s="14">
        <f>VLOOKUP(B194,'Provider Valuations &amp; MPTs'!B:N,11,0)</f>
        <v>3.6470754821409632</v>
      </c>
      <c r="L194" s="23" t="str">
        <f t="shared" si="12"/>
        <v>NA</v>
      </c>
      <c r="M194" s="24">
        <f t="shared" si="13"/>
        <v>0</v>
      </c>
      <c r="N194" s="24">
        <f t="shared" si="14"/>
        <v>1</v>
      </c>
      <c r="O194" s="49">
        <f t="shared" si="15"/>
        <v>0</v>
      </c>
      <c r="P194" s="49">
        <f t="shared" si="16"/>
        <v>0</v>
      </c>
    </row>
    <row r="195" spans="1:16" ht="15" x14ac:dyDescent="0.25">
      <c r="A195" s="1">
        <v>11</v>
      </c>
      <c r="B195" s="1" t="s">
        <v>365</v>
      </c>
      <c r="C195" s="2" t="s">
        <v>366</v>
      </c>
      <c r="D195" s="2" t="s">
        <v>9</v>
      </c>
      <c r="E195" s="2" t="s">
        <v>606</v>
      </c>
      <c r="F195" s="8" t="e">
        <f>VLOOKUP(B195,'Provider Valuations &amp; MPTs'!B:E,7,0)</f>
        <v>#REF!</v>
      </c>
      <c r="G195" s="2" t="e">
        <f>VLOOKUP(B195,'Provider Valuations &amp; MPTs'!B:E,8,0)</f>
        <v>#REF!</v>
      </c>
      <c r="H195" s="2">
        <v>1</v>
      </c>
      <c r="I195" s="8">
        <v>8.6522082664506949E-5</v>
      </c>
      <c r="J195" s="14" t="e">
        <f>VLOOKUP(B195,'Provider Valuations &amp; MPTs'!B:F,9,0)</f>
        <v>#REF!</v>
      </c>
      <c r="K195" s="14">
        <f>VLOOKUP(B195,'Provider Valuations &amp; MPTs'!B:N,11,0)</f>
        <v>3.9120736115621679</v>
      </c>
      <c r="L195" s="23" t="str">
        <f t="shared" si="12"/>
        <v>NA</v>
      </c>
      <c r="M195" s="24">
        <f t="shared" si="13"/>
        <v>0</v>
      </c>
      <c r="N195" s="24">
        <f t="shared" si="14"/>
        <v>1</v>
      </c>
      <c r="O195" s="49">
        <f t="shared" si="15"/>
        <v>0</v>
      </c>
      <c r="P195" s="49">
        <f t="shared" si="16"/>
        <v>0</v>
      </c>
    </row>
    <row r="196" spans="1:16" ht="30" x14ac:dyDescent="0.25">
      <c r="A196" s="1">
        <v>11</v>
      </c>
      <c r="B196" s="1" t="s">
        <v>367</v>
      </c>
      <c r="C196" s="2" t="s">
        <v>368</v>
      </c>
      <c r="D196" s="2" t="s">
        <v>9</v>
      </c>
      <c r="E196" s="2" t="s">
        <v>606</v>
      </c>
      <c r="F196" s="8" t="e">
        <f>VLOOKUP(B196,'Provider Valuations &amp; MPTs'!B:E,7,0)</f>
        <v>#REF!</v>
      </c>
      <c r="G196" s="2" t="e">
        <f>VLOOKUP(B196,'Provider Valuations &amp; MPTs'!B:E,8,0)</f>
        <v>#REF!</v>
      </c>
      <c r="H196" s="2">
        <v>1</v>
      </c>
      <c r="I196" s="8">
        <v>2.0608799866204028E-4</v>
      </c>
      <c r="J196" s="14" t="e">
        <f>VLOOKUP(B196,'Provider Valuations &amp; MPTs'!B:F,9,0)</f>
        <v>#REF!</v>
      </c>
      <c r="K196" s="14">
        <f>VLOOKUP(B196,'Provider Valuations &amp; MPTs'!B:N,11,0)</f>
        <v>0.73967188141462437</v>
      </c>
      <c r="L196" s="23" t="str">
        <f t="shared" si="12"/>
        <v>NA</v>
      </c>
      <c r="M196" s="24">
        <f t="shared" si="13"/>
        <v>0</v>
      </c>
      <c r="N196" s="24">
        <f t="shared" si="14"/>
        <v>1</v>
      </c>
      <c r="O196" s="49">
        <f t="shared" si="15"/>
        <v>0</v>
      </c>
      <c r="P196" s="49">
        <f t="shared" si="16"/>
        <v>0</v>
      </c>
    </row>
    <row r="197" spans="1:16" ht="30" x14ac:dyDescent="0.25">
      <c r="A197" s="1">
        <v>11</v>
      </c>
      <c r="B197" s="1" t="s">
        <v>369</v>
      </c>
      <c r="C197" s="2" t="s">
        <v>370</v>
      </c>
      <c r="D197" s="2" t="s">
        <v>9</v>
      </c>
      <c r="E197" s="2" t="s">
        <v>606</v>
      </c>
      <c r="F197" s="8" t="e">
        <f>VLOOKUP(B197,'Provider Valuations &amp; MPTs'!B:E,7,0)</f>
        <v>#REF!</v>
      </c>
      <c r="G197" s="2" t="e">
        <f>VLOOKUP(B197,'Provider Valuations &amp; MPTs'!B:E,8,0)</f>
        <v>#REF!</v>
      </c>
      <c r="H197" s="2">
        <v>1</v>
      </c>
      <c r="I197" s="8">
        <v>6.2051656063401623E-5</v>
      </c>
      <c r="J197" s="14" t="e">
        <f>VLOOKUP(B197,'Provider Valuations &amp; MPTs'!B:F,9,0)</f>
        <v>#REF!</v>
      </c>
      <c r="K197" s="14">
        <f>VLOOKUP(B197,'Provider Valuations &amp; MPTs'!B:N,11,0)</f>
        <v>2.4566225525322336</v>
      </c>
      <c r="L197" s="23" t="str">
        <f t="shared" si="12"/>
        <v>NA</v>
      </c>
      <c r="M197" s="24">
        <f t="shared" si="13"/>
        <v>0</v>
      </c>
      <c r="N197" s="24">
        <f t="shared" si="14"/>
        <v>1</v>
      </c>
      <c r="O197" s="49">
        <f t="shared" si="15"/>
        <v>0</v>
      </c>
      <c r="P197" s="49">
        <f t="shared" si="16"/>
        <v>0</v>
      </c>
    </row>
    <row r="198" spans="1:16" ht="30" x14ac:dyDescent="0.25">
      <c r="A198" s="1">
        <v>11</v>
      </c>
      <c r="B198" s="1" t="s">
        <v>371</v>
      </c>
      <c r="C198" s="2" t="s">
        <v>372</v>
      </c>
      <c r="D198" s="2" t="s">
        <v>603</v>
      </c>
      <c r="E198" s="2" t="s">
        <v>606</v>
      </c>
      <c r="F198" s="8" t="e">
        <f>VLOOKUP(B198,'Provider Valuations &amp; MPTs'!B:E,7,0)</f>
        <v>#REF!</v>
      </c>
      <c r="G198" s="2" t="e">
        <f>VLOOKUP(B198,'Provider Valuations &amp; MPTs'!B:E,8,0)</f>
        <v>#REF!</v>
      </c>
      <c r="H198" s="2">
        <v>5</v>
      </c>
      <c r="I198" s="8" t="s">
        <v>655</v>
      </c>
      <c r="J198" s="14" t="e">
        <f>VLOOKUP(B198,'Provider Valuations &amp; MPTs'!B:F,9,0)</f>
        <v>#REF!</v>
      </c>
      <c r="K198" s="14" t="str">
        <f>VLOOKUP(B198,'Provider Valuations &amp; MPTs'!B:N,11,0)</f>
        <v>NA</v>
      </c>
      <c r="L198" s="23" t="str">
        <f t="shared" si="12"/>
        <v>NA</v>
      </c>
      <c r="M198" s="24" t="e">
        <f t="shared" si="13"/>
        <v>#VALUE!</v>
      </c>
      <c r="N198" s="24" t="e">
        <f t="shared" si="14"/>
        <v>#VALUE!</v>
      </c>
      <c r="O198" s="49" t="e">
        <f t="shared" si="15"/>
        <v>#VALUE!</v>
      </c>
      <c r="P198" s="49" t="e">
        <f t="shared" si="16"/>
        <v>#VALUE!</v>
      </c>
    </row>
    <row r="199" spans="1:16" ht="15" x14ac:dyDescent="0.25">
      <c r="A199" s="1">
        <v>11</v>
      </c>
      <c r="B199" s="1" t="s">
        <v>373</v>
      </c>
      <c r="C199" s="2" t="s">
        <v>374</v>
      </c>
      <c r="D199" s="2" t="s">
        <v>603</v>
      </c>
      <c r="E199" s="2" t="s">
        <v>606</v>
      </c>
      <c r="F199" s="8" t="e">
        <f>VLOOKUP(B199,'Provider Valuations &amp; MPTs'!B:E,7,0)</f>
        <v>#REF!</v>
      </c>
      <c r="G199" s="2" t="e">
        <f>VLOOKUP(B199,'Provider Valuations &amp; MPTs'!B:E,8,0)</f>
        <v>#REF!</v>
      </c>
      <c r="H199" s="2">
        <v>2</v>
      </c>
      <c r="I199" s="8" t="s">
        <v>655</v>
      </c>
      <c r="J199" s="14" t="e">
        <f>VLOOKUP(B199,'Provider Valuations &amp; MPTs'!B:F,9,0)</f>
        <v>#REF!</v>
      </c>
      <c r="K199" s="14" t="str">
        <f>VLOOKUP(B199,'Provider Valuations &amp; MPTs'!B:N,11,0)</f>
        <v>NA</v>
      </c>
      <c r="L199" s="23" t="str">
        <f t="shared" si="12"/>
        <v>NA</v>
      </c>
      <c r="M199" s="24" t="e">
        <f t="shared" si="13"/>
        <v>#VALUE!</v>
      </c>
      <c r="N199" s="24" t="e">
        <f t="shared" si="14"/>
        <v>#VALUE!</v>
      </c>
      <c r="O199" s="49" t="e">
        <f t="shared" si="15"/>
        <v>#VALUE!</v>
      </c>
      <c r="P199" s="49" t="e">
        <f t="shared" si="16"/>
        <v>#VALUE!</v>
      </c>
    </row>
    <row r="200" spans="1:16" ht="30" x14ac:dyDescent="0.25">
      <c r="A200" s="1">
        <v>11</v>
      </c>
      <c r="B200" s="1" t="s">
        <v>375</v>
      </c>
      <c r="C200" s="2" t="s">
        <v>376</v>
      </c>
      <c r="D200" s="2" t="s">
        <v>9</v>
      </c>
      <c r="E200" s="2" t="s">
        <v>606</v>
      </c>
      <c r="F200" s="8" t="e">
        <f>VLOOKUP(B200,'Provider Valuations &amp; MPTs'!B:E,7,0)</f>
        <v>#REF!</v>
      </c>
      <c r="G200" s="2" t="e">
        <f>VLOOKUP(B200,'Provider Valuations &amp; MPTs'!B:E,8,0)</f>
        <v>#REF!</v>
      </c>
      <c r="H200" s="2">
        <v>1</v>
      </c>
      <c r="I200" s="8">
        <v>2.5665118396644591E-4</v>
      </c>
      <c r="J200" s="14" t="e">
        <f>VLOOKUP(B200,'Provider Valuations &amp; MPTs'!B:F,9,0)</f>
        <v>#REF!</v>
      </c>
      <c r="K200" s="14">
        <f>VLOOKUP(B200,'Provider Valuations &amp; MPTs'!B:N,11,0)</f>
        <v>1.6873877076803401</v>
      </c>
      <c r="L200" s="23" t="str">
        <f t="shared" si="12"/>
        <v>NA</v>
      </c>
      <c r="M200" s="24">
        <f t="shared" si="13"/>
        <v>0</v>
      </c>
      <c r="N200" s="24">
        <f t="shared" si="14"/>
        <v>1</v>
      </c>
      <c r="O200" s="49">
        <f t="shared" si="15"/>
        <v>0</v>
      </c>
      <c r="P200" s="49">
        <f t="shared" si="16"/>
        <v>0</v>
      </c>
    </row>
    <row r="201" spans="1:16" ht="15" x14ac:dyDescent="0.25">
      <c r="A201" s="1">
        <v>11</v>
      </c>
      <c r="B201" s="1" t="s">
        <v>377</v>
      </c>
      <c r="C201" s="2" t="s">
        <v>378</v>
      </c>
      <c r="D201" s="2" t="s">
        <v>9</v>
      </c>
      <c r="E201" s="2" t="s">
        <v>606</v>
      </c>
      <c r="F201" s="8" t="e">
        <f>VLOOKUP(B201,'Provider Valuations &amp; MPTs'!B:E,7,0)</f>
        <v>#REF!</v>
      </c>
      <c r="G201" s="2" t="e">
        <f>VLOOKUP(B201,'Provider Valuations &amp; MPTs'!B:E,8,0)</f>
        <v>#REF!</v>
      </c>
      <c r="H201" s="2">
        <v>3</v>
      </c>
      <c r="I201" s="8">
        <v>3.4707180279737346E-4</v>
      </c>
      <c r="J201" s="14" t="e">
        <f>VLOOKUP(B201,'Provider Valuations &amp; MPTs'!B:F,9,0)</f>
        <v>#REF!</v>
      </c>
      <c r="K201" s="14">
        <f>VLOOKUP(B201,'Provider Valuations &amp; MPTs'!B:N,11,0)</f>
        <v>1.972187894388435</v>
      </c>
      <c r="L201" s="23" t="str">
        <f t="shared" si="12"/>
        <v>NA</v>
      </c>
      <c r="M201" s="24">
        <f t="shared" si="13"/>
        <v>0</v>
      </c>
      <c r="N201" s="24">
        <f t="shared" si="14"/>
        <v>3</v>
      </c>
      <c r="O201" s="49">
        <f t="shared" si="15"/>
        <v>0</v>
      </c>
      <c r="P201" s="49">
        <f t="shared" si="16"/>
        <v>0</v>
      </c>
    </row>
    <row r="202" spans="1:16" ht="15" x14ac:dyDescent="0.25">
      <c r="A202" s="1">
        <v>11</v>
      </c>
      <c r="B202" s="1" t="s">
        <v>379</v>
      </c>
      <c r="C202" s="2" t="s">
        <v>380</v>
      </c>
      <c r="D202" s="2" t="s">
        <v>9</v>
      </c>
      <c r="E202" s="2" t="s">
        <v>10</v>
      </c>
      <c r="F202" s="8" t="e">
        <f>VLOOKUP(B202,'Provider Valuations &amp; MPTs'!B:E,7,0)</f>
        <v>#REF!</v>
      </c>
      <c r="G202" s="2" t="e">
        <f>VLOOKUP(B202,'Provider Valuations &amp; MPTs'!B:E,8,0)</f>
        <v>#REF!</v>
      </c>
      <c r="H202" s="2">
        <v>41</v>
      </c>
      <c r="I202" s="8">
        <v>6.3542138035188375E-3</v>
      </c>
      <c r="J202" s="14" t="e">
        <f>VLOOKUP(B202,'Provider Valuations &amp; MPTs'!B:F,9,0)</f>
        <v>#REF!</v>
      </c>
      <c r="K202" s="14">
        <f>VLOOKUP(B202,'Provider Valuations &amp; MPTs'!B:N,11,0)</f>
        <v>1.5771854401570493</v>
      </c>
      <c r="L202" s="23" t="str">
        <f t="shared" si="12"/>
        <v>NA</v>
      </c>
      <c r="M202" s="24">
        <f t="shared" si="13"/>
        <v>31</v>
      </c>
      <c r="N202" s="24">
        <f t="shared" si="14"/>
        <v>10</v>
      </c>
      <c r="O202" s="49">
        <f t="shared" si="15"/>
        <v>31</v>
      </c>
      <c r="P202" s="49">
        <f t="shared" si="16"/>
        <v>0</v>
      </c>
    </row>
    <row r="203" spans="1:16" ht="30" x14ac:dyDescent="0.25">
      <c r="A203" s="1">
        <v>11</v>
      </c>
      <c r="B203" s="1" t="s">
        <v>381</v>
      </c>
      <c r="C203" s="2" t="s">
        <v>382</v>
      </c>
      <c r="D203" s="2" t="s">
        <v>9</v>
      </c>
      <c r="E203" s="2" t="s">
        <v>606</v>
      </c>
      <c r="F203" s="8" t="e">
        <f>VLOOKUP(B203,'Provider Valuations &amp; MPTs'!B:E,7,0)</f>
        <v>#REF!</v>
      </c>
      <c r="G203" s="2" t="e">
        <f>VLOOKUP(B203,'Provider Valuations &amp; MPTs'!B:E,8,0)</f>
        <v>#REF!</v>
      </c>
      <c r="H203" s="2">
        <v>8</v>
      </c>
      <c r="I203" s="8">
        <v>9.4448207217462236E-4</v>
      </c>
      <c r="J203" s="14" t="e">
        <f>VLOOKUP(B203,'Provider Valuations &amp; MPTs'!B:F,9,0)</f>
        <v>#REF!</v>
      </c>
      <c r="K203" s="14">
        <f>VLOOKUP(B203,'Provider Valuations &amp; MPTs'!B:N,11,0)</f>
        <v>2.1434741379856348</v>
      </c>
      <c r="L203" s="23" t="str">
        <f t="shared" si="12"/>
        <v>NA</v>
      </c>
      <c r="M203" s="24">
        <f t="shared" si="13"/>
        <v>0</v>
      </c>
      <c r="N203" s="24">
        <f t="shared" si="14"/>
        <v>8</v>
      </c>
      <c r="O203" s="49">
        <f t="shared" si="15"/>
        <v>0</v>
      </c>
      <c r="P203" s="49">
        <f t="shared" si="16"/>
        <v>0</v>
      </c>
    </row>
    <row r="204" spans="1:16" ht="15" x14ac:dyDescent="0.25">
      <c r="A204" s="1">
        <v>11</v>
      </c>
      <c r="B204" s="1" t="s">
        <v>383</v>
      </c>
      <c r="C204" s="2" t="s">
        <v>384</v>
      </c>
      <c r="D204" s="2" t="s">
        <v>9</v>
      </c>
      <c r="E204" s="2" t="s">
        <v>10</v>
      </c>
      <c r="F204" s="8" t="e">
        <f>VLOOKUP(B204,'Provider Valuations &amp; MPTs'!B:E,7,0)</f>
        <v>#REF!</v>
      </c>
      <c r="G204" s="2" t="e">
        <f>VLOOKUP(B204,'Provider Valuations &amp; MPTs'!B:E,8,0)</f>
        <v>#REF!</v>
      </c>
      <c r="H204" s="2">
        <v>2</v>
      </c>
      <c r="I204" s="8">
        <v>2.7024687834309896E-4</v>
      </c>
      <c r="J204" s="14" t="e">
        <f>VLOOKUP(B204,'Provider Valuations &amp; MPTs'!B:F,9,0)</f>
        <v>#REF!</v>
      </c>
      <c r="K204" s="14">
        <f>VLOOKUP(B204,'Provider Valuations &amp; MPTs'!B:N,11,0)</f>
        <v>1.933548738248954</v>
      </c>
      <c r="L204" s="23" t="str">
        <f t="shared" si="12"/>
        <v>NA</v>
      </c>
      <c r="M204" s="24">
        <f t="shared" si="13"/>
        <v>0</v>
      </c>
      <c r="N204" s="24">
        <f t="shared" si="14"/>
        <v>2</v>
      </c>
      <c r="O204" s="49">
        <f t="shared" si="15"/>
        <v>0</v>
      </c>
      <c r="P204" s="49">
        <f t="shared" si="16"/>
        <v>0</v>
      </c>
    </row>
    <row r="205" spans="1:16" ht="15" x14ac:dyDescent="0.25">
      <c r="A205" s="1">
        <v>12</v>
      </c>
      <c r="B205" s="1" t="s">
        <v>385</v>
      </c>
      <c r="C205" s="2" t="s">
        <v>386</v>
      </c>
      <c r="D205" s="2" t="s">
        <v>604</v>
      </c>
      <c r="E205" s="2" t="s">
        <v>606</v>
      </c>
      <c r="F205" s="8" t="e">
        <f>VLOOKUP(B205,'Provider Valuations &amp; MPTs'!B:E,7,0)</f>
        <v>#REF!</v>
      </c>
      <c r="G205" s="2" t="e">
        <f>VLOOKUP(B205,'Provider Valuations &amp; MPTs'!B:E,8,0)</f>
        <v>#REF!</v>
      </c>
      <c r="H205" s="2">
        <v>6</v>
      </c>
      <c r="I205" s="8" t="s">
        <v>655</v>
      </c>
      <c r="J205" s="14" t="e">
        <f>VLOOKUP(B205,'Provider Valuations &amp; MPTs'!B:F,9,0)</f>
        <v>#REF!</v>
      </c>
      <c r="K205" s="14" t="str">
        <f>VLOOKUP(B205,'Provider Valuations &amp; MPTs'!B:N,11,0)</f>
        <v>NA</v>
      </c>
      <c r="L205" s="23" t="str">
        <f t="shared" si="12"/>
        <v>NA</v>
      </c>
      <c r="M205" s="24" t="e">
        <f t="shared" si="13"/>
        <v>#VALUE!</v>
      </c>
      <c r="N205" s="24" t="e">
        <f t="shared" si="14"/>
        <v>#VALUE!</v>
      </c>
      <c r="O205" s="49" t="e">
        <f t="shared" si="15"/>
        <v>#VALUE!</v>
      </c>
      <c r="P205" s="49" t="e">
        <f t="shared" si="16"/>
        <v>#VALUE!</v>
      </c>
    </row>
    <row r="206" spans="1:16" ht="30" x14ac:dyDescent="0.25">
      <c r="A206" s="1">
        <v>12</v>
      </c>
      <c r="B206" s="1" t="s">
        <v>387</v>
      </c>
      <c r="C206" s="2" t="s">
        <v>388</v>
      </c>
      <c r="D206" s="2" t="s">
        <v>605</v>
      </c>
      <c r="E206" s="2" t="s">
        <v>606</v>
      </c>
      <c r="F206" s="8" t="e">
        <f>VLOOKUP(B206,'Provider Valuations &amp; MPTs'!B:E,7,0)</f>
        <v>#REF!</v>
      </c>
      <c r="G206" s="2" t="e">
        <f>VLOOKUP(B206,'Provider Valuations &amp; MPTs'!B:E,8,0)</f>
        <v>#REF!</v>
      </c>
      <c r="H206" s="2">
        <v>11</v>
      </c>
      <c r="I206" s="8" t="s">
        <v>655</v>
      </c>
      <c r="J206" s="14" t="e">
        <f>VLOOKUP(B206,'Provider Valuations &amp; MPTs'!B:F,9,0)</f>
        <v>#REF!</v>
      </c>
      <c r="K206" s="14" t="str">
        <f>VLOOKUP(B206,'Provider Valuations &amp; MPTs'!B:N,11,0)</f>
        <v>NA</v>
      </c>
      <c r="L206" s="23" t="str">
        <f t="shared" ref="L206:L269" si="17">IFERROR((K206/$K$10)/$I206,"NA")</f>
        <v>NA</v>
      </c>
      <c r="M206" s="24" t="e">
        <f t="shared" ref="M206:M269" si="18">MAX(H206-$D$8,MIN(H206,ROUND(IF(L206="NA",IF(D206="CMHC",MIN($D$7,K206/$D$2),IF(D206="LHD",MIN($D$6,K206/$D$2),MIN($D$5,K206/$D$2))),IF(L206&lt;$D$3,MIN($D$4,K206/$D$2),IF(L206&gt;$E$3,$E$4,MIN($D$4,(K206/$D$2)*(1/3*L206))))),0)))</f>
        <v>#VALUE!</v>
      </c>
      <c r="N206" s="24" t="e">
        <f t="shared" ref="N206:N269" si="19">H206-M206</f>
        <v>#VALUE!</v>
      </c>
      <c r="O206" s="49" t="e">
        <f t="shared" ref="O206:O269" si="20">MAX(H206-10,MIN(H206,ROUND(IF(L206="NA",IF(D206="CMHC",MIN(40,K206/500000),IF(D206="LHD",MIN(20,K206/500000),MIN(75,K206/500000))),IF(L206&lt;3,MIN(75,K206/500000),IF(L206&gt;10,40,MIN(75,(K206/500000)*(1/3*L206))))),0)))</f>
        <v>#VALUE!</v>
      </c>
      <c r="P206" s="49" t="e">
        <f t="shared" ref="P206:P269" si="21">M206-O206</f>
        <v>#VALUE!</v>
      </c>
    </row>
    <row r="207" spans="1:16" ht="30" x14ac:dyDescent="0.25">
      <c r="A207" s="1">
        <v>12</v>
      </c>
      <c r="B207" s="1" t="s">
        <v>389</v>
      </c>
      <c r="C207" s="2" t="s">
        <v>390</v>
      </c>
      <c r="D207" s="2" t="s">
        <v>605</v>
      </c>
      <c r="E207" s="2" t="s">
        <v>606</v>
      </c>
      <c r="F207" s="8" t="e">
        <f>VLOOKUP(B207,'Provider Valuations &amp; MPTs'!B:E,7,0)</f>
        <v>#REF!</v>
      </c>
      <c r="G207" s="2" t="e">
        <f>VLOOKUP(B207,'Provider Valuations &amp; MPTs'!B:E,8,0)</f>
        <v>#REF!</v>
      </c>
      <c r="H207" s="2">
        <v>18</v>
      </c>
      <c r="I207" s="8" t="s">
        <v>655</v>
      </c>
      <c r="J207" s="14" t="e">
        <f>VLOOKUP(B207,'Provider Valuations &amp; MPTs'!B:F,9,0)</f>
        <v>#REF!</v>
      </c>
      <c r="K207" s="14" t="str">
        <f>VLOOKUP(B207,'Provider Valuations &amp; MPTs'!B:N,11,0)</f>
        <v>NA</v>
      </c>
      <c r="L207" s="23" t="str">
        <f t="shared" si="17"/>
        <v>NA</v>
      </c>
      <c r="M207" s="24" t="e">
        <f t="shared" si="18"/>
        <v>#VALUE!</v>
      </c>
      <c r="N207" s="24" t="e">
        <f t="shared" si="19"/>
        <v>#VALUE!</v>
      </c>
      <c r="O207" s="49" t="e">
        <f t="shared" si="20"/>
        <v>#VALUE!</v>
      </c>
      <c r="P207" s="49" t="e">
        <f t="shared" si="21"/>
        <v>#VALUE!</v>
      </c>
    </row>
    <row r="208" spans="1:16" ht="30" x14ac:dyDescent="0.25">
      <c r="A208" s="1">
        <v>12</v>
      </c>
      <c r="B208" s="1" t="s">
        <v>391</v>
      </c>
      <c r="C208" s="2" t="s">
        <v>392</v>
      </c>
      <c r="D208" s="2" t="s">
        <v>603</v>
      </c>
      <c r="E208" s="2" t="s">
        <v>606</v>
      </c>
      <c r="F208" s="8" t="e">
        <f>VLOOKUP(B208,'Provider Valuations &amp; MPTs'!B:E,7,0)</f>
        <v>#REF!</v>
      </c>
      <c r="G208" s="2" t="e">
        <f>VLOOKUP(B208,'Provider Valuations &amp; MPTs'!B:E,8,0)</f>
        <v>#REF!</v>
      </c>
      <c r="H208" s="2">
        <v>9</v>
      </c>
      <c r="I208" s="8" t="s">
        <v>655</v>
      </c>
      <c r="J208" s="14" t="e">
        <f>VLOOKUP(B208,'Provider Valuations &amp; MPTs'!B:F,9,0)</f>
        <v>#REF!</v>
      </c>
      <c r="K208" s="14" t="str">
        <f>VLOOKUP(B208,'Provider Valuations &amp; MPTs'!B:N,11,0)</f>
        <v>NA</v>
      </c>
      <c r="L208" s="23" t="str">
        <f t="shared" si="17"/>
        <v>NA</v>
      </c>
      <c r="M208" s="24" t="e">
        <f t="shared" si="18"/>
        <v>#VALUE!</v>
      </c>
      <c r="N208" s="24" t="e">
        <f t="shared" si="19"/>
        <v>#VALUE!</v>
      </c>
      <c r="O208" s="49" t="e">
        <f t="shared" si="20"/>
        <v>#VALUE!</v>
      </c>
      <c r="P208" s="49" t="e">
        <f t="shared" si="21"/>
        <v>#VALUE!</v>
      </c>
    </row>
    <row r="209" spans="1:16" ht="15" x14ac:dyDescent="0.25">
      <c r="A209" s="1">
        <v>12</v>
      </c>
      <c r="B209" s="1" t="s">
        <v>393</v>
      </c>
      <c r="C209" s="2" t="s">
        <v>394</v>
      </c>
      <c r="D209" s="2" t="s">
        <v>9</v>
      </c>
      <c r="E209" s="2" t="s">
        <v>606</v>
      </c>
      <c r="F209" s="8" t="e">
        <f>VLOOKUP(B209,'Provider Valuations &amp; MPTs'!B:E,7,0)</f>
        <v>#REF!</v>
      </c>
      <c r="G209" s="2" t="e">
        <f>VLOOKUP(B209,'Provider Valuations &amp; MPTs'!B:E,8,0)</f>
        <v>#REF!</v>
      </c>
      <c r="H209" s="2">
        <v>1</v>
      </c>
      <c r="I209" s="8">
        <v>7.413660620026354E-5</v>
      </c>
      <c r="J209" s="14" t="e">
        <f>VLOOKUP(B209,'Provider Valuations &amp; MPTs'!B:F,9,0)</f>
        <v>#REF!</v>
      </c>
      <c r="K209" s="14">
        <f>VLOOKUP(B209,'Provider Valuations &amp; MPTs'!B:N,11,0)</f>
        <v>2.7856278195565856</v>
      </c>
      <c r="L209" s="23" t="str">
        <f t="shared" si="17"/>
        <v>NA</v>
      </c>
      <c r="M209" s="24">
        <f t="shared" si="18"/>
        <v>0</v>
      </c>
      <c r="N209" s="24">
        <f t="shared" si="19"/>
        <v>1</v>
      </c>
      <c r="O209" s="49">
        <f t="shared" si="20"/>
        <v>0</v>
      </c>
      <c r="P209" s="49">
        <f t="shared" si="21"/>
        <v>0</v>
      </c>
    </row>
    <row r="210" spans="1:16" ht="30" x14ac:dyDescent="0.25">
      <c r="A210" s="1">
        <v>12</v>
      </c>
      <c r="B210" s="1" t="s">
        <v>395</v>
      </c>
      <c r="C210" s="2" t="s">
        <v>396</v>
      </c>
      <c r="D210" s="2" t="s">
        <v>9</v>
      </c>
      <c r="E210" s="2" t="s">
        <v>606</v>
      </c>
      <c r="F210" s="8" t="e">
        <f>VLOOKUP(B210,'Provider Valuations &amp; MPTs'!B:E,7,0)</f>
        <v>#REF!</v>
      </c>
      <c r="G210" s="2" t="e">
        <f>VLOOKUP(B210,'Provider Valuations &amp; MPTs'!B:E,8,0)</f>
        <v>#REF!</v>
      </c>
      <c r="H210" s="2">
        <v>1</v>
      </c>
      <c r="I210" s="8">
        <v>5.3194421484135338E-4</v>
      </c>
      <c r="J210" s="14" t="e">
        <f>VLOOKUP(B210,'Provider Valuations &amp; MPTs'!B:F,9,0)</f>
        <v>#REF!</v>
      </c>
      <c r="K210" s="14">
        <f>VLOOKUP(B210,'Provider Valuations &amp; MPTs'!B:N,11,0)</f>
        <v>0.60919843608556057</v>
      </c>
      <c r="L210" s="23" t="str">
        <f t="shared" si="17"/>
        <v>NA</v>
      </c>
      <c r="M210" s="24">
        <f t="shared" si="18"/>
        <v>0</v>
      </c>
      <c r="N210" s="24">
        <f t="shared" si="19"/>
        <v>1</v>
      </c>
      <c r="O210" s="49">
        <f t="shared" si="20"/>
        <v>0</v>
      </c>
      <c r="P210" s="49">
        <f t="shared" si="21"/>
        <v>0</v>
      </c>
    </row>
    <row r="211" spans="1:16" ht="30" x14ac:dyDescent="0.25">
      <c r="A211" s="1">
        <v>12</v>
      </c>
      <c r="B211" s="1" t="s">
        <v>397</v>
      </c>
      <c r="C211" s="2" t="s">
        <v>398</v>
      </c>
      <c r="D211" s="2" t="s">
        <v>9</v>
      </c>
      <c r="E211" s="2" t="s">
        <v>606</v>
      </c>
      <c r="F211" s="8" t="e">
        <f>VLOOKUP(B211,'Provider Valuations &amp; MPTs'!B:E,7,0)</f>
        <v>#REF!</v>
      </c>
      <c r="G211" s="2" t="e">
        <f>VLOOKUP(B211,'Provider Valuations &amp; MPTs'!B:E,8,0)</f>
        <v>#REF!</v>
      </c>
      <c r="H211" s="2">
        <v>1</v>
      </c>
      <c r="I211" s="8">
        <v>5.1705435851397195E-4</v>
      </c>
      <c r="J211" s="14" t="e">
        <f>VLOOKUP(B211,'Provider Valuations &amp; MPTs'!B:F,9,0)</f>
        <v>#REF!</v>
      </c>
      <c r="K211" s="14">
        <f>VLOOKUP(B211,'Provider Valuations &amp; MPTs'!B:N,11,0)</f>
        <v>0.74171660898327751</v>
      </c>
      <c r="L211" s="23" t="str">
        <f t="shared" si="17"/>
        <v>NA</v>
      </c>
      <c r="M211" s="24">
        <f t="shared" si="18"/>
        <v>0</v>
      </c>
      <c r="N211" s="24">
        <f t="shared" si="19"/>
        <v>1</v>
      </c>
      <c r="O211" s="49">
        <f t="shared" si="20"/>
        <v>0</v>
      </c>
      <c r="P211" s="49">
        <f t="shared" si="21"/>
        <v>0</v>
      </c>
    </row>
    <row r="212" spans="1:16" ht="15" x14ac:dyDescent="0.25">
      <c r="A212" s="1">
        <v>12</v>
      </c>
      <c r="B212" s="1" t="s">
        <v>399</v>
      </c>
      <c r="C212" s="2" t="s">
        <v>400</v>
      </c>
      <c r="D212" s="2" t="s">
        <v>9</v>
      </c>
      <c r="E212" s="2" t="s">
        <v>606</v>
      </c>
      <c r="F212" s="8" t="e">
        <f>VLOOKUP(B212,'Provider Valuations &amp; MPTs'!B:E,7,0)</f>
        <v>#REF!</v>
      </c>
      <c r="G212" s="2" t="e">
        <f>VLOOKUP(B212,'Provider Valuations &amp; MPTs'!B:E,8,0)</f>
        <v>#REF!</v>
      </c>
      <c r="H212" s="2">
        <v>1</v>
      </c>
      <c r="I212" s="8">
        <v>7.8408031296417185E-5</v>
      </c>
      <c r="J212" s="14" t="e">
        <f>VLOOKUP(B212,'Provider Valuations &amp; MPTs'!B:F,9,0)</f>
        <v>#REF!</v>
      </c>
      <c r="K212" s="14">
        <f>VLOOKUP(B212,'Provider Valuations &amp; MPTs'!B:N,11,0)</f>
        <v>1.9441566786831375</v>
      </c>
      <c r="L212" s="23" t="str">
        <f t="shared" si="17"/>
        <v>NA</v>
      </c>
      <c r="M212" s="24">
        <f t="shared" si="18"/>
        <v>0</v>
      </c>
      <c r="N212" s="24">
        <f t="shared" si="19"/>
        <v>1</v>
      </c>
      <c r="O212" s="49">
        <f t="shared" si="20"/>
        <v>0</v>
      </c>
      <c r="P212" s="49">
        <f t="shared" si="21"/>
        <v>0</v>
      </c>
    </row>
    <row r="213" spans="1:16" ht="15" x14ac:dyDescent="0.25">
      <c r="A213" s="1">
        <v>12</v>
      </c>
      <c r="B213" s="1" t="s">
        <v>401</v>
      </c>
      <c r="C213" s="2" t="s">
        <v>402</v>
      </c>
      <c r="D213" s="2" t="s">
        <v>9</v>
      </c>
      <c r="E213" s="2" t="s">
        <v>606</v>
      </c>
      <c r="F213" s="8" t="e">
        <f>VLOOKUP(B213,'Provider Valuations &amp; MPTs'!B:E,7,0)</f>
        <v>#REF!</v>
      </c>
      <c r="G213" s="2" t="e">
        <f>VLOOKUP(B213,'Provider Valuations &amp; MPTs'!B:E,8,0)</f>
        <v>#REF!</v>
      </c>
      <c r="H213" s="2">
        <v>1</v>
      </c>
      <c r="I213" s="8">
        <v>4.3633879908997851E-5</v>
      </c>
      <c r="J213" s="14" t="e">
        <f>VLOOKUP(B213,'Provider Valuations &amp; MPTs'!B:F,9,0)</f>
        <v>#REF!</v>
      </c>
      <c r="K213" s="14">
        <f>VLOOKUP(B213,'Provider Valuations &amp; MPTs'!B:N,11,0)</f>
        <v>3.493558171431173</v>
      </c>
      <c r="L213" s="23" t="str">
        <f t="shared" si="17"/>
        <v>NA</v>
      </c>
      <c r="M213" s="24">
        <f t="shared" si="18"/>
        <v>0</v>
      </c>
      <c r="N213" s="24">
        <f t="shared" si="19"/>
        <v>1</v>
      </c>
      <c r="O213" s="49">
        <f t="shared" si="20"/>
        <v>0</v>
      </c>
      <c r="P213" s="49">
        <f t="shared" si="21"/>
        <v>0</v>
      </c>
    </row>
    <row r="214" spans="1:16" ht="15" x14ac:dyDescent="0.25">
      <c r="A214" s="1">
        <v>12</v>
      </c>
      <c r="B214" s="1" t="s">
        <v>403</v>
      </c>
      <c r="C214" s="2" t="s">
        <v>404</v>
      </c>
      <c r="D214" s="2" t="s">
        <v>9</v>
      </c>
      <c r="E214" s="2" t="s">
        <v>606</v>
      </c>
      <c r="F214" s="8" t="e">
        <f>VLOOKUP(B214,'Provider Valuations &amp; MPTs'!B:E,7,0)</f>
        <v>#REF!</v>
      </c>
      <c r="G214" s="2" t="e">
        <f>VLOOKUP(B214,'Provider Valuations &amp; MPTs'!B:E,8,0)</f>
        <v>#REF!</v>
      </c>
      <c r="H214" s="2">
        <v>1</v>
      </c>
      <c r="I214" s="8">
        <v>1.678081899043444E-4</v>
      </c>
      <c r="J214" s="14" t="e">
        <f>VLOOKUP(B214,'Provider Valuations &amp; MPTs'!B:F,9,0)</f>
        <v>#REF!</v>
      </c>
      <c r="K214" s="14">
        <f>VLOOKUP(B214,'Provider Valuations &amp; MPTs'!B:N,11,0)</f>
        <v>1.3564335173617854</v>
      </c>
      <c r="L214" s="23" t="str">
        <f t="shared" si="17"/>
        <v>NA</v>
      </c>
      <c r="M214" s="24">
        <f t="shared" si="18"/>
        <v>0</v>
      </c>
      <c r="N214" s="24">
        <f t="shared" si="19"/>
        <v>1</v>
      </c>
      <c r="O214" s="49">
        <f t="shared" si="20"/>
        <v>0</v>
      </c>
      <c r="P214" s="49">
        <f t="shared" si="21"/>
        <v>0</v>
      </c>
    </row>
    <row r="215" spans="1:16" ht="30" x14ac:dyDescent="0.25">
      <c r="A215" s="1">
        <v>12</v>
      </c>
      <c r="B215" s="1" t="s">
        <v>405</v>
      </c>
      <c r="C215" s="2" t="s">
        <v>406</v>
      </c>
      <c r="D215" s="2" t="s">
        <v>9</v>
      </c>
      <c r="E215" s="2" t="s">
        <v>606</v>
      </c>
      <c r="F215" s="8" t="e">
        <f>VLOOKUP(B215,'Provider Valuations &amp; MPTs'!B:E,7,0)</f>
        <v>#REF!</v>
      </c>
      <c r="G215" s="2" t="e">
        <f>VLOOKUP(B215,'Provider Valuations &amp; MPTs'!B:E,8,0)</f>
        <v>#REF!</v>
      </c>
      <c r="H215" s="2">
        <v>1</v>
      </c>
      <c r="I215" s="8">
        <v>1.7020234276925156E-4</v>
      </c>
      <c r="J215" s="14" t="e">
        <f>VLOOKUP(B215,'Provider Valuations &amp; MPTs'!B:F,9,0)</f>
        <v>#REF!</v>
      </c>
      <c r="K215" s="14">
        <f>VLOOKUP(B215,'Provider Valuations &amp; MPTs'!B:N,11,0)</f>
        <v>1.1596469455861373</v>
      </c>
      <c r="L215" s="23" t="str">
        <f t="shared" si="17"/>
        <v>NA</v>
      </c>
      <c r="M215" s="24">
        <f t="shared" si="18"/>
        <v>0</v>
      </c>
      <c r="N215" s="24">
        <f t="shared" si="19"/>
        <v>1</v>
      </c>
      <c r="O215" s="49">
        <f t="shared" si="20"/>
        <v>0</v>
      </c>
      <c r="P215" s="49">
        <f t="shared" si="21"/>
        <v>0</v>
      </c>
    </row>
    <row r="216" spans="1:16" ht="30" x14ac:dyDescent="0.25">
      <c r="A216" s="1">
        <v>12</v>
      </c>
      <c r="B216" s="1" t="s">
        <v>407</v>
      </c>
      <c r="C216" s="2" t="s">
        <v>408</v>
      </c>
      <c r="D216" s="2" t="s">
        <v>9</v>
      </c>
      <c r="E216" s="2" t="s">
        <v>10</v>
      </c>
      <c r="F216" s="8" t="e">
        <f>VLOOKUP(B216,'Provider Valuations &amp; MPTs'!B:E,7,0)</f>
        <v>#REF!</v>
      </c>
      <c r="G216" s="2" t="e">
        <f>VLOOKUP(B216,'Provider Valuations &amp; MPTs'!B:E,8,0)</f>
        <v>#REF!</v>
      </c>
      <c r="H216" s="2">
        <v>1</v>
      </c>
      <c r="I216" s="8">
        <v>8.2034585843062072E-5</v>
      </c>
      <c r="J216" s="14" t="e">
        <f>VLOOKUP(B216,'Provider Valuations &amp; MPTs'!B:F,9,0)</f>
        <v>#REF!</v>
      </c>
      <c r="K216" s="14">
        <f>VLOOKUP(B216,'Provider Valuations &amp; MPTs'!B:N,11,0)</f>
        <v>1.8582101212645796</v>
      </c>
      <c r="L216" s="23" t="str">
        <f t="shared" si="17"/>
        <v>NA</v>
      </c>
      <c r="M216" s="24">
        <f t="shared" si="18"/>
        <v>0</v>
      </c>
      <c r="N216" s="24">
        <f t="shared" si="19"/>
        <v>1</v>
      </c>
      <c r="O216" s="49">
        <f t="shared" si="20"/>
        <v>0</v>
      </c>
      <c r="P216" s="49">
        <f t="shared" si="21"/>
        <v>0</v>
      </c>
    </row>
    <row r="217" spans="1:16" ht="15" x14ac:dyDescent="0.25">
      <c r="A217" s="1">
        <v>12</v>
      </c>
      <c r="B217" s="1" t="s">
        <v>409</v>
      </c>
      <c r="C217" s="2" t="s">
        <v>410</v>
      </c>
      <c r="D217" s="2" t="s">
        <v>9</v>
      </c>
      <c r="E217" s="2" t="s">
        <v>606</v>
      </c>
      <c r="F217" s="8" t="e">
        <f>VLOOKUP(B217,'Provider Valuations &amp; MPTs'!B:E,7,0)</f>
        <v>#REF!</v>
      </c>
      <c r="G217" s="2" t="e">
        <f>VLOOKUP(B217,'Provider Valuations &amp; MPTs'!B:E,8,0)</f>
        <v>#REF!</v>
      </c>
      <c r="H217" s="2">
        <v>1</v>
      </c>
      <c r="I217" s="8">
        <v>2.2845152842767777E-4</v>
      </c>
      <c r="J217" s="14" t="e">
        <f>VLOOKUP(B217,'Provider Valuations &amp; MPTs'!B:F,9,0)</f>
        <v>#REF!</v>
      </c>
      <c r="K217" s="14">
        <f>VLOOKUP(B217,'Provider Valuations &amp; MPTs'!B:N,11,0)</f>
        <v>1.3784928445479316</v>
      </c>
      <c r="L217" s="23" t="str">
        <f t="shared" si="17"/>
        <v>NA</v>
      </c>
      <c r="M217" s="24">
        <f t="shared" si="18"/>
        <v>0</v>
      </c>
      <c r="N217" s="24">
        <f t="shared" si="19"/>
        <v>1</v>
      </c>
      <c r="O217" s="49">
        <f t="shared" si="20"/>
        <v>0</v>
      </c>
      <c r="P217" s="49">
        <f t="shared" si="21"/>
        <v>0</v>
      </c>
    </row>
    <row r="218" spans="1:16" ht="30" x14ac:dyDescent="0.25">
      <c r="A218" s="1">
        <v>12</v>
      </c>
      <c r="B218" s="1" t="s">
        <v>411</v>
      </c>
      <c r="C218" s="2" t="s">
        <v>412</v>
      </c>
      <c r="D218" s="2" t="s">
        <v>9</v>
      </c>
      <c r="E218" s="2" t="s">
        <v>10</v>
      </c>
      <c r="F218" s="8" t="e">
        <f>VLOOKUP(B218,'Provider Valuations &amp; MPTs'!B:E,7,0)</f>
        <v>#REF!</v>
      </c>
      <c r="G218" s="2" t="e">
        <f>VLOOKUP(B218,'Provider Valuations &amp; MPTs'!B:E,8,0)</f>
        <v>#REF!</v>
      </c>
      <c r="H218" s="2">
        <v>8</v>
      </c>
      <c r="I218" s="8">
        <v>2.2319727726695577E-3</v>
      </c>
      <c r="J218" s="14" t="e">
        <f>VLOOKUP(B218,'Provider Valuations &amp; MPTs'!B:F,9,0)</f>
        <v>#REF!</v>
      </c>
      <c r="K218" s="14">
        <f>VLOOKUP(B218,'Provider Valuations &amp; MPTs'!B:N,11,0)</f>
        <v>0.86430490574539576</v>
      </c>
      <c r="L218" s="23" t="str">
        <f t="shared" si="17"/>
        <v>NA</v>
      </c>
      <c r="M218" s="24">
        <f t="shared" si="18"/>
        <v>0</v>
      </c>
      <c r="N218" s="24">
        <f t="shared" si="19"/>
        <v>8</v>
      </c>
      <c r="O218" s="49">
        <f t="shared" si="20"/>
        <v>0</v>
      </c>
      <c r="P218" s="49">
        <f t="shared" si="21"/>
        <v>0</v>
      </c>
    </row>
    <row r="219" spans="1:16" ht="30" x14ac:dyDescent="0.25">
      <c r="A219" s="1">
        <v>12</v>
      </c>
      <c r="B219" s="1" t="s">
        <v>413</v>
      </c>
      <c r="C219" s="2" t="s">
        <v>414</v>
      </c>
      <c r="D219" s="2" t="s">
        <v>603</v>
      </c>
      <c r="E219" s="2" t="s">
        <v>606</v>
      </c>
      <c r="F219" s="8" t="e">
        <f>VLOOKUP(B219,'Provider Valuations &amp; MPTs'!B:E,7,0)</f>
        <v>#REF!</v>
      </c>
      <c r="G219" s="2" t="e">
        <f>VLOOKUP(B219,'Provider Valuations &amp; MPTs'!B:E,8,0)</f>
        <v>#REF!</v>
      </c>
      <c r="H219" s="2">
        <v>3</v>
      </c>
      <c r="I219" s="8" t="s">
        <v>655</v>
      </c>
      <c r="J219" s="14" t="e">
        <f>VLOOKUP(B219,'Provider Valuations &amp; MPTs'!B:F,9,0)</f>
        <v>#REF!</v>
      </c>
      <c r="K219" s="14" t="str">
        <f>VLOOKUP(B219,'Provider Valuations &amp; MPTs'!B:N,11,0)</f>
        <v>NA</v>
      </c>
      <c r="L219" s="23" t="str">
        <f t="shared" si="17"/>
        <v>NA</v>
      </c>
      <c r="M219" s="24" t="e">
        <f t="shared" si="18"/>
        <v>#VALUE!</v>
      </c>
      <c r="N219" s="24" t="e">
        <f t="shared" si="19"/>
        <v>#VALUE!</v>
      </c>
      <c r="O219" s="49" t="e">
        <f t="shared" si="20"/>
        <v>#VALUE!</v>
      </c>
      <c r="P219" s="49" t="e">
        <f t="shared" si="21"/>
        <v>#VALUE!</v>
      </c>
    </row>
    <row r="220" spans="1:16" ht="30" x14ac:dyDescent="0.25">
      <c r="A220" s="1">
        <v>12</v>
      </c>
      <c r="B220" s="1" t="s">
        <v>415</v>
      </c>
      <c r="C220" s="2" t="s">
        <v>416</v>
      </c>
      <c r="D220" s="2" t="s">
        <v>603</v>
      </c>
      <c r="E220" s="2" t="s">
        <v>606</v>
      </c>
      <c r="F220" s="8" t="e">
        <f>VLOOKUP(B220,'Provider Valuations &amp; MPTs'!B:E,7,0)</f>
        <v>#REF!</v>
      </c>
      <c r="G220" s="2" t="e">
        <f>VLOOKUP(B220,'Provider Valuations &amp; MPTs'!B:E,8,0)</f>
        <v>#REF!</v>
      </c>
      <c r="H220" s="2">
        <v>11</v>
      </c>
      <c r="I220" s="8" t="s">
        <v>655</v>
      </c>
      <c r="J220" s="14" t="e">
        <f>VLOOKUP(B220,'Provider Valuations &amp; MPTs'!B:F,9,0)</f>
        <v>#REF!</v>
      </c>
      <c r="K220" s="14" t="str">
        <f>VLOOKUP(B220,'Provider Valuations &amp; MPTs'!B:N,11,0)</f>
        <v>NA</v>
      </c>
      <c r="L220" s="23" t="str">
        <f t="shared" si="17"/>
        <v>NA</v>
      </c>
      <c r="M220" s="24" t="e">
        <f t="shared" si="18"/>
        <v>#VALUE!</v>
      </c>
      <c r="N220" s="24" t="e">
        <f t="shared" si="19"/>
        <v>#VALUE!</v>
      </c>
      <c r="O220" s="49" t="e">
        <f t="shared" si="20"/>
        <v>#VALUE!</v>
      </c>
      <c r="P220" s="49" t="e">
        <f t="shared" si="21"/>
        <v>#VALUE!</v>
      </c>
    </row>
    <row r="221" spans="1:16" ht="30" x14ac:dyDescent="0.25">
      <c r="A221" s="1">
        <v>12</v>
      </c>
      <c r="B221" s="1" t="s">
        <v>417</v>
      </c>
      <c r="C221" s="2" t="s">
        <v>418</v>
      </c>
      <c r="D221" s="2" t="s">
        <v>9</v>
      </c>
      <c r="E221" s="2" t="s">
        <v>606</v>
      </c>
      <c r="F221" s="8" t="e">
        <f>VLOOKUP(B221,'Provider Valuations &amp; MPTs'!B:E,7,0)</f>
        <v>#REF!</v>
      </c>
      <c r="G221" s="2" t="e">
        <f>VLOOKUP(B221,'Provider Valuations &amp; MPTs'!B:E,8,0)</f>
        <v>#REF!</v>
      </c>
      <c r="H221" s="2">
        <v>2</v>
      </c>
      <c r="I221" s="8">
        <v>4.3531089620792206E-4</v>
      </c>
      <c r="J221" s="14" t="e">
        <f>VLOOKUP(B221,'Provider Valuations &amp; MPTs'!B:F,9,0)</f>
        <v>#REF!</v>
      </c>
      <c r="K221" s="14">
        <f>VLOOKUP(B221,'Provider Valuations &amp; MPTs'!B:N,11,0)</f>
        <v>1.4007230146108323</v>
      </c>
      <c r="L221" s="23" t="str">
        <f t="shared" si="17"/>
        <v>NA</v>
      </c>
      <c r="M221" s="24">
        <f t="shared" si="18"/>
        <v>0</v>
      </c>
      <c r="N221" s="24">
        <f t="shared" si="19"/>
        <v>2</v>
      </c>
      <c r="O221" s="49">
        <f t="shared" si="20"/>
        <v>0</v>
      </c>
      <c r="P221" s="49">
        <f t="shared" si="21"/>
        <v>0</v>
      </c>
    </row>
    <row r="222" spans="1:16" ht="15" x14ac:dyDescent="0.25">
      <c r="A222" s="1">
        <v>12</v>
      </c>
      <c r="B222" s="1" t="s">
        <v>419</v>
      </c>
      <c r="C222" s="2" t="s">
        <v>420</v>
      </c>
      <c r="D222" s="2" t="s">
        <v>603</v>
      </c>
      <c r="E222" s="2" t="s">
        <v>606</v>
      </c>
      <c r="F222" s="8" t="e">
        <f>VLOOKUP(B222,'Provider Valuations &amp; MPTs'!B:E,7,0)</f>
        <v>#REF!</v>
      </c>
      <c r="G222" s="2" t="e">
        <f>VLOOKUP(B222,'Provider Valuations &amp; MPTs'!B:E,8,0)</f>
        <v>#REF!</v>
      </c>
      <c r="H222" s="2">
        <v>7</v>
      </c>
      <c r="I222" s="8" t="s">
        <v>655</v>
      </c>
      <c r="J222" s="14" t="e">
        <f>VLOOKUP(B222,'Provider Valuations &amp; MPTs'!B:F,9,0)</f>
        <v>#REF!</v>
      </c>
      <c r="K222" s="14" t="str">
        <f>VLOOKUP(B222,'Provider Valuations &amp; MPTs'!B:N,11,0)</f>
        <v>NA</v>
      </c>
      <c r="L222" s="23" t="str">
        <f t="shared" si="17"/>
        <v>NA</v>
      </c>
      <c r="M222" s="24" t="e">
        <f t="shared" si="18"/>
        <v>#VALUE!</v>
      </c>
      <c r="N222" s="24" t="e">
        <f t="shared" si="19"/>
        <v>#VALUE!</v>
      </c>
      <c r="O222" s="49" t="e">
        <f t="shared" si="20"/>
        <v>#VALUE!</v>
      </c>
      <c r="P222" s="49" t="e">
        <f t="shared" si="21"/>
        <v>#VALUE!</v>
      </c>
    </row>
    <row r="223" spans="1:16" ht="30" x14ac:dyDescent="0.25">
      <c r="A223" s="1">
        <v>12</v>
      </c>
      <c r="B223" s="1" t="s">
        <v>421</v>
      </c>
      <c r="C223" s="2" t="s">
        <v>422</v>
      </c>
      <c r="D223" s="2" t="s">
        <v>9</v>
      </c>
      <c r="E223" s="2" t="s">
        <v>606</v>
      </c>
      <c r="F223" s="8" t="e">
        <f>VLOOKUP(B223,'Provider Valuations &amp; MPTs'!B:E,7,0)</f>
        <v>#REF!</v>
      </c>
      <c r="G223" s="2" t="e">
        <f>VLOOKUP(B223,'Provider Valuations &amp; MPTs'!B:E,8,0)</f>
        <v>#REF!</v>
      </c>
      <c r="H223" s="2">
        <v>2</v>
      </c>
      <c r="I223" s="8">
        <v>2.3982128325691012E-4</v>
      </c>
      <c r="J223" s="14" t="e">
        <f>VLOOKUP(B223,'Provider Valuations &amp; MPTs'!B:F,9,0)</f>
        <v>#REF!</v>
      </c>
      <c r="K223" s="14">
        <f>VLOOKUP(B223,'Provider Valuations &amp; MPTs'!B:N,11,0)</f>
        <v>2.3426066559677792</v>
      </c>
      <c r="L223" s="23" t="str">
        <f t="shared" si="17"/>
        <v>NA</v>
      </c>
      <c r="M223" s="24">
        <f t="shared" si="18"/>
        <v>0</v>
      </c>
      <c r="N223" s="24">
        <f t="shared" si="19"/>
        <v>2</v>
      </c>
      <c r="O223" s="49">
        <f t="shared" si="20"/>
        <v>0</v>
      </c>
      <c r="P223" s="49">
        <f t="shared" si="21"/>
        <v>0</v>
      </c>
    </row>
    <row r="224" spans="1:16" ht="30" x14ac:dyDescent="0.25">
      <c r="A224" s="1">
        <v>12</v>
      </c>
      <c r="B224" s="1" t="s">
        <v>423</v>
      </c>
      <c r="C224" s="2" t="s">
        <v>424</v>
      </c>
      <c r="D224" s="2" t="s">
        <v>9</v>
      </c>
      <c r="E224" s="2" t="s">
        <v>606</v>
      </c>
      <c r="F224" s="8" t="e">
        <f>VLOOKUP(B224,'Provider Valuations &amp; MPTs'!B:E,7,0)</f>
        <v>#REF!</v>
      </c>
      <c r="G224" s="2" t="e">
        <f>VLOOKUP(B224,'Provider Valuations &amp; MPTs'!B:E,8,0)</f>
        <v>#REF!</v>
      </c>
      <c r="H224" s="2">
        <v>3</v>
      </c>
      <c r="I224" s="8">
        <v>3.3580375557862177E-4</v>
      </c>
      <c r="J224" s="14" t="e">
        <f>VLOOKUP(B224,'Provider Valuations &amp; MPTs'!B:F,9,0)</f>
        <v>#REF!</v>
      </c>
      <c r="K224" s="14">
        <f>VLOOKUP(B224,'Provider Valuations &amp; MPTs'!B:N,11,0)</f>
        <v>1.8596217773724437</v>
      </c>
      <c r="L224" s="23" t="str">
        <f t="shared" si="17"/>
        <v>NA</v>
      </c>
      <c r="M224" s="24">
        <f t="shared" si="18"/>
        <v>0</v>
      </c>
      <c r="N224" s="24">
        <f t="shared" si="19"/>
        <v>3</v>
      </c>
      <c r="O224" s="49">
        <f t="shared" si="20"/>
        <v>0</v>
      </c>
      <c r="P224" s="49">
        <f t="shared" si="21"/>
        <v>0</v>
      </c>
    </row>
    <row r="225" spans="1:16" ht="30" x14ac:dyDescent="0.25">
      <c r="A225" s="1">
        <v>12</v>
      </c>
      <c r="B225" s="1" t="s">
        <v>425</v>
      </c>
      <c r="C225" s="2" t="s">
        <v>426</v>
      </c>
      <c r="D225" s="2" t="s">
        <v>9</v>
      </c>
      <c r="E225" s="2" t="s">
        <v>606</v>
      </c>
      <c r="F225" s="8" t="e">
        <f>VLOOKUP(B225,'Provider Valuations &amp; MPTs'!B:E,7,0)</f>
        <v>#REF!</v>
      </c>
      <c r="G225" s="2" t="e">
        <f>VLOOKUP(B225,'Provider Valuations &amp; MPTs'!B:E,8,0)</f>
        <v>#REF!</v>
      </c>
      <c r="H225" s="2">
        <v>3</v>
      </c>
      <c r="I225" s="8">
        <v>4.6218480437957584E-4</v>
      </c>
      <c r="J225" s="14" t="e">
        <f>VLOOKUP(B225,'Provider Valuations &amp; MPTs'!B:F,9,0)</f>
        <v>#REF!</v>
      </c>
      <c r="K225" s="14">
        <f>VLOOKUP(B225,'Provider Valuations &amp; MPTs'!B:N,11,0)</f>
        <v>1.4328774570093616</v>
      </c>
      <c r="L225" s="23" t="str">
        <f t="shared" si="17"/>
        <v>NA</v>
      </c>
      <c r="M225" s="24">
        <f t="shared" si="18"/>
        <v>0</v>
      </c>
      <c r="N225" s="24">
        <f t="shared" si="19"/>
        <v>3</v>
      </c>
      <c r="O225" s="49">
        <f t="shared" si="20"/>
        <v>0</v>
      </c>
      <c r="P225" s="49">
        <f t="shared" si="21"/>
        <v>0</v>
      </c>
    </row>
    <row r="226" spans="1:16" ht="30" x14ac:dyDescent="0.25">
      <c r="A226" s="1">
        <v>12</v>
      </c>
      <c r="B226" s="1" t="s">
        <v>427</v>
      </c>
      <c r="C226" s="2" t="s">
        <v>428</v>
      </c>
      <c r="D226" s="2" t="s">
        <v>9</v>
      </c>
      <c r="E226" s="2" t="s">
        <v>606</v>
      </c>
      <c r="F226" s="8" t="e">
        <f>VLOOKUP(B226,'Provider Valuations &amp; MPTs'!B:E,7,0)</f>
        <v>#REF!</v>
      </c>
      <c r="G226" s="2" t="e">
        <f>VLOOKUP(B226,'Provider Valuations &amp; MPTs'!B:E,8,0)</f>
        <v>#REF!</v>
      </c>
      <c r="H226" s="2">
        <v>1</v>
      </c>
      <c r="I226" s="8">
        <v>1.5600833286031772E-4</v>
      </c>
      <c r="J226" s="14" t="e">
        <f>VLOOKUP(B226,'Provider Valuations &amp; MPTs'!B:F,9,0)</f>
        <v>#REF!</v>
      </c>
      <c r="K226" s="14">
        <f>VLOOKUP(B226,'Provider Valuations &amp; MPTs'!B:N,11,0)</f>
        <v>0.97711125369060292</v>
      </c>
      <c r="L226" s="23" t="str">
        <f t="shared" si="17"/>
        <v>NA</v>
      </c>
      <c r="M226" s="24">
        <f t="shared" si="18"/>
        <v>0</v>
      </c>
      <c r="N226" s="24">
        <f t="shared" si="19"/>
        <v>1</v>
      </c>
      <c r="O226" s="49">
        <f t="shared" si="20"/>
        <v>0</v>
      </c>
      <c r="P226" s="49">
        <f t="shared" si="21"/>
        <v>0</v>
      </c>
    </row>
    <row r="227" spans="1:16" ht="30" x14ac:dyDescent="0.25">
      <c r="A227" s="1">
        <v>12</v>
      </c>
      <c r="B227" s="1" t="s">
        <v>429</v>
      </c>
      <c r="C227" s="2" t="s">
        <v>430</v>
      </c>
      <c r="D227" s="2" t="s">
        <v>9</v>
      </c>
      <c r="E227" s="2" t="s">
        <v>606</v>
      </c>
      <c r="F227" s="8" t="e">
        <f>VLOOKUP(B227,'Provider Valuations &amp; MPTs'!B:E,7,0)</f>
        <v>#REF!</v>
      </c>
      <c r="G227" s="2" t="e">
        <f>VLOOKUP(B227,'Provider Valuations &amp; MPTs'!B:E,8,0)</f>
        <v>#REF!</v>
      </c>
      <c r="H227" s="2">
        <v>4</v>
      </c>
      <c r="I227" s="8">
        <v>4.5178771887845962E-4</v>
      </c>
      <c r="J227" s="14" t="e">
        <f>VLOOKUP(B227,'Provider Valuations &amp; MPTs'!B:F,9,0)</f>
        <v>#REF!</v>
      </c>
      <c r="K227" s="14">
        <f>VLOOKUP(B227,'Provider Valuations &amp; MPTs'!B:N,11,0)</f>
        <v>1.9653958621267231</v>
      </c>
      <c r="L227" s="23" t="str">
        <f t="shared" si="17"/>
        <v>NA</v>
      </c>
      <c r="M227" s="24">
        <f t="shared" si="18"/>
        <v>0</v>
      </c>
      <c r="N227" s="24">
        <f t="shared" si="19"/>
        <v>4</v>
      </c>
      <c r="O227" s="49">
        <f t="shared" si="20"/>
        <v>0</v>
      </c>
      <c r="P227" s="49">
        <f t="shared" si="21"/>
        <v>0</v>
      </c>
    </row>
    <row r="228" spans="1:16" ht="30" x14ac:dyDescent="0.25">
      <c r="A228" s="1">
        <v>12</v>
      </c>
      <c r="B228" s="1" t="s">
        <v>431</v>
      </c>
      <c r="C228" s="2" t="s">
        <v>432</v>
      </c>
      <c r="D228" s="2" t="s">
        <v>9</v>
      </c>
      <c r="E228" s="2" t="s">
        <v>606</v>
      </c>
      <c r="F228" s="8" t="e">
        <f>VLOOKUP(B228,'Provider Valuations &amp; MPTs'!B:E,7,0)</f>
        <v>#REF!</v>
      </c>
      <c r="G228" s="2" t="e">
        <f>VLOOKUP(B228,'Provider Valuations &amp; MPTs'!B:E,8,0)</f>
        <v>#REF!</v>
      </c>
      <c r="H228" s="2">
        <v>5</v>
      </c>
      <c r="I228" s="8">
        <v>9.7187133032457761E-4</v>
      </c>
      <c r="J228" s="14" t="e">
        <f>VLOOKUP(B228,'Provider Valuations &amp; MPTs'!B:F,9,0)</f>
        <v>#REF!</v>
      </c>
      <c r="K228" s="14">
        <f>VLOOKUP(B228,'Provider Valuations &amp; MPTs'!B:N,11,0)</f>
        <v>1.2278727119861257</v>
      </c>
      <c r="L228" s="23" t="str">
        <f t="shared" si="17"/>
        <v>NA</v>
      </c>
      <c r="M228" s="24">
        <f t="shared" si="18"/>
        <v>0</v>
      </c>
      <c r="N228" s="24">
        <f t="shared" si="19"/>
        <v>5</v>
      </c>
      <c r="O228" s="49">
        <f t="shared" si="20"/>
        <v>0</v>
      </c>
      <c r="P228" s="49">
        <f t="shared" si="21"/>
        <v>0</v>
      </c>
    </row>
    <row r="229" spans="1:16" ht="30" x14ac:dyDescent="0.25">
      <c r="A229" s="1">
        <v>12</v>
      </c>
      <c r="B229" s="1" t="s">
        <v>433</v>
      </c>
      <c r="C229" s="2" t="s">
        <v>434</v>
      </c>
      <c r="D229" s="2" t="s">
        <v>9</v>
      </c>
      <c r="E229" s="2" t="s">
        <v>606</v>
      </c>
      <c r="F229" s="8" t="e">
        <f>VLOOKUP(B229,'Provider Valuations &amp; MPTs'!B:E,7,0)</f>
        <v>#REF!</v>
      </c>
      <c r="G229" s="2" t="e">
        <f>VLOOKUP(B229,'Provider Valuations &amp; MPTs'!B:E,8,0)</f>
        <v>#REF!</v>
      </c>
      <c r="H229" s="2">
        <v>2</v>
      </c>
      <c r="I229" s="8">
        <v>2.4955481481525637E-4</v>
      </c>
      <c r="J229" s="14" t="e">
        <f>VLOOKUP(B229,'Provider Valuations &amp; MPTs'!B:F,9,0)</f>
        <v>#REF!</v>
      </c>
      <c r="K229" s="14">
        <f>VLOOKUP(B229,'Provider Valuations &amp; MPTs'!B:N,11,0)</f>
        <v>2.034557484182427</v>
      </c>
      <c r="L229" s="23" t="str">
        <f t="shared" si="17"/>
        <v>NA</v>
      </c>
      <c r="M229" s="24">
        <f t="shared" si="18"/>
        <v>0</v>
      </c>
      <c r="N229" s="24">
        <f t="shared" si="19"/>
        <v>2</v>
      </c>
      <c r="O229" s="49">
        <f t="shared" si="20"/>
        <v>0</v>
      </c>
      <c r="P229" s="49">
        <f t="shared" si="21"/>
        <v>0</v>
      </c>
    </row>
    <row r="230" spans="1:16" ht="30" x14ac:dyDescent="0.25">
      <c r="A230" s="1">
        <v>12</v>
      </c>
      <c r="B230" s="1" t="s">
        <v>435</v>
      </c>
      <c r="C230" s="2" t="s">
        <v>436</v>
      </c>
      <c r="D230" s="2" t="s">
        <v>9</v>
      </c>
      <c r="E230" s="2" t="s">
        <v>10</v>
      </c>
      <c r="F230" s="8" t="e">
        <f>VLOOKUP(B230,'Provider Valuations &amp; MPTs'!B:E,7,0)</f>
        <v>#REF!</v>
      </c>
      <c r="G230" s="2" t="e">
        <f>VLOOKUP(B230,'Provider Valuations &amp; MPTs'!B:E,8,0)</f>
        <v>#REF!</v>
      </c>
      <c r="H230" s="2">
        <v>12</v>
      </c>
      <c r="I230" s="8">
        <v>1.0043253693040311E-2</v>
      </c>
      <c r="J230" s="14" t="e">
        <f>VLOOKUP(B230,'Provider Valuations &amp; MPTs'!B:F,9,0)</f>
        <v>#REF!</v>
      </c>
      <c r="K230" s="14">
        <f>VLOOKUP(B230,'Provider Valuations &amp; MPTs'!B:N,11,0)</f>
        <v>0.28782932121355903</v>
      </c>
      <c r="L230" s="23" t="str">
        <f t="shared" si="17"/>
        <v>NA</v>
      </c>
      <c r="M230" s="24">
        <f t="shared" si="18"/>
        <v>2</v>
      </c>
      <c r="N230" s="24">
        <f t="shared" si="19"/>
        <v>10</v>
      </c>
      <c r="O230" s="49">
        <f t="shared" si="20"/>
        <v>2</v>
      </c>
      <c r="P230" s="49">
        <f t="shared" si="21"/>
        <v>0</v>
      </c>
    </row>
    <row r="231" spans="1:16" ht="15" x14ac:dyDescent="0.25">
      <c r="A231" s="1">
        <v>12</v>
      </c>
      <c r="B231" s="1" t="s">
        <v>437</v>
      </c>
      <c r="C231" s="2" t="s">
        <v>438</v>
      </c>
      <c r="D231" s="2" t="s">
        <v>9</v>
      </c>
      <c r="E231" s="2" t="s">
        <v>10</v>
      </c>
      <c r="F231" s="8" t="e">
        <f>VLOOKUP(B231,'Provider Valuations &amp; MPTs'!B:E,7,0)</f>
        <v>#REF!</v>
      </c>
      <c r="G231" s="2" t="e">
        <f>VLOOKUP(B231,'Provider Valuations &amp; MPTs'!B:E,8,0)</f>
        <v>#REF!</v>
      </c>
      <c r="H231" s="2">
        <v>1</v>
      </c>
      <c r="I231" s="8">
        <v>9.3728397536802882E-5</v>
      </c>
      <c r="J231" s="14" t="e">
        <f>VLOOKUP(B231,'Provider Valuations &amp; MPTs'!B:F,9,0)</f>
        <v>#REF!</v>
      </c>
      <c r="K231" s="14">
        <f>VLOOKUP(B231,'Provider Valuations &amp; MPTs'!B:N,11,0)</f>
        <v>1.6263748651252732</v>
      </c>
      <c r="L231" s="23" t="str">
        <f t="shared" si="17"/>
        <v>NA</v>
      </c>
      <c r="M231" s="24">
        <f t="shared" si="18"/>
        <v>0</v>
      </c>
      <c r="N231" s="24">
        <f t="shared" si="19"/>
        <v>1</v>
      </c>
      <c r="O231" s="49">
        <f t="shared" si="20"/>
        <v>0</v>
      </c>
      <c r="P231" s="49">
        <f t="shared" si="21"/>
        <v>0</v>
      </c>
    </row>
    <row r="232" spans="1:16" ht="30" x14ac:dyDescent="0.25">
      <c r="A232" s="1">
        <v>12</v>
      </c>
      <c r="B232" s="1" t="s">
        <v>439</v>
      </c>
      <c r="C232" s="2" t="s">
        <v>440</v>
      </c>
      <c r="D232" s="2" t="s">
        <v>9</v>
      </c>
      <c r="E232" s="2" t="s">
        <v>606</v>
      </c>
      <c r="F232" s="8" t="e">
        <f>VLOOKUP(B232,'Provider Valuations &amp; MPTs'!B:E,7,0)</f>
        <v>#REF!</v>
      </c>
      <c r="G232" s="2" t="e">
        <f>VLOOKUP(B232,'Provider Valuations &amp; MPTs'!B:E,8,0)</f>
        <v>#REF!</v>
      </c>
      <c r="H232" s="2">
        <v>63</v>
      </c>
      <c r="I232" s="8">
        <v>1.2015621861328468E-2</v>
      </c>
      <c r="J232" s="14" t="e">
        <f>VLOOKUP(B232,'Provider Valuations &amp; MPTs'!B:F,9,0)</f>
        <v>#REF!</v>
      </c>
      <c r="K232" s="14">
        <f>VLOOKUP(B232,'Provider Valuations &amp; MPTs'!B:N,11,0)</f>
        <v>1.2847393340410529</v>
      </c>
      <c r="L232" s="23" t="str">
        <f t="shared" si="17"/>
        <v>NA</v>
      </c>
      <c r="M232" s="24">
        <f t="shared" si="18"/>
        <v>53</v>
      </c>
      <c r="N232" s="24">
        <f t="shared" si="19"/>
        <v>10</v>
      </c>
      <c r="O232" s="49">
        <f t="shared" si="20"/>
        <v>53</v>
      </c>
      <c r="P232" s="49">
        <f t="shared" si="21"/>
        <v>0</v>
      </c>
    </row>
    <row r="233" spans="1:16" ht="30" x14ac:dyDescent="0.25">
      <c r="A233" s="1">
        <v>12</v>
      </c>
      <c r="B233" s="1" t="s">
        <v>441</v>
      </c>
      <c r="C233" s="2" t="s">
        <v>442</v>
      </c>
      <c r="D233" s="2" t="s">
        <v>9</v>
      </c>
      <c r="E233" s="2" t="s">
        <v>10</v>
      </c>
      <c r="F233" s="8" t="e">
        <f>VLOOKUP(B233,'Provider Valuations &amp; MPTs'!B:E,7,0)</f>
        <v>#REF!</v>
      </c>
      <c r="G233" s="2" t="e">
        <f>VLOOKUP(B233,'Provider Valuations &amp; MPTs'!B:E,8,0)</f>
        <v>#REF!</v>
      </c>
      <c r="H233" s="2">
        <v>38</v>
      </c>
      <c r="I233" s="8">
        <v>6.3774320167467599E-3</v>
      </c>
      <c r="J233" s="14" t="e">
        <f>VLOOKUP(B233,'Provider Valuations &amp; MPTs'!B:F,9,0)</f>
        <v>#REF!</v>
      </c>
      <c r="K233" s="14">
        <f>VLOOKUP(B233,'Provider Valuations &amp; MPTs'!B:N,11,0)</f>
        <v>1.4683442238404218</v>
      </c>
      <c r="L233" s="23" t="str">
        <f t="shared" si="17"/>
        <v>NA</v>
      </c>
      <c r="M233" s="24">
        <f t="shared" si="18"/>
        <v>28</v>
      </c>
      <c r="N233" s="24">
        <f t="shared" si="19"/>
        <v>10</v>
      </c>
      <c r="O233" s="49">
        <f t="shared" si="20"/>
        <v>28</v>
      </c>
      <c r="P233" s="49">
        <f t="shared" si="21"/>
        <v>0</v>
      </c>
    </row>
    <row r="234" spans="1:16" ht="30" x14ac:dyDescent="0.25">
      <c r="A234" s="1">
        <v>12</v>
      </c>
      <c r="B234" s="1" t="s">
        <v>443</v>
      </c>
      <c r="C234" s="2" t="s">
        <v>444</v>
      </c>
      <c r="D234" s="2" t="s">
        <v>9</v>
      </c>
      <c r="E234" s="2" t="s">
        <v>606</v>
      </c>
      <c r="F234" s="8" t="e">
        <f>VLOOKUP(B234,'Provider Valuations &amp; MPTs'!B:E,7,0)</f>
        <v>#REF!</v>
      </c>
      <c r="G234" s="2" t="e">
        <f>VLOOKUP(B234,'Provider Valuations &amp; MPTs'!B:E,8,0)</f>
        <v>#REF!</v>
      </c>
      <c r="H234" s="2">
        <v>2</v>
      </c>
      <c r="I234" s="8">
        <v>2.4938547595942641E-4</v>
      </c>
      <c r="J234" s="14" t="e">
        <f>VLOOKUP(B234,'Provider Valuations &amp; MPTs'!B:F,9,0)</f>
        <v>#REF!</v>
      </c>
      <c r="K234" s="14">
        <f>VLOOKUP(B234,'Provider Valuations &amp; MPTs'!B:N,11,0)</f>
        <v>2.3459300113215655</v>
      </c>
      <c r="L234" s="23" t="str">
        <f t="shared" si="17"/>
        <v>NA</v>
      </c>
      <c r="M234" s="24">
        <f t="shared" si="18"/>
        <v>0</v>
      </c>
      <c r="N234" s="24">
        <f t="shared" si="19"/>
        <v>2</v>
      </c>
      <c r="O234" s="49">
        <f t="shared" si="20"/>
        <v>0</v>
      </c>
      <c r="P234" s="49">
        <f t="shared" si="21"/>
        <v>0</v>
      </c>
    </row>
    <row r="235" spans="1:16" ht="30" x14ac:dyDescent="0.25">
      <c r="A235" s="1">
        <v>12</v>
      </c>
      <c r="B235" s="1" t="s">
        <v>445</v>
      </c>
      <c r="C235" s="2" t="s">
        <v>446</v>
      </c>
      <c r="D235" s="2" t="s">
        <v>9</v>
      </c>
      <c r="E235" s="2" t="s">
        <v>10</v>
      </c>
      <c r="F235" s="8" t="e">
        <f>VLOOKUP(B235,'Provider Valuations &amp; MPTs'!B:E,7,0)</f>
        <v>#REF!</v>
      </c>
      <c r="G235" s="2" t="e">
        <f>VLOOKUP(B235,'Provider Valuations &amp; MPTs'!B:E,8,0)</f>
        <v>#REF!</v>
      </c>
      <c r="H235" s="2">
        <v>33</v>
      </c>
      <c r="I235" s="8">
        <v>5.3292501687657995E-4</v>
      </c>
      <c r="J235" s="14" t="e">
        <f>VLOOKUP(B235,'Provider Valuations &amp; MPTs'!B:F,9,0)</f>
        <v>#REF!</v>
      </c>
      <c r="K235" s="14">
        <f>VLOOKUP(B235,'Provider Valuations &amp; MPTs'!B:N,11,0)</f>
        <v>6.8456711931148639</v>
      </c>
      <c r="L235" s="23" t="str">
        <f t="shared" si="17"/>
        <v>NA</v>
      </c>
      <c r="M235" s="24">
        <f t="shared" si="18"/>
        <v>23</v>
      </c>
      <c r="N235" s="24">
        <f t="shared" si="19"/>
        <v>10</v>
      </c>
      <c r="O235" s="49">
        <f t="shared" si="20"/>
        <v>23</v>
      </c>
      <c r="P235" s="49">
        <f t="shared" si="21"/>
        <v>0</v>
      </c>
    </row>
    <row r="236" spans="1:16" ht="30" x14ac:dyDescent="0.25">
      <c r="A236" s="1">
        <v>12</v>
      </c>
      <c r="B236" s="1" t="s">
        <v>447</v>
      </c>
      <c r="C236" s="2" t="s">
        <v>448</v>
      </c>
      <c r="D236" s="2" t="s">
        <v>9</v>
      </c>
      <c r="E236" s="2" t="s">
        <v>10</v>
      </c>
      <c r="F236" s="8" t="e">
        <f>VLOOKUP(B236,'Provider Valuations &amp; MPTs'!B:E,7,0)</f>
        <v>#REF!</v>
      </c>
      <c r="G236" s="2" t="e">
        <f>VLOOKUP(B236,'Provider Valuations &amp; MPTs'!B:E,8,0)</f>
        <v>#REF!</v>
      </c>
      <c r="H236" s="2">
        <v>2</v>
      </c>
      <c r="I236" s="8">
        <v>3.0794084488319328E-4</v>
      </c>
      <c r="J236" s="14" t="e">
        <f>VLOOKUP(B236,'Provider Valuations &amp; MPTs'!B:F,9,0)</f>
        <v>#REF!</v>
      </c>
      <c r="K236" s="14">
        <f>VLOOKUP(B236,'Provider Valuations &amp; MPTs'!B:N,11,0)</f>
        <v>1.8036305344853996</v>
      </c>
      <c r="L236" s="23" t="str">
        <f t="shared" si="17"/>
        <v>NA</v>
      </c>
      <c r="M236" s="24">
        <f t="shared" si="18"/>
        <v>0</v>
      </c>
      <c r="N236" s="24">
        <f t="shared" si="19"/>
        <v>2</v>
      </c>
      <c r="O236" s="49">
        <f t="shared" si="20"/>
        <v>0</v>
      </c>
      <c r="P236" s="49">
        <f t="shared" si="21"/>
        <v>0</v>
      </c>
    </row>
    <row r="237" spans="1:16" ht="30" x14ac:dyDescent="0.25">
      <c r="A237" s="1">
        <v>12</v>
      </c>
      <c r="B237" s="1" t="s">
        <v>449</v>
      </c>
      <c r="C237" s="2" t="s">
        <v>450</v>
      </c>
      <c r="D237" s="2" t="s">
        <v>9</v>
      </c>
      <c r="E237" s="2" t="s">
        <v>10</v>
      </c>
      <c r="F237" s="8" t="e">
        <f>VLOOKUP(B237,'Provider Valuations &amp; MPTs'!B:E,7,0)</f>
        <v>#REF!</v>
      </c>
      <c r="G237" s="2" t="e">
        <f>VLOOKUP(B237,'Provider Valuations &amp; MPTs'!B:E,8,0)</f>
        <v>#REF!</v>
      </c>
      <c r="H237" s="2">
        <v>2</v>
      </c>
      <c r="I237" s="8">
        <v>6.4334350239822545E-4</v>
      </c>
      <c r="J237" s="14" t="e">
        <f>VLOOKUP(B237,'Provider Valuations &amp; MPTs'!B:F,9,0)</f>
        <v>#REF!</v>
      </c>
      <c r="K237" s="14">
        <f>VLOOKUP(B237,'Provider Valuations &amp; MPTs'!B:N,11,0)</f>
        <v>0.94778293175621819</v>
      </c>
      <c r="L237" s="23" t="str">
        <f t="shared" si="17"/>
        <v>NA</v>
      </c>
      <c r="M237" s="24">
        <f t="shared" si="18"/>
        <v>0</v>
      </c>
      <c r="N237" s="24">
        <f t="shared" si="19"/>
        <v>2</v>
      </c>
      <c r="O237" s="49">
        <f t="shared" si="20"/>
        <v>0</v>
      </c>
      <c r="P237" s="49">
        <f t="shared" si="21"/>
        <v>0</v>
      </c>
    </row>
    <row r="238" spans="1:16" ht="30" x14ac:dyDescent="0.25">
      <c r="A238" s="1">
        <v>12</v>
      </c>
      <c r="B238" s="1" t="s">
        <v>451</v>
      </c>
      <c r="C238" s="2" t="s">
        <v>452</v>
      </c>
      <c r="D238" s="2" t="s">
        <v>9</v>
      </c>
      <c r="E238" s="2" t="s">
        <v>10</v>
      </c>
      <c r="F238" s="8" t="e">
        <f>VLOOKUP(B238,'Provider Valuations &amp; MPTs'!B:E,7,0)</f>
        <v>#REF!</v>
      </c>
      <c r="G238" s="2" t="e">
        <f>VLOOKUP(B238,'Provider Valuations &amp; MPTs'!B:E,8,0)</f>
        <v>#REF!</v>
      </c>
      <c r="H238" s="2">
        <v>1</v>
      </c>
      <c r="I238" s="8">
        <v>1.3622365821340103E-4</v>
      </c>
      <c r="J238" s="14" t="e">
        <f>VLOOKUP(B238,'Provider Valuations &amp; MPTs'!B:F,9,0)</f>
        <v>#REF!</v>
      </c>
      <c r="K238" s="14">
        <f>VLOOKUP(B238,'Provider Valuations &amp; MPTs'!B:N,11,0)</f>
        <v>1.947474220369195</v>
      </c>
      <c r="L238" s="23" t="str">
        <f t="shared" si="17"/>
        <v>NA</v>
      </c>
      <c r="M238" s="24">
        <f t="shared" si="18"/>
        <v>0</v>
      </c>
      <c r="N238" s="24">
        <f t="shared" si="19"/>
        <v>1</v>
      </c>
      <c r="O238" s="49">
        <f t="shared" si="20"/>
        <v>0</v>
      </c>
      <c r="P238" s="49">
        <f t="shared" si="21"/>
        <v>0</v>
      </c>
    </row>
    <row r="239" spans="1:16" ht="15" x14ac:dyDescent="0.25">
      <c r="A239" s="1">
        <v>12</v>
      </c>
      <c r="B239" s="1" t="s">
        <v>453</v>
      </c>
      <c r="C239" s="2" t="s">
        <v>454</v>
      </c>
      <c r="D239" s="2" t="s">
        <v>9</v>
      </c>
      <c r="E239" s="2" t="s">
        <v>10</v>
      </c>
      <c r="F239" s="8" t="e">
        <f>VLOOKUP(B239,'Provider Valuations &amp; MPTs'!B:E,7,0)</f>
        <v>#REF!</v>
      </c>
      <c r="G239" s="2" t="e">
        <f>VLOOKUP(B239,'Provider Valuations &amp; MPTs'!B:E,8,0)</f>
        <v>#REF!</v>
      </c>
      <c r="H239" s="2">
        <v>3</v>
      </c>
      <c r="I239" s="8">
        <v>4.7008669787950656E-3</v>
      </c>
      <c r="J239" s="14" t="e">
        <f>VLOOKUP(B239,'Provider Valuations &amp; MPTs'!B:F,9,0)</f>
        <v>#REF!</v>
      </c>
      <c r="K239" s="14">
        <f>VLOOKUP(B239,'Provider Valuations &amp; MPTs'!B:N,11,0)</f>
        <v>0.14848408451999906</v>
      </c>
      <c r="L239" s="23" t="str">
        <f t="shared" si="17"/>
        <v>NA</v>
      </c>
      <c r="M239" s="24">
        <f t="shared" si="18"/>
        <v>0</v>
      </c>
      <c r="N239" s="24">
        <f t="shared" si="19"/>
        <v>3</v>
      </c>
      <c r="O239" s="49">
        <f t="shared" si="20"/>
        <v>0</v>
      </c>
      <c r="P239" s="49">
        <f t="shared" si="21"/>
        <v>0</v>
      </c>
    </row>
    <row r="240" spans="1:16" ht="15" x14ac:dyDescent="0.25">
      <c r="A240" s="1">
        <v>12</v>
      </c>
      <c r="B240" s="1" t="s">
        <v>455</v>
      </c>
      <c r="C240" s="2" t="s">
        <v>456</v>
      </c>
      <c r="D240" s="2" t="s">
        <v>9</v>
      </c>
      <c r="E240" s="2" t="s">
        <v>606</v>
      </c>
      <c r="F240" s="8" t="e">
        <f>VLOOKUP(B240,'Provider Valuations &amp; MPTs'!B:E,7,0)</f>
        <v>#REF!</v>
      </c>
      <c r="G240" s="2" t="e">
        <f>VLOOKUP(B240,'Provider Valuations &amp; MPTs'!B:E,8,0)</f>
        <v>#REF!</v>
      </c>
      <c r="H240" s="2">
        <v>1</v>
      </c>
      <c r="I240" s="8">
        <v>1.5539292016882505E-4</v>
      </c>
      <c r="J240" s="14" t="e">
        <f>VLOOKUP(B240,'Provider Valuations &amp; MPTs'!B:F,9,0)</f>
        <v>#REF!</v>
      </c>
      <c r="K240" s="14">
        <f>VLOOKUP(B240,'Provider Valuations &amp; MPTs'!B:N,11,0)</f>
        <v>0.98098097095872683</v>
      </c>
      <c r="L240" s="23" t="str">
        <f t="shared" si="17"/>
        <v>NA</v>
      </c>
      <c r="M240" s="24">
        <f t="shared" si="18"/>
        <v>0</v>
      </c>
      <c r="N240" s="24">
        <f t="shared" si="19"/>
        <v>1</v>
      </c>
      <c r="O240" s="49">
        <f t="shared" si="20"/>
        <v>0</v>
      </c>
      <c r="P240" s="49">
        <f t="shared" si="21"/>
        <v>0</v>
      </c>
    </row>
    <row r="241" spans="1:16" ht="15" x14ac:dyDescent="0.25">
      <c r="A241" s="1">
        <v>13</v>
      </c>
      <c r="B241" s="1" t="s">
        <v>457</v>
      </c>
      <c r="C241" s="2" t="s">
        <v>458</v>
      </c>
      <c r="D241" s="2" t="s">
        <v>9</v>
      </c>
      <c r="E241" s="2" t="s">
        <v>606</v>
      </c>
      <c r="F241" s="8" t="e">
        <f>VLOOKUP(B241,'Provider Valuations &amp; MPTs'!B:E,7,0)</f>
        <v>#REF!</v>
      </c>
      <c r="G241" s="2" t="e">
        <f>VLOOKUP(B241,'Provider Valuations &amp; MPTs'!B:E,8,0)</f>
        <v>#REF!</v>
      </c>
      <c r="H241" s="2">
        <v>1</v>
      </c>
      <c r="I241" s="8">
        <v>7.409010423570838E-5</v>
      </c>
      <c r="J241" s="14" t="e">
        <f>VLOOKUP(B241,'Provider Valuations &amp; MPTs'!B:F,9,0)</f>
        <v>#REF!</v>
      </c>
      <c r="K241" s="14">
        <f>VLOOKUP(B241,'Provider Valuations &amp; MPTs'!B:N,11,0)</f>
        <v>2.1031695226214993</v>
      </c>
      <c r="L241" s="23" t="str">
        <f t="shared" si="17"/>
        <v>NA</v>
      </c>
      <c r="M241" s="24">
        <f t="shared" si="18"/>
        <v>0</v>
      </c>
      <c r="N241" s="24">
        <f t="shared" si="19"/>
        <v>1</v>
      </c>
      <c r="O241" s="49">
        <f t="shared" si="20"/>
        <v>0</v>
      </c>
      <c r="P241" s="49">
        <f t="shared" si="21"/>
        <v>0</v>
      </c>
    </row>
    <row r="242" spans="1:16" ht="15" x14ac:dyDescent="0.25">
      <c r="A242" s="1">
        <v>13</v>
      </c>
      <c r="B242" s="1" t="s">
        <v>459</v>
      </c>
      <c r="C242" s="2" t="s">
        <v>460</v>
      </c>
      <c r="D242" s="2" t="s">
        <v>604</v>
      </c>
      <c r="E242" s="2" t="s">
        <v>606</v>
      </c>
      <c r="F242" s="8" t="e">
        <f>VLOOKUP(B242,'Provider Valuations &amp; MPTs'!B:E,7,0)</f>
        <v>#REF!</v>
      </c>
      <c r="G242" s="2" t="e">
        <f>VLOOKUP(B242,'Provider Valuations &amp; MPTs'!B:E,8,0)</f>
        <v>#REF!</v>
      </c>
      <c r="H242" s="2">
        <v>1</v>
      </c>
      <c r="I242" s="8" t="s">
        <v>655</v>
      </c>
      <c r="J242" s="14" t="e">
        <f>VLOOKUP(B242,'Provider Valuations &amp; MPTs'!B:F,9,0)</f>
        <v>#REF!</v>
      </c>
      <c r="K242" s="14" t="str">
        <f>VLOOKUP(B242,'Provider Valuations &amp; MPTs'!B:N,11,0)</f>
        <v>NA</v>
      </c>
      <c r="L242" s="23" t="str">
        <f t="shared" si="17"/>
        <v>NA</v>
      </c>
      <c r="M242" s="24" t="e">
        <f t="shared" si="18"/>
        <v>#VALUE!</v>
      </c>
      <c r="N242" s="24" t="e">
        <f t="shared" si="19"/>
        <v>#VALUE!</v>
      </c>
      <c r="O242" s="49" t="e">
        <f t="shared" si="20"/>
        <v>#VALUE!</v>
      </c>
      <c r="P242" s="49" t="e">
        <f t="shared" si="21"/>
        <v>#VALUE!</v>
      </c>
    </row>
    <row r="243" spans="1:16" ht="15" x14ac:dyDescent="0.25">
      <c r="A243" s="1">
        <v>13</v>
      </c>
      <c r="B243" s="1" t="s">
        <v>461</v>
      </c>
      <c r="C243" s="2" t="s">
        <v>462</v>
      </c>
      <c r="D243" s="2" t="s">
        <v>9</v>
      </c>
      <c r="E243" s="2" t="s">
        <v>606</v>
      </c>
      <c r="F243" s="8" t="e">
        <f>VLOOKUP(B243,'Provider Valuations &amp; MPTs'!B:E,7,0)</f>
        <v>#REF!</v>
      </c>
      <c r="G243" s="2" t="e">
        <f>VLOOKUP(B243,'Provider Valuations &amp; MPTs'!B:E,8,0)</f>
        <v>#REF!</v>
      </c>
      <c r="H243" s="2">
        <v>1</v>
      </c>
      <c r="I243" s="8">
        <v>6.4838402664769588E-5</v>
      </c>
      <c r="J243" s="14" t="e">
        <f>VLOOKUP(B243,'Provider Valuations &amp; MPTs'!B:F,9,0)</f>
        <v>#REF!</v>
      </c>
      <c r="K243" s="14">
        <f>VLOOKUP(B243,'Provider Valuations &amp; MPTs'!B:N,11,0)</f>
        <v>2.670167007988145</v>
      </c>
      <c r="L243" s="23" t="str">
        <f t="shared" si="17"/>
        <v>NA</v>
      </c>
      <c r="M243" s="24">
        <f t="shared" si="18"/>
        <v>0</v>
      </c>
      <c r="N243" s="24">
        <f t="shared" si="19"/>
        <v>1</v>
      </c>
      <c r="O243" s="49">
        <f t="shared" si="20"/>
        <v>0</v>
      </c>
      <c r="P243" s="49">
        <f t="shared" si="21"/>
        <v>0</v>
      </c>
    </row>
    <row r="244" spans="1:16" ht="15" x14ac:dyDescent="0.25">
      <c r="A244" s="1">
        <v>13</v>
      </c>
      <c r="B244" s="1" t="s">
        <v>463</v>
      </c>
      <c r="C244" s="2" t="s">
        <v>464</v>
      </c>
      <c r="D244" s="2" t="s">
        <v>603</v>
      </c>
      <c r="E244" s="2" t="s">
        <v>606</v>
      </c>
      <c r="F244" s="8" t="e">
        <f>VLOOKUP(B244,'Provider Valuations &amp; MPTs'!B:E,7,0)</f>
        <v>#REF!</v>
      </c>
      <c r="G244" s="2" t="e">
        <f>VLOOKUP(B244,'Provider Valuations &amp; MPTs'!B:E,8,0)</f>
        <v>#REF!</v>
      </c>
      <c r="H244" s="2">
        <v>4</v>
      </c>
      <c r="I244" s="8" t="s">
        <v>655</v>
      </c>
      <c r="J244" s="14" t="e">
        <f>VLOOKUP(B244,'Provider Valuations &amp; MPTs'!B:F,9,0)</f>
        <v>#REF!</v>
      </c>
      <c r="K244" s="14" t="str">
        <f>VLOOKUP(B244,'Provider Valuations &amp; MPTs'!B:N,11,0)</f>
        <v>NA</v>
      </c>
      <c r="L244" s="23" t="str">
        <f t="shared" si="17"/>
        <v>NA</v>
      </c>
      <c r="M244" s="24" t="e">
        <f t="shared" si="18"/>
        <v>#VALUE!</v>
      </c>
      <c r="N244" s="24" t="e">
        <f t="shared" si="19"/>
        <v>#VALUE!</v>
      </c>
      <c r="O244" s="49" t="e">
        <f t="shared" si="20"/>
        <v>#VALUE!</v>
      </c>
      <c r="P244" s="49" t="e">
        <f t="shared" si="21"/>
        <v>#VALUE!</v>
      </c>
    </row>
    <row r="245" spans="1:16" ht="15" x14ac:dyDescent="0.25">
      <c r="A245" s="1">
        <v>13</v>
      </c>
      <c r="B245" s="1" t="s">
        <v>465</v>
      </c>
      <c r="C245" s="2" t="s">
        <v>466</v>
      </c>
      <c r="D245" s="2" t="s">
        <v>9</v>
      </c>
      <c r="E245" s="2" t="s">
        <v>606</v>
      </c>
      <c r="F245" s="8" t="e">
        <f>VLOOKUP(B245,'Provider Valuations &amp; MPTs'!B:E,7,0)</f>
        <v>#REF!</v>
      </c>
      <c r="G245" s="2" t="e">
        <f>VLOOKUP(B245,'Provider Valuations &amp; MPTs'!B:E,8,0)</f>
        <v>#REF!</v>
      </c>
      <c r="H245" s="2">
        <v>1</v>
      </c>
      <c r="I245" s="8">
        <v>1.0963640740958746E-4</v>
      </c>
      <c r="J245" s="14" t="e">
        <f>VLOOKUP(B245,'Provider Valuations &amp; MPTs'!B:F,9,0)</f>
        <v>#REF!</v>
      </c>
      <c r="K245" s="14">
        <f>VLOOKUP(B245,'Provider Valuations &amp; MPTs'!B:N,11,0)</f>
        <v>3.4696281764566508</v>
      </c>
      <c r="L245" s="23" t="str">
        <f t="shared" si="17"/>
        <v>NA</v>
      </c>
      <c r="M245" s="24">
        <f t="shared" si="18"/>
        <v>0</v>
      </c>
      <c r="N245" s="24">
        <f t="shared" si="19"/>
        <v>1</v>
      </c>
      <c r="O245" s="49">
        <f t="shared" si="20"/>
        <v>0</v>
      </c>
      <c r="P245" s="49">
        <f t="shared" si="21"/>
        <v>0</v>
      </c>
    </row>
    <row r="246" spans="1:16" ht="30" x14ac:dyDescent="0.25">
      <c r="A246" s="1">
        <v>13</v>
      </c>
      <c r="B246" s="1" t="s">
        <v>467</v>
      </c>
      <c r="C246" s="2" t="s">
        <v>468</v>
      </c>
      <c r="D246" s="2" t="s">
        <v>9</v>
      </c>
      <c r="E246" s="2" t="s">
        <v>606</v>
      </c>
      <c r="F246" s="8" t="e">
        <f>VLOOKUP(B246,'Provider Valuations &amp; MPTs'!B:E,7,0)</f>
        <v>#REF!</v>
      </c>
      <c r="G246" s="2" t="e">
        <f>VLOOKUP(B246,'Provider Valuations &amp; MPTs'!B:E,8,0)</f>
        <v>#REF!</v>
      </c>
      <c r="H246" s="2">
        <v>1</v>
      </c>
      <c r="I246" s="8">
        <v>8.4719088818218242E-5</v>
      </c>
      <c r="J246" s="14" t="e">
        <f>VLOOKUP(B246,'Provider Valuations &amp; MPTs'!B:F,9,0)</f>
        <v>#REF!</v>
      </c>
      <c r="K246" s="14">
        <f>VLOOKUP(B246,'Provider Valuations &amp; MPTs'!B:N,11,0)</f>
        <v>2.0435697085647613</v>
      </c>
      <c r="L246" s="23" t="str">
        <f t="shared" si="17"/>
        <v>NA</v>
      </c>
      <c r="M246" s="24">
        <f t="shared" si="18"/>
        <v>0</v>
      </c>
      <c r="N246" s="24">
        <f t="shared" si="19"/>
        <v>1</v>
      </c>
      <c r="O246" s="49">
        <f t="shared" si="20"/>
        <v>0</v>
      </c>
      <c r="P246" s="49">
        <f t="shared" si="21"/>
        <v>0</v>
      </c>
    </row>
    <row r="247" spans="1:16" ht="15" x14ac:dyDescent="0.25">
      <c r="A247" s="1">
        <v>13</v>
      </c>
      <c r="B247" s="1" t="s">
        <v>469</v>
      </c>
      <c r="C247" s="2" t="s">
        <v>470</v>
      </c>
      <c r="D247" s="2" t="s">
        <v>9</v>
      </c>
      <c r="E247" s="2" t="s">
        <v>606</v>
      </c>
      <c r="F247" s="8" t="e">
        <f>VLOOKUP(B247,'Provider Valuations &amp; MPTs'!B:E,7,0)</f>
        <v>#REF!</v>
      </c>
      <c r="G247" s="2" t="e">
        <f>VLOOKUP(B247,'Provider Valuations &amp; MPTs'!B:E,8,0)</f>
        <v>#REF!</v>
      </c>
      <c r="H247" s="2">
        <v>1</v>
      </c>
      <c r="I247" s="8">
        <v>6.6274265695184423E-5</v>
      </c>
      <c r="J247" s="14" t="e">
        <f>VLOOKUP(B247,'Provider Valuations &amp; MPTs'!B:F,9,0)</f>
        <v>#REF!</v>
      </c>
      <c r="K247" s="14">
        <f>VLOOKUP(B247,'Provider Valuations &amp; MPTs'!B:N,11,0)</f>
        <v>3.6421361608109524</v>
      </c>
      <c r="L247" s="23" t="str">
        <f t="shared" si="17"/>
        <v>NA</v>
      </c>
      <c r="M247" s="24">
        <f t="shared" si="18"/>
        <v>0</v>
      </c>
      <c r="N247" s="24">
        <f t="shared" si="19"/>
        <v>1</v>
      </c>
      <c r="O247" s="49">
        <f t="shared" si="20"/>
        <v>0</v>
      </c>
      <c r="P247" s="49">
        <f t="shared" si="21"/>
        <v>0</v>
      </c>
    </row>
    <row r="248" spans="1:16" ht="15" x14ac:dyDescent="0.25">
      <c r="A248" s="1">
        <v>13</v>
      </c>
      <c r="B248" s="1" t="s">
        <v>471</v>
      </c>
      <c r="C248" s="2" t="s">
        <v>472</v>
      </c>
      <c r="D248" s="2" t="s">
        <v>9</v>
      </c>
      <c r="E248" s="2" t="s">
        <v>606</v>
      </c>
      <c r="F248" s="8" t="e">
        <f>VLOOKUP(B248,'Provider Valuations &amp; MPTs'!B:E,7,0)</f>
        <v>#REF!</v>
      </c>
      <c r="G248" s="2" t="e">
        <f>VLOOKUP(B248,'Provider Valuations &amp; MPTs'!B:E,8,0)</f>
        <v>#REF!</v>
      </c>
      <c r="H248" s="2">
        <v>6</v>
      </c>
      <c r="I248" s="8">
        <v>6.33226345700777E-4</v>
      </c>
      <c r="J248" s="14" t="e">
        <f>VLOOKUP(B248,'Provider Valuations &amp; MPTs'!B:F,9,0)</f>
        <v>#REF!</v>
      </c>
      <c r="K248" s="14">
        <f>VLOOKUP(B248,'Provider Valuations &amp; MPTs'!B:N,11,0)</f>
        <v>2.225794476198605</v>
      </c>
      <c r="L248" s="23" t="str">
        <f t="shared" si="17"/>
        <v>NA</v>
      </c>
      <c r="M248" s="24">
        <f t="shared" si="18"/>
        <v>0</v>
      </c>
      <c r="N248" s="24">
        <f t="shared" si="19"/>
        <v>6</v>
      </c>
      <c r="O248" s="49">
        <f t="shared" si="20"/>
        <v>0</v>
      </c>
      <c r="P248" s="49">
        <f t="shared" si="21"/>
        <v>0</v>
      </c>
    </row>
    <row r="249" spans="1:16" ht="15" x14ac:dyDescent="0.25">
      <c r="A249" s="1">
        <v>13</v>
      </c>
      <c r="B249" s="1" t="s">
        <v>473</v>
      </c>
      <c r="C249" s="2" t="s">
        <v>474</v>
      </c>
      <c r="D249" s="2" t="s">
        <v>9</v>
      </c>
      <c r="E249" s="2" t="s">
        <v>10</v>
      </c>
      <c r="F249" s="8" t="e">
        <f>VLOOKUP(B249,'Provider Valuations &amp; MPTs'!B:E,7,0)</f>
        <v>#REF!</v>
      </c>
      <c r="G249" s="2" t="e">
        <f>VLOOKUP(B249,'Provider Valuations &amp; MPTs'!B:E,8,0)</f>
        <v>#REF!</v>
      </c>
      <c r="H249" s="2">
        <v>23</v>
      </c>
      <c r="I249" s="8">
        <v>4.6702051938315179E-3</v>
      </c>
      <c r="J249" s="14" t="e">
        <f>VLOOKUP(B249,'Provider Valuations &amp; MPTs'!B:F,9,0)</f>
        <v>#REF!</v>
      </c>
      <c r="K249" s="14">
        <f>VLOOKUP(B249,'Provider Valuations &amp; MPTs'!B:N,11,0)</f>
        <v>1.1859743591060121</v>
      </c>
      <c r="L249" s="23" t="str">
        <f t="shared" si="17"/>
        <v>NA</v>
      </c>
      <c r="M249" s="24">
        <f t="shared" si="18"/>
        <v>13</v>
      </c>
      <c r="N249" s="24">
        <f t="shared" si="19"/>
        <v>10</v>
      </c>
      <c r="O249" s="49">
        <f t="shared" si="20"/>
        <v>13</v>
      </c>
      <c r="P249" s="49">
        <f t="shared" si="21"/>
        <v>0</v>
      </c>
    </row>
    <row r="250" spans="1:16" ht="30" x14ac:dyDescent="0.25">
      <c r="A250" s="1">
        <v>13</v>
      </c>
      <c r="B250" s="1" t="s">
        <v>475</v>
      </c>
      <c r="C250" s="2" t="s">
        <v>476</v>
      </c>
      <c r="D250" s="2" t="s">
        <v>9</v>
      </c>
      <c r="E250" s="2" t="s">
        <v>10</v>
      </c>
      <c r="F250" s="8" t="e">
        <f>VLOOKUP(B250,'Provider Valuations &amp; MPTs'!B:E,7,0)</f>
        <v>#REF!</v>
      </c>
      <c r="G250" s="2" t="e">
        <f>VLOOKUP(B250,'Provider Valuations &amp; MPTs'!B:E,8,0)</f>
        <v>#REF!</v>
      </c>
      <c r="H250" s="2">
        <v>1</v>
      </c>
      <c r="I250" s="8">
        <v>7.5916432286664441E-5</v>
      </c>
      <c r="J250" s="14" t="e">
        <f>VLOOKUP(B250,'Provider Valuations &amp; MPTs'!B:F,9,0)</f>
        <v>#REF!</v>
      </c>
      <c r="K250" s="14">
        <f>VLOOKUP(B250,'Provider Valuations &amp; MPTs'!B:N,11,0)</f>
        <v>2.0079644566503592</v>
      </c>
      <c r="L250" s="23" t="str">
        <f t="shared" si="17"/>
        <v>NA</v>
      </c>
      <c r="M250" s="24">
        <f t="shared" si="18"/>
        <v>0</v>
      </c>
      <c r="N250" s="24">
        <f t="shared" si="19"/>
        <v>1</v>
      </c>
      <c r="O250" s="49">
        <f t="shared" si="20"/>
        <v>0</v>
      </c>
      <c r="P250" s="49">
        <f t="shared" si="21"/>
        <v>0</v>
      </c>
    </row>
    <row r="251" spans="1:16" ht="30" x14ac:dyDescent="0.25">
      <c r="A251" s="1">
        <v>13</v>
      </c>
      <c r="B251" s="1" t="s">
        <v>477</v>
      </c>
      <c r="C251" s="2" t="s">
        <v>478</v>
      </c>
      <c r="D251" s="2" t="s">
        <v>9</v>
      </c>
      <c r="E251" s="2" t="s">
        <v>10</v>
      </c>
      <c r="F251" s="8" t="e">
        <f>VLOOKUP(B251,'Provider Valuations &amp; MPTs'!B:E,7,0)</f>
        <v>#REF!</v>
      </c>
      <c r="G251" s="2" t="e">
        <f>VLOOKUP(B251,'Provider Valuations &amp; MPTs'!B:E,8,0)</f>
        <v>#REF!</v>
      </c>
      <c r="H251" s="2">
        <v>1</v>
      </c>
      <c r="I251" s="8">
        <v>1.3626936941963131E-4</v>
      </c>
      <c r="J251" s="14" t="e">
        <f>VLOOKUP(B251,'Provider Valuations &amp; MPTs'!B:F,9,0)</f>
        <v>#REF!</v>
      </c>
      <c r="K251" s="14">
        <f>VLOOKUP(B251,'Provider Valuations &amp; MPTs'!B:N,11,0)</f>
        <v>1.2704936141076537</v>
      </c>
      <c r="L251" s="23" t="str">
        <f t="shared" si="17"/>
        <v>NA</v>
      </c>
      <c r="M251" s="24">
        <f t="shared" si="18"/>
        <v>0</v>
      </c>
      <c r="N251" s="24">
        <f t="shared" si="19"/>
        <v>1</v>
      </c>
      <c r="O251" s="49">
        <f t="shared" si="20"/>
        <v>0</v>
      </c>
      <c r="P251" s="49">
        <f t="shared" si="21"/>
        <v>0</v>
      </c>
    </row>
    <row r="252" spans="1:16" ht="15" x14ac:dyDescent="0.25">
      <c r="A252" s="1">
        <v>13</v>
      </c>
      <c r="B252" s="1" t="s">
        <v>479</v>
      </c>
      <c r="C252" s="2" t="s">
        <v>480</v>
      </c>
      <c r="D252" s="2" t="s">
        <v>9</v>
      </c>
      <c r="E252" s="2" t="s">
        <v>10</v>
      </c>
      <c r="F252" s="8" t="e">
        <f>VLOOKUP(B252,'Provider Valuations &amp; MPTs'!B:E,7,0)</f>
        <v>#REF!</v>
      </c>
      <c r="G252" s="2" t="e">
        <f>VLOOKUP(B252,'Provider Valuations &amp; MPTs'!B:E,8,0)</f>
        <v>#REF!</v>
      </c>
      <c r="H252" s="2">
        <v>1</v>
      </c>
      <c r="I252" s="8">
        <v>2.2789724841248163E-4</v>
      </c>
      <c r="J252" s="14" t="e">
        <f>VLOOKUP(B252,'Provider Valuations &amp; MPTs'!B:F,9,0)</f>
        <v>#REF!</v>
      </c>
      <c r="K252" s="14">
        <f>VLOOKUP(B252,'Provider Valuations &amp; MPTs'!B:N,11,0)</f>
        <v>1.6639365797008434</v>
      </c>
      <c r="L252" s="23" t="str">
        <f t="shared" si="17"/>
        <v>NA</v>
      </c>
      <c r="M252" s="24">
        <f t="shared" si="18"/>
        <v>0</v>
      </c>
      <c r="N252" s="24">
        <f t="shared" si="19"/>
        <v>1</v>
      </c>
      <c r="O252" s="49">
        <f t="shared" si="20"/>
        <v>0</v>
      </c>
      <c r="P252" s="49">
        <f t="shared" si="21"/>
        <v>0</v>
      </c>
    </row>
    <row r="253" spans="1:16" ht="30" x14ac:dyDescent="0.25">
      <c r="A253" s="1">
        <v>13</v>
      </c>
      <c r="B253" s="1" t="s">
        <v>481</v>
      </c>
      <c r="C253" s="2" t="s">
        <v>482</v>
      </c>
      <c r="D253" s="2" t="s">
        <v>9</v>
      </c>
      <c r="E253" s="2" t="s">
        <v>10</v>
      </c>
      <c r="F253" s="8" t="e">
        <f>VLOOKUP(B253,'Provider Valuations &amp; MPTs'!B:E,7,0)</f>
        <v>#REF!</v>
      </c>
      <c r="G253" s="2" t="e">
        <f>VLOOKUP(B253,'Provider Valuations &amp; MPTs'!B:E,8,0)</f>
        <v>#REF!</v>
      </c>
      <c r="H253" s="2">
        <v>3</v>
      </c>
      <c r="I253" s="8">
        <v>2.7764914445417202E-4</v>
      </c>
      <c r="J253" s="14" t="e">
        <f>VLOOKUP(B253,'Provider Valuations &amp; MPTs'!B:F,9,0)</f>
        <v>#REF!</v>
      </c>
      <c r="K253" s="14">
        <f>VLOOKUP(B253,'Provider Valuations &amp; MPTs'!B:N,11,0)</f>
        <v>2.8761952153542958</v>
      </c>
      <c r="L253" s="23" t="str">
        <f t="shared" si="17"/>
        <v>NA</v>
      </c>
      <c r="M253" s="24">
        <f t="shared" si="18"/>
        <v>0</v>
      </c>
      <c r="N253" s="24">
        <f t="shared" si="19"/>
        <v>3</v>
      </c>
      <c r="O253" s="49">
        <f t="shared" si="20"/>
        <v>0</v>
      </c>
      <c r="P253" s="49">
        <f t="shared" si="21"/>
        <v>0</v>
      </c>
    </row>
    <row r="254" spans="1:16" ht="30" x14ac:dyDescent="0.25">
      <c r="A254" s="1">
        <v>14</v>
      </c>
      <c r="B254" s="1" t="s">
        <v>483</v>
      </c>
      <c r="C254" s="2" t="s">
        <v>484</v>
      </c>
      <c r="D254" s="2" t="s">
        <v>605</v>
      </c>
      <c r="E254" s="2" t="s">
        <v>606</v>
      </c>
      <c r="F254" s="8" t="e">
        <f>VLOOKUP(B254,'Provider Valuations &amp; MPTs'!B:E,7,0)</f>
        <v>#REF!</v>
      </c>
      <c r="G254" s="2" t="e">
        <f>VLOOKUP(B254,'Provider Valuations &amp; MPTs'!B:E,8,0)</f>
        <v>#REF!</v>
      </c>
      <c r="H254" s="2">
        <v>16</v>
      </c>
      <c r="I254" s="8" t="s">
        <v>655</v>
      </c>
      <c r="J254" s="14" t="e">
        <f>VLOOKUP(B254,'Provider Valuations &amp; MPTs'!B:F,9,0)</f>
        <v>#REF!</v>
      </c>
      <c r="K254" s="14" t="str">
        <f>VLOOKUP(B254,'Provider Valuations &amp; MPTs'!B:N,11,0)</f>
        <v>NA</v>
      </c>
      <c r="L254" s="23" t="str">
        <f t="shared" si="17"/>
        <v>NA</v>
      </c>
      <c r="M254" s="24" t="e">
        <f t="shared" si="18"/>
        <v>#VALUE!</v>
      </c>
      <c r="N254" s="24" t="e">
        <f t="shared" si="19"/>
        <v>#VALUE!</v>
      </c>
      <c r="O254" s="49" t="e">
        <f t="shared" si="20"/>
        <v>#VALUE!</v>
      </c>
      <c r="P254" s="49" t="e">
        <f t="shared" si="21"/>
        <v>#VALUE!</v>
      </c>
    </row>
    <row r="255" spans="1:16" ht="15" x14ac:dyDescent="0.25">
      <c r="A255" s="1">
        <v>14</v>
      </c>
      <c r="B255" s="1" t="s">
        <v>485</v>
      </c>
      <c r="C255" s="2" t="s">
        <v>486</v>
      </c>
      <c r="D255" s="2" t="s">
        <v>9</v>
      </c>
      <c r="E255" s="2" t="s">
        <v>606</v>
      </c>
      <c r="F255" s="8" t="e">
        <f>VLOOKUP(B255,'Provider Valuations &amp; MPTs'!B:E,7,0)</f>
        <v>#REF!</v>
      </c>
      <c r="G255" s="2" t="e">
        <f>VLOOKUP(B255,'Provider Valuations &amp; MPTs'!B:E,8,0)</f>
        <v>#REF!</v>
      </c>
      <c r="H255" s="2">
        <v>1</v>
      </c>
      <c r="I255" s="8">
        <v>1.5667267654971955E-4</v>
      </c>
      <c r="J255" s="14" t="e">
        <f>VLOOKUP(B255,'Provider Valuations &amp; MPTs'!B:F,9,0)</f>
        <v>#REF!</v>
      </c>
      <c r="K255" s="14">
        <f>VLOOKUP(B255,'Provider Valuations &amp; MPTs'!B:N,11,0)</f>
        <v>0.53874793830897116</v>
      </c>
      <c r="L255" s="23" t="str">
        <f t="shared" si="17"/>
        <v>NA</v>
      </c>
      <c r="M255" s="24">
        <f>MAX(H255-$D$8,MIN(H255,ROUND(IF(L255="NA",IF(D255="CMHC",MIN($D$7,K255/$D$2),IF(D255="LHD",MIN($D$6,K255/$D$2),MIN($D$5,K255/$D$2))),IF(L255&lt;$D$3,MIN($D$4,K255/$D$2),IF(L255&gt;$E$3,$E$4,MIN($D$4,(K255/$D$2)*(1/3*L255))))),0)))+1</f>
        <v>1</v>
      </c>
      <c r="N255" s="24">
        <f t="shared" si="19"/>
        <v>0</v>
      </c>
      <c r="O255" s="49">
        <f t="shared" si="20"/>
        <v>0</v>
      </c>
      <c r="P255" s="49">
        <f t="shared" si="21"/>
        <v>1</v>
      </c>
    </row>
    <row r="256" spans="1:16" ht="15" x14ac:dyDescent="0.25">
      <c r="A256" s="1">
        <v>14</v>
      </c>
      <c r="B256" s="1" t="s">
        <v>487</v>
      </c>
      <c r="C256" s="2" t="s">
        <v>488</v>
      </c>
      <c r="D256" s="2" t="s">
        <v>9</v>
      </c>
      <c r="E256" s="2" t="s">
        <v>606</v>
      </c>
      <c r="F256" s="8" t="e">
        <f>VLOOKUP(B256,'Provider Valuations &amp; MPTs'!B:E,7,0)</f>
        <v>#REF!</v>
      </c>
      <c r="G256" s="2" t="e">
        <f>VLOOKUP(B256,'Provider Valuations &amp; MPTs'!B:E,8,0)</f>
        <v>#REF!</v>
      </c>
      <c r="H256" s="2">
        <v>2</v>
      </c>
      <c r="I256" s="8">
        <v>5.3329291227857136E-4</v>
      </c>
      <c r="J256" s="14" t="e">
        <f>VLOOKUP(B256,'Provider Valuations &amp; MPTs'!B:F,9,0)</f>
        <v>#REF!</v>
      </c>
      <c r="K256" s="14">
        <f>VLOOKUP(B256,'Provider Valuations &amp; MPTs'!B:N,11,0)</f>
        <v>1.1433678880599751</v>
      </c>
      <c r="L256" s="23" t="str">
        <f t="shared" si="17"/>
        <v>NA</v>
      </c>
      <c r="M256" s="24">
        <f t="shared" si="18"/>
        <v>0</v>
      </c>
      <c r="N256" s="24">
        <f t="shared" si="19"/>
        <v>2</v>
      </c>
      <c r="O256" s="49">
        <f t="shared" si="20"/>
        <v>0</v>
      </c>
      <c r="P256" s="49">
        <f t="shared" si="21"/>
        <v>0</v>
      </c>
    </row>
    <row r="257" spans="1:16" ht="15" x14ac:dyDescent="0.25">
      <c r="A257" s="1">
        <v>14</v>
      </c>
      <c r="B257" s="1" t="s">
        <v>489</v>
      </c>
      <c r="C257" s="2" t="s">
        <v>490</v>
      </c>
      <c r="D257" s="2" t="s">
        <v>9</v>
      </c>
      <c r="E257" s="2" t="s">
        <v>10</v>
      </c>
      <c r="F257" s="8" t="e">
        <f>VLOOKUP(B257,'Provider Valuations &amp; MPTs'!B:E,7,0)</f>
        <v>#REF!</v>
      </c>
      <c r="G257" s="2" t="e">
        <f>VLOOKUP(B257,'Provider Valuations &amp; MPTs'!B:E,8,0)</f>
        <v>#REF!</v>
      </c>
      <c r="H257" s="2">
        <v>30</v>
      </c>
      <c r="I257" s="8">
        <v>3.1274842613682702E-3</v>
      </c>
      <c r="J257" s="14" t="e">
        <f>VLOOKUP(B257,'Provider Valuations &amp; MPTs'!B:F,9,0)</f>
        <v>#REF!</v>
      </c>
      <c r="K257" s="14">
        <f>VLOOKUP(B257,'Provider Valuations &amp; MPTs'!B:N,11,0)</f>
        <v>2.3216790330232993</v>
      </c>
      <c r="L257" s="23" t="str">
        <f t="shared" si="17"/>
        <v>NA</v>
      </c>
      <c r="M257" s="24">
        <f t="shared" si="18"/>
        <v>20</v>
      </c>
      <c r="N257" s="24">
        <f t="shared" si="19"/>
        <v>10</v>
      </c>
      <c r="O257" s="49">
        <f t="shared" si="20"/>
        <v>20</v>
      </c>
      <c r="P257" s="49">
        <f t="shared" si="21"/>
        <v>0</v>
      </c>
    </row>
    <row r="258" spans="1:16" ht="15" x14ac:dyDescent="0.25">
      <c r="A258" s="1">
        <v>14</v>
      </c>
      <c r="B258" s="1" t="s">
        <v>491</v>
      </c>
      <c r="C258" s="2" t="s">
        <v>492</v>
      </c>
      <c r="D258" s="2" t="s">
        <v>9</v>
      </c>
      <c r="E258" s="2" t="s">
        <v>606</v>
      </c>
      <c r="F258" s="8" t="e">
        <f>VLOOKUP(B258,'Provider Valuations &amp; MPTs'!B:E,7,0)</f>
        <v>#REF!</v>
      </c>
      <c r="G258" s="2" t="e">
        <f>VLOOKUP(B258,'Provider Valuations &amp; MPTs'!B:E,8,0)</f>
        <v>#REF!</v>
      </c>
      <c r="H258" s="2">
        <v>9</v>
      </c>
      <c r="I258" s="8">
        <v>3.2358055872861076E-4</v>
      </c>
      <c r="J258" s="14" t="e">
        <f>VLOOKUP(B258,'Provider Valuations &amp; MPTs'!B:F,9,0)</f>
        <v>#REF!</v>
      </c>
      <c r="K258" s="14">
        <f>VLOOKUP(B258,'Provider Valuations &amp; MPTs'!B:N,11,0)</f>
        <v>4.6743262902525915</v>
      </c>
      <c r="L258" s="23" t="str">
        <f t="shared" si="17"/>
        <v>NA</v>
      </c>
      <c r="M258" s="24">
        <f t="shared" si="18"/>
        <v>0</v>
      </c>
      <c r="N258" s="24">
        <f t="shared" si="19"/>
        <v>9</v>
      </c>
      <c r="O258" s="49">
        <f t="shared" si="20"/>
        <v>0</v>
      </c>
      <c r="P258" s="49">
        <f t="shared" si="21"/>
        <v>0</v>
      </c>
    </row>
    <row r="259" spans="1:16" ht="30" x14ac:dyDescent="0.25">
      <c r="A259" s="1">
        <v>14</v>
      </c>
      <c r="B259" s="1" t="s">
        <v>493</v>
      </c>
      <c r="C259" s="2" t="s">
        <v>494</v>
      </c>
      <c r="D259" s="2" t="s">
        <v>9</v>
      </c>
      <c r="E259" s="2" t="s">
        <v>606</v>
      </c>
      <c r="F259" s="8" t="e">
        <f>VLOOKUP(B259,'Provider Valuations &amp; MPTs'!B:E,7,0)</f>
        <v>#REF!</v>
      </c>
      <c r="G259" s="2" t="e">
        <f>VLOOKUP(B259,'Provider Valuations &amp; MPTs'!B:E,8,0)</f>
        <v>#REF!</v>
      </c>
      <c r="H259" s="2">
        <v>46</v>
      </c>
      <c r="I259" s="8">
        <v>6.3007260056035094E-3</v>
      </c>
      <c r="J259" s="14" t="e">
        <f>VLOOKUP(B259,'Provider Valuations &amp; MPTs'!B:F,9,0)</f>
        <v>#REF!</v>
      </c>
      <c r="K259" s="14">
        <f>VLOOKUP(B259,'Provider Valuations &amp; MPTs'!B:N,11,0)</f>
        <v>1.7754266101563552</v>
      </c>
      <c r="L259" s="23" t="str">
        <f t="shared" si="17"/>
        <v>NA</v>
      </c>
      <c r="M259" s="24">
        <f t="shared" si="18"/>
        <v>36</v>
      </c>
      <c r="N259" s="24">
        <f t="shared" si="19"/>
        <v>10</v>
      </c>
      <c r="O259" s="49">
        <f t="shared" si="20"/>
        <v>36</v>
      </c>
      <c r="P259" s="49">
        <f t="shared" si="21"/>
        <v>0</v>
      </c>
    </row>
    <row r="260" spans="1:16" ht="30" x14ac:dyDescent="0.25">
      <c r="A260" s="1">
        <v>14</v>
      </c>
      <c r="B260" s="1" t="s">
        <v>495</v>
      </c>
      <c r="C260" s="2" t="s">
        <v>496</v>
      </c>
      <c r="D260" s="2" t="s">
        <v>9</v>
      </c>
      <c r="E260" s="2" t="s">
        <v>606</v>
      </c>
      <c r="F260" s="8" t="e">
        <f>VLOOKUP(B260,'Provider Valuations &amp; MPTs'!B:E,7,0)</f>
        <v>#REF!</v>
      </c>
      <c r="G260" s="2" t="e">
        <f>VLOOKUP(B260,'Provider Valuations &amp; MPTs'!B:E,8,0)</f>
        <v>#REF!</v>
      </c>
      <c r="H260" s="2">
        <v>33</v>
      </c>
      <c r="I260" s="8">
        <v>4.657902980291828E-3</v>
      </c>
      <c r="J260" s="14" t="e">
        <f>VLOOKUP(B260,'Provider Valuations &amp; MPTs'!B:F,9,0)</f>
        <v>#REF!</v>
      </c>
      <c r="K260" s="14">
        <f>VLOOKUP(B260,'Provider Valuations &amp; MPTs'!B:N,11,0)</f>
        <v>1.7346456345925534</v>
      </c>
      <c r="L260" s="23" t="str">
        <f t="shared" si="17"/>
        <v>NA</v>
      </c>
      <c r="M260" s="24">
        <f t="shared" si="18"/>
        <v>23</v>
      </c>
      <c r="N260" s="24">
        <f t="shared" si="19"/>
        <v>10</v>
      </c>
      <c r="O260" s="49">
        <f t="shared" si="20"/>
        <v>23</v>
      </c>
      <c r="P260" s="49">
        <f t="shared" si="21"/>
        <v>0</v>
      </c>
    </row>
    <row r="261" spans="1:16" ht="15" x14ac:dyDescent="0.25">
      <c r="A261" s="1">
        <v>14</v>
      </c>
      <c r="B261" s="1" t="s">
        <v>497</v>
      </c>
      <c r="C261" s="2" t="s">
        <v>498</v>
      </c>
      <c r="D261" s="2" t="s">
        <v>9</v>
      </c>
      <c r="E261" s="2" t="s">
        <v>606</v>
      </c>
      <c r="F261" s="8" t="e">
        <f>VLOOKUP(B261,'Provider Valuations &amp; MPTs'!B:E,7,0)</f>
        <v>#REF!</v>
      </c>
      <c r="G261" s="2" t="e">
        <f>VLOOKUP(B261,'Provider Valuations &amp; MPTs'!B:E,8,0)</f>
        <v>#REF!</v>
      </c>
      <c r="H261" s="2">
        <v>1</v>
      </c>
      <c r="I261" s="8">
        <v>2.072161525469434E-4</v>
      </c>
      <c r="J261" s="14" t="e">
        <f>VLOOKUP(B261,'Provider Valuations &amp; MPTs'!B:F,9,0)</f>
        <v>#REF!</v>
      </c>
      <c r="K261" s="14">
        <f>VLOOKUP(B261,'Provider Valuations &amp; MPTs'!B:N,11,0)</f>
        <v>1.4405015129936978</v>
      </c>
      <c r="L261" s="23" t="str">
        <f t="shared" si="17"/>
        <v>NA</v>
      </c>
      <c r="M261" s="24">
        <f t="shared" si="18"/>
        <v>0</v>
      </c>
      <c r="N261" s="24">
        <f t="shared" si="19"/>
        <v>1</v>
      </c>
      <c r="O261" s="49">
        <f t="shared" si="20"/>
        <v>0</v>
      </c>
      <c r="P261" s="49">
        <f t="shared" si="21"/>
        <v>0</v>
      </c>
    </row>
    <row r="262" spans="1:16" ht="15" x14ac:dyDescent="0.25">
      <c r="A262" s="1">
        <v>14</v>
      </c>
      <c r="B262" s="1" t="s">
        <v>499</v>
      </c>
      <c r="C262" s="2" t="s">
        <v>500</v>
      </c>
      <c r="D262" s="2" t="s">
        <v>603</v>
      </c>
      <c r="E262" s="2" t="s">
        <v>606</v>
      </c>
      <c r="F262" s="8" t="e">
        <f>VLOOKUP(B262,'Provider Valuations &amp; MPTs'!B:E,7,0)</f>
        <v>#REF!</v>
      </c>
      <c r="G262" s="2" t="e">
        <f>VLOOKUP(B262,'Provider Valuations &amp; MPTs'!B:E,8,0)</f>
        <v>#REF!</v>
      </c>
      <c r="H262" s="2">
        <v>12</v>
      </c>
      <c r="I262" s="8" t="s">
        <v>655</v>
      </c>
      <c r="J262" s="14" t="e">
        <f>VLOOKUP(B262,'Provider Valuations &amp; MPTs'!B:F,9,0)</f>
        <v>#REF!</v>
      </c>
      <c r="K262" s="14" t="str">
        <f>VLOOKUP(B262,'Provider Valuations &amp; MPTs'!B:N,11,0)</f>
        <v>NA</v>
      </c>
      <c r="L262" s="23" t="str">
        <f t="shared" si="17"/>
        <v>NA</v>
      </c>
      <c r="M262" s="24" t="e">
        <f t="shared" si="18"/>
        <v>#VALUE!</v>
      </c>
      <c r="N262" s="24" t="e">
        <f t="shared" si="19"/>
        <v>#VALUE!</v>
      </c>
      <c r="O262" s="49" t="e">
        <f t="shared" si="20"/>
        <v>#VALUE!</v>
      </c>
      <c r="P262" s="49" t="e">
        <f t="shared" si="21"/>
        <v>#VALUE!</v>
      </c>
    </row>
    <row r="263" spans="1:16" ht="15" x14ac:dyDescent="0.25">
      <c r="A263" s="1">
        <v>14</v>
      </c>
      <c r="B263" s="1" t="s">
        <v>501</v>
      </c>
      <c r="C263" s="2" t="s">
        <v>502</v>
      </c>
      <c r="D263" s="2" t="s">
        <v>9</v>
      </c>
      <c r="E263" s="2" t="s">
        <v>606</v>
      </c>
      <c r="F263" s="8" t="e">
        <f>VLOOKUP(B263,'Provider Valuations &amp; MPTs'!B:E,7,0)</f>
        <v>#REF!</v>
      </c>
      <c r="G263" s="2" t="e">
        <f>VLOOKUP(B263,'Provider Valuations &amp; MPTs'!B:E,8,0)</f>
        <v>#REF!</v>
      </c>
      <c r="H263" s="2">
        <v>1</v>
      </c>
      <c r="I263" s="8">
        <v>7.8277539578610602E-5</v>
      </c>
      <c r="J263" s="14" t="e">
        <f>VLOOKUP(B263,'Provider Valuations &amp; MPTs'!B:F,9,0)</f>
        <v>#REF!</v>
      </c>
      <c r="K263" s="14">
        <f>VLOOKUP(B263,'Provider Valuations &amp; MPTs'!B:N,11,0)</f>
        <v>1.9473978196419888</v>
      </c>
      <c r="L263" s="23" t="str">
        <f t="shared" si="17"/>
        <v>NA</v>
      </c>
      <c r="M263" s="24">
        <f t="shared" si="18"/>
        <v>0</v>
      </c>
      <c r="N263" s="24">
        <f t="shared" si="19"/>
        <v>1</v>
      </c>
      <c r="O263" s="49">
        <f t="shared" si="20"/>
        <v>0</v>
      </c>
      <c r="P263" s="49">
        <f t="shared" si="21"/>
        <v>0</v>
      </c>
    </row>
    <row r="264" spans="1:16" ht="30" x14ac:dyDescent="0.25">
      <c r="A264" s="1">
        <v>15</v>
      </c>
      <c r="B264" s="1" t="s">
        <v>503</v>
      </c>
      <c r="C264" s="2" t="s">
        <v>504</v>
      </c>
      <c r="D264" s="2" t="s">
        <v>604</v>
      </c>
      <c r="E264" s="2" t="s">
        <v>606</v>
      </c>
      <c r="F264" s="8" t="e">
        <f>VLOOKUP(B264,'Provider Valuations &amp; MPTs'!B:E,7,0)</f>
        <v>#REF!</v>
      </c>
      <c r="G264" s="2" t="e">
        <f>VLOOKUP(B264,'Provider Valuations &amp; MPTs'!B:E,8,0)</f>
        <v>#REF!</v>
      </c>
      <c r="H264" s="2">
        <v>16</v>
      </c>
      <c r="I264" s="8" t="s">
        <v>655</v>
      </c>
      <c r="J264" s="14" t="e">
        <f>VLOOKUP(B264,'Provider Valuations &amp; MPTs'!B:F,9,0)</f>
        <v>#REF!</v>
      </c>
      <c r="K264" s="14" t="str">
        <f>VLOOKUP(B264,'Provider Valuations &amp; MPTs'!B:N,11,0)</f>
        <v>NA</v>
      </c>
      <c r="L264" s="23" t="str">
        <f t="shared" si="17"/>
        <v>NA</v>
      </c>
      <c r="M264" s="24" t="e">
        <f t="shared" si="18"/>
        <v>#VALUE!</v>
      </c>
      <c r="N264" s="24" t="e">
        <f t="shared" si="19"/>
        <v>#VALUE!</v>
      </c>
      <c r="O264" s="49" t="e">
        <f t="shared" si="20"/>
        <v>#VALUE!</v>
      </c>
      <c r="P264" s="49" t="e">
        <f t="shared" si="21"/>
        <v>#VALUE!</v>
      </c>
    </row>
    <row r="265" spans="1:16" ht="30" x14ac:dyDescent="0.25">
      <c r="A265" s="1">
        <v>15</v>
      </c>
      <c r="B265" s="1" t="s">
        <v>505</v>
      </c>
      <c r="C265" s="2" t="s">
        <v>506</v>
      </c>
      <c r="D265" s="2" t="s">
        <v>605</v>
      </c>
      <c r="E265" s="2" t="s">
        <v>606</v>
      </c>
      <c r="F265" s="8" t="e">
        <f>VLOOKUP(B265,'Provider Valuations &amp; MPTs'!B:E,7,0)</f>
        <v>#REF!</v>
      </c>
      <c r="G265" s="2" t="e">
        <f>VLOOKUP(B265,'Provider Valuations &amp; MPTs'!B:E,8,0)</f>
        <v>#REF!</v>
      </c>
      <c r="H265" s="2">
        <v>31</v>
      </c>
      <c r="I265" s="8" t="s">
        <v>655</v>
      </c>
      <c r="J265" s="14" t="e">
        <f>VLOOKUP(B265,'Provider Valuations &amp; MPTs'!B:F,9,0)</f>
        <v>#REF!</v>
      </c>
      <c r="K265" s="14" t="str">
        <f>VLOOKUP(B265,'Provider Valuations &amp; MPTs'!B:N,11,0)</f>
        <v>NA</v>
      </c>
      <c r="L265" s="23" t="str">
        <f t="shared" si="17"/>
        <v>NA</v>
      </c>
      <c r="M265" s="24" t="e">
        <f t="shared" si="18"/>
        <v>#VALUE!</v>
      </c>
      <c r="N265" s="24" t="e">
        <f t="shared" si="19"/>
        <v>#VALUE!</v>
      </c>
      <c r="O265" s="49" t="e">
        <f t="shared" si="20"/>
        <v>#VALUE!</v>
      </c>
      <c r="P265" s="49" t="e">
        <f t="shared" si="21"/>
        <v>#VALUE!</v>
      </c>
    </row>
    <row r="266" spans="1:16" ht="30" x14ac:dyDescent="0.25">
      <c r="A266" s="1">
        <v>15</v>
      </c>
      <c r="B266" s="1" t="s">
        <v>507</v>
      </c>
      <c r="C266" s="2" t="s">
        <v>508</v>
      </c>
      <c r="D266" s="2" t="s">
        <v>9</v>
      </c>
      <c r="E266" s="2" t="s">
        <v>10</v>
      </c>
      <c r="F266" s="8" t="e">
        <f>VLOOKUP(B266,'Provider Valuations &amp; MPTs'!B:E,7,0)</f>
        <v>#REF!</v>
      </c>
      <c r="G266" s="2" t="e">
        <f>VLOOKUP(B266,'Provider Valuations &amp; MPTs'!B:E,8,0)</f>
        <v>#REF!</v>
      </c>
      <c r="H266" s="2">
        <v>46</v>
      </c>
      <c r="I266" s="8">
        <v>1.052352086073209E-2</v>
      </c>
      <c r="J266" s="14" t="e">
        <f>VLOOKUP(B266,'Provider Valuations &amp; MPTs'!B:F,9,0)</f>
        <v>#REF!</v>
      </c>
      <c r="K266" s="14">
        <f>VLOOKUP(B266,'Provider Valuations &amp; MPTs'!B:N,11,0)</f>
        <v>1.0660415716554668</v>
      </c>
      <c r="L266" s="23" t="str">
        <f t="shared" si="17"/>
        <v>NA</v>
      </c>
      <c r="M266" s="24">
        <f t="shared" si="18"/>
        <v>36</v>
      </c>
      <c r="N266" s="24">
        <f t="shared" si="19"/>
        <v>10</v>
      </c>
      <c r="O266" s="49">
        <f t="shared" si="20"/>
        <v>36</v>
      </c>
      <c r="P266" s="49">
        <f t="shared" si="21"/>
        <v>0</v>
      </c>
    </row>
    <row r="267" spans="1:16" ht="30" x14ac:dyDescent="0.25">
      <c r="A267" s="1">
        <v>15</v>
      </c>
      <c r="B267" s="1" t="s">
        <v>509</v>
      </c>
      <c r="C267" s="2" t="s">
        <v>510</v>
      </c>
      <c r="D267" s="2" t="s">
        <v>603</v>
      </c>
      <c r="E267" s="2" t="s">
        <v>606</v>
      </c>
      <c r="F267" s="8" t="e">
        <f>VLOOKUP(B267,'Provider Valuations &amp; MPTs'!B:E,7,0)</f>
        <v>#REF!</v>
      </c>
      <c r="G267" s="2" t="e">
        <f>VLOOKUP(B267,'Provider Valuations &amp; MPTs'!B:E,8,0)</f>
        <v>#REF!</v>
      </c>
      <c r="H267" s="2">
        <v>31</v>
      </c>
      <c r="I267" s="8" t="s">
        <v>655</v>
      </c>
      <c r="J267" s="14" t="e">
        <f>VLOOKUP(B267,'Provider Valuations &amp; MPTs'!B:F,9,0)</f>
        <v>#REF!</v>
      </c>
      <c r="K267" s="14" t="str">
        <f>VLOOKUP(B267,'Provider Valuations &amp; MPTs'!B:N,11,0)</f>
        <v>NA</v>
      </c>
      <c r="L267" s="23" t="str">
        <f t="shared" si="17"/>
        <v>NA</v>
      </c>
      <c r="M267" s="24" t="e">
        <f t="shared" si="18"/>
        <v>#VALUE!</v>
      </c>
      <c r="N267" s="24" t="e">
        <f t="shared" si="19"/>
        <v>#VALUE!</v>
      </c>
      <c r="O267" s="49" t="e">
        <f t="shared" si="20"/>
        <v>#VALUE!</v>
      </c>
      <c r="P267" s="49" t="e">
        <f t="shared" si="21"/>
        <v>#VALUE!</v>
      </c>
    </row>
    <row r="268" spans="1:16" ht="30" x14ac:dyDescent="0.25">
      <c r="A268" s="1">
        <v>15</v>
      </c>
      <c r="B268" s="1" t="s">
        <v>511</v>
      </c>
      <c r="C268" s="2" t="s">
        <v>512</v>
      </c>
      <c r="D268" s="2" t="s">
        <v>9</v>
      </c>
      <c r="E268" s="2" t="s">
        <v>10</v>
      </c>
      <c r="F268" s="8" t="e">
        <f>VLOOKUP(B268,'Provider Valuations &amp; MPTs'!B:E,7,0)</f>
        <v>#REF!</v>
      </c>
      <c r="G268" s="2" t="e">
        <f>VLOOKUP(B268,'Provider Valuations &amp; MPTs'!B:E,8,0)</f>
        <v>#REF!</v>
      </c>
      <c r="H268" s="2">
        <v>15</v>
      </c>
      <c r="I268" s="8">
        <v>6.9966800490999584E-3</v>
      </c>
      <c r="J268" s="14" t="e">
        <f>VLOOKUP(B268,'Provider Valuations &amp; MPTs'!B:F,9,0)</f>
        <v>#REF!</v>
      </c>
      <c r="K268" s="14">
        <f>VLOOKUP(B268,'Provider Valuations &amp; MPTs'!B:N,11,0)</f>
        <v>0.52814899381684033</v>
      </c>
      <c r="L268" s="23" t="str">
        <f t="shared" si="17"/>
        <v>NA</v>
      </c>
      <c r="M268" s="24">
        <f t="shared" si="18"/>
        <v>5</v>
      </c>
      <c r="N268" s="24">
        <f t="shared" si="19"/>
        <v>10</v>
      </c>
      <c r="O268" s="49">
        <f t="shared" si="20"/>
        <v>5</v>
      </c>
      <c r="P268" s="49">
        <f t="shared" si="21"/>
        <v>0</v>
      </c>
    </row>
    <row r="269" spans="1:16" ht="30" x14ac:dyDescent="0.25">
      <c r="A269" s="1">
        <v>15</v>
      </c>
      <c r="B269" s="1" t="s">
        <v>513</v>
      </c>
      <c r="C269" s="2" t="s">
        <v>514</v>
      </c>
      <c r="D269" s="2" t="s">
        <v>9</v>
      </c>
      <c r="E269" s="2" t="s">
        <v>606</v>
      </c>
      <c r="F269" s="8" t="e">
        <f>VLOOKUP(B269,'Provider Valuations &amp; MPTs'!B:E,7,0)</f>
        <v>#REF!</v>
      </c>
      <c r="G269" s="2" t="e">
        <f>VLOOKUP(B269,'Provider Valuations &amp; MPTs'!B:E,8,0)</f>
        <v>#REF!</v>
      </c>
      <c r="H269" s="2">
        <v>75</v>
      </c>
      <c r="I269" s="8">
        <v>1.2181078921356808E-2</v>
      </c>
      <c r="J269" s="14" t="e">
        <f>VLOOKUP(B269,'Provider Valuations &amp; MPTs'!B:F,9,0)</f>
        <v>#REF!</v>
      </c>
      <c r="K269" s="14">
        <f>VLOOKUP(B269,'Provider Valuations &amp; MPTs'!B:N,11,0)</f>
        <v>2.5707309216994814</v>
      </c>
      <c r="L269" s="23" t="str">
        <f t="shared" si="17"/>
        <v>NA</v>
      </c>
      <c r="M269" s="24">
        <f t="shared" si="18"/>
        <v>65</v>
      </c>
      <c r="N269" s="24">
        <f t="shared" si="19"/>
        <v>10</v>
      </c>
      <c r="O269" s="49">
        <f t="shared" si="20"/>
        <v>65</v>
      </c>
      <c r="P269" s="49">
        <f t="shared" si="21"/>
        <v>0</v>
      </c>
    </row>
    <row r="270" spans="1:16" ht="15" x14ac:dyDescent="0.25">
      <c r="A270" s="1">
        <v>15</v>
      </c>
      <c r="B270" s="1" t="s">
        <v>515</v>
      </c>
      <c r="C270" s="2" t="s">
        <v>516</v>
      </c>
      <c r="D270" s="2" t="s">
        <v>9</v>
      </c>
      <c r="E270" s="2" t="s">
        <v>10</v>
      </c>
      <c r="F270" s="8" t="e">
        <f>VLOOKUP(B270,'Provider Valuations &amp; MPTs'!B:E,7,0)</f>
        <v>#REF!</v>
      </c>
      <c r="G270" s="2" t="e">
        <f>VLOOKUP(B270,'Provider Valuations &amp; MPTs'!B:E,8,0)</f>
        <v>#REF!</v>
      </c>
      <c r="H270" s="2">
        <v>17</v>
      </c>
      <c r="I270" s="8">
        <v>3.4871452890301588E-3</v>
      </c>
      <c r="J270" s="14" t="e">
        <f>VLOOKUP(B270,'Provider Valuations &amp; MPTs'!B:F,9,0)</f>
        <v>#REF!</v>
      </c>
      <c r="K270" s="14">
        <f>VLOOKUP(B270,'Provider Valuations &amp; MPTs'!B:N,11,0)</f>
        <v>1.1868053172161046</v>
      </c>
      <c r="L270" s="23" t="str">
        <f t="shared" ref="L270:L312" si="22">IFERROR((K270/$K$10)/$I270,"NA")</f>
        <v>NA</v>
      </c>
      <c r="M270" s="24">
        <f t="shared" ref="M270:M312" si="23">MAX(H270-$D$8,MIN(H270,ROUND(IF(L270="NA",IF(D270="CMHC",MIN($D$7,K270/$D$2),IF(D270="LHD",MIN($D$6,K270/$D$2),MIN($D$5,K270/$D$2))),IF(L270&lt;$D$3,MIN($D$4,K270/$D$2),IF(L270&gt;$E$3,$E$4,MIN($D$4,(K270/$D$2)*(1/3*L270))))),0)))</f>
        <v>7</v>
      </c>
      <c r="N270" s="24">
        <f t="shared" ref="N270:N312" si="24">H270-M270</f>
        <v>10</v>
      </c>
      <c r="O270" s="49">
        <f t="shared" ref="O270:O312" si="25">MAX(H270-10,MIN(H270,ROUND(IF(L270="NA",IF(D270="CMHC",MIN(40,K270/500000),IF(D270="LHD",MIN(20,K270/500000),MIN(75,K270/500000))),IF(L270&lt;3,MIN(75,K270/500000),IF(L270&gt;10,40,MIN(75,(K270/500000)*(1/3*L270))))),0)))</f>
        <v>7</v>
      </c>
      <c r="P270" s="49">
        <f t="shared" ref="P270:P312" si="26">M270-O270</f>
        <v>0</v>
      </c>
    </row>
    <row r="271" spans="1:16" ht="15" x14ac:dyDescent="0.25">
      <c r="A271" s="1">
        <v>15</v>
      </c>
      <c r="B271" s="1" t="s">
        <v>517</v>
      </c>
      <c r="C271" s="2" t="s">
        <v>518</v>
      </c>
      <c r="D271" s="2" t="s">
        <v>9</v>
      </c>
      <c r="E271" s="2" t="s">
        <v>10</v>
      </c>
      <c r="F271" s="8" t="e">
        <f>VLOOKUP(B271,'Provider Valuations &amp; MPTs'!B:E,7,0)</f>
        <v>#REF!</v>
      </c>
      <c r="G271" s="2" t="e">
        <f>VLOOKUP(B271,'Provider Valuations &amp; MPTs'!B:E,8,0)</f>
        <v>#REF!</v>
      </c>
      <c r="H271" s="2">
        <v>1</v>
      </c>
      <c r="I271" s="8">
        <v>3.6672792915743097E-3</v>
      </c>
      <c r="J271" s="14" t="e">
        <f>VLOOKUP(B271,'Provider Valuations &amp; MPTs'!B:F,9,0)</f>
        <v>#REF!</v>
      </c>
      <c r="K271" s="14">
        <f>VLOOKUP(B271,'Provider Valuations &amp; MPTs'!B:N,11,0)</f>
        <v>9.0023635858099971E-2</v>
      </c>
      <c r="L271" s="23" t="str">
        <f t="shared" si="22"/>
        <v>NA</v>
      </c>
      <c r="M271" s="24">
        <f t="shared" si="23"/>
        <v>0</v>
      </c>
      <c r="N271" s="24">
        <f t="shared" si="24"/>
        <v>1</v>
      </c>
      <c r="O271" s="49">
        <f t="shared" si="25"/>
        <v>0</v>
      </c>
      <c r="P271" s="49">
        <f t="shared" si="26"/>
        <v>0</v>
      </c>
    </row>
    <row r="272" spans="1:16" ht="15" x14ac:dyDescent="0.25">
      <c r="A272" s="1">
        <v>16</v>
      </c>
      <c r="B272" s="1" t="s">
        <v>519</v>
      </c>
      <c r="C272" s="2" t="s">
        <v>520</v>
      </c>
      <c r="D272" s="2" t="s">
        <v>603</v>
      </c>
      <c r="E272" s="2" t="s">
        <v>606</v>
      </c>
      <c r="F272" s="8" t="e">
        <f>VLOOKUP(B272,'Provider Valuations &amp; MPTs'!B:E,7,0)</f>
        <v>#REF!</v>
      </c>
      <c r="G272" s="2" t="e">
        <f>VLOOKUP(B272,'Provider Valuations &amp; MPTs'!B:E,8,0)</f>
        <v>#REF!</v>
      </c>
      <c r="H272" s="2">
        <v>12</v>
      </c>
      <c r="I272" s="8" t="s">
        <v>655</v>
      </c>
      <c r="J272" s="14" t="e">
        <f>VLOOKUP(B272,'Provider Valuations &amp; MPTs'!B:F,9,0)</f>
        <v>#REF!</v>
      </c>
      <c r="K272" s="14" t="str">
        <f>VLOOKUP(B272,'Provider Valuations &amp; MPTs'!B:N,11,0)</f>
        <v>NA</v>
      </c>
      <c r="L272" s="23" t="str">
        <f t="shared" si="22"/>
        <v>NA</v>
      </c>
      <c r="M272" s="24" t="e">
        <f t="shared" si="23"/>
        <v>#VALUE!</v>
      </c>
      <c r="N272" s="24" t="e">
        <f t="shared" si="24"/>
        <v>#VALUE!</v>
      </c>
      <c r="O272" s="49" t="e">
        <f t="shared" si="25"/>
        <v>#VALUE!</v>
      </c>
      <c r="P272" s="49" t="e">
        <f t="shared" si="26"/>
        <v>#VALUE!</v>
      </c>
    </row>
    <row r="273" spans="1:16" ht="30" x14ac:dyDescent="0.25">
      <c r="A273" s="1">
        <v>16</v>
      </c>
      <c r="B273" s="1" t="s">
        <v>521</v>
      </c>
      <c r="C273" s="2" t="s">
        <v>522</v>
      </c>
      <c r="D273" s="2" t="s">
        <v>9</v>
      </c>
      <c r="E273" s="2" t="s">
        <v>10</v>
      </c>
      <c r="F273" s="8" t="e">
        <f>VLOOKUP(B273,'Provider Valuations &amp; MPTs'!B:E,7,0)</f>
        <v>#REF!</v>
      </c>
      <c r="G273" s="2" t="e">
        <f>VLOOKUP(B273,'Provider Valuations &amp; MPTs'!B:E,8,0)</f>
        <v>#REF!</v>
      </c>
      <c r="H273" s="2">
        <v>6</v>
      </c>
      <c r="I273" s="8">
        <v>5.3691842542784723E-3</v>
      </c>
      <c r="J273" s="14" t="e">
        <f>VLOOKUP(B273,'Provider Valuations &amp; MPTs'!B:F,9,0)</f>
        <v>#REF!</v>
      </c>
      <c r="K273" s="14">
        <f>VLOOKUP(B273,'Provider Valuations &amp; MPTs'!B:N,11,0)</f>
        <v>0.28453864474528201</v>
      </c>
      <c r="L273" s="23" t="str">
        <f t="shared" si="22"/>
        <v>NA</v>
      </c>
      <c r="M273" s="24">
        <f t="shared" si="23"/>
        <v>0</v>
      </c>
      <c r="N273" s="24">
        <f t="shared" si="24"/>
        <v>6</v>
      </c>
      <c r="O273" s="49">
        <f t="shared" si="25"/>
        <v>0</v>
      </c>
      <c r="P273" s="49">
        <f t="shared" si="26"/>
        <v>0</v>
      </c>
    </row>
    <row r="274" spans="1:16" ht="30" x14ac:dyDescent="0.25">
      <c r="A274" s="1">
        <v>16</v>
      </c>
      <c r="B274" s="1" t="s">
        <v>523</v>
      </c>
      <c r="C274" s="2" t="s">
        <v>524</v>
      </c>
      <c r="D274" s="2" t="s">
        <v>9</v>
      </c>
      <c r="E274" s="2" t="s">
        <v>606</v>
      </c>
      <c r="F274" s="8" t="e">
        <f>VLOOKUP(B274,'Provider Valuations &amp; MPTs'!B:E,7,0)</f>
        <v>#REF!</v>
      </c>
      <c r="G274" s="2" t="e">
        <f>VLOOKUP(B274,'Provider Valuations &amp; MPTs'!B:E,8,0)</f>
        <v>#REF!</v>
      </c>
      <c r="H274" s="2">
        <v>40</v>
      </c>
      <c r="I274" s="8">
        <v>3.1031818121997161E-4</v>
      </c>
      <c r="J274" s="14" t="e">
        <f>VLOOKUP(B274,'Provider Valuations &amp; MPTs'!B:F,9,0)</f>
        <v>#REF!</v>
      </c>
      <c r="K274" s="14">
        <f>VLOOKUP(B274,'Provider Valuations &amp; MPTs'!B:N,11,0)</f>
        <v>19.160644285864464</v>
      </c>
      <c r="L274" s="23" t="str">
        <f t="shared" si="22"/>
        <v>NA</v>
      </c>
      <c r="M274" s="24">
        <f t="shared" si="23"/>
        <v>30</v>
      </c>
      <c r="N274" s="24">
        <f t="shared" si="24"/>
        <v>10</v>
      </c>
      <c r="O274" s="49">
        <f t="shared" si="25"/>
        <v>30</v>
      </c>
      <c r="P274" s="49">
        <f t="shared" si="26"/>
        <v>0</v>
      </c>
    </row>
    <row r="275" spans="1:16" ht="30" x14ac:dyDescent="0.25">
      <c r="A275" s="1">
        <v>16</v>
      </c>
      <c r="B275" s="1" t="s">
        <v>525</v>
      </c>
      <c r="C275" s="2" t="s">
        <v>526</v>
      </c>
      <c r="D275" s="2" t="s">
        <v>9</v>
      </c>
      <c r="E275" s="2" t="s">
        <v>606</v>
      </c>
      <c r="F275" s="8" t="e">
        <f>VLOOKUP(B275,'Provider Valuations &amp; MPTs'!B:E,7,0)</f>
        <v>#REF!</v>
      </c>
      <c r="G275" s="2" t="e">
        <f>VLOOKUP(B275,'Provider Valuations &amp; MPTs'!B:E,8,0)</f>
        <v>#REF!</v>
      </c>
      <c r="H275" s="2">
        <v>40</v>
      </c>
      <c r="I275" s="8">
        <v>2.3434128311551982E-4</v>
      </c>
      <c r="J275" s="14" t="e">
        <f>VLOOKUP(B275,'Provider Valuations &amp; MPTs'!B:F,9,0)</f>
        <v>#REF!</v>
      </c>
      <c r="K275" s="14">
        <f>VLOOKUP(B275,'Provider Valuations &amp; MPTs'!B:N,11,0)</f>
        <v>25.32137803740828</v>
      </c>
      <c r="L275" s="23" t="str">
        <f t="shared" si="22"/>
        <v>NA</v>
      </c>
      <c r="M275" s="24">
        <f t="shared" si="23"/>
        <v>30</v>
      </c>
      <c r="N275" s="24">
        <f t="shared" si="24"/>
        <v>10</v>
      </c>
      <c r="O275" s="49">
        <f t="shared" si="25"/>
        <v>30</v>
      </c>
      <c r="P275" s="49">
        <f t="shared" si="26"/>
        <v>0</v>
      </c>
    </row>
    <row r="276" spans="1:16" ht="30" x14ac:dyDescent="0.25">
      <c r="A276" s="1">
        <v>16</v>
      </c>
      <c r="B276" s="1" t="s">
        <v>527</v>
      </c>
      <c r="C276" s="2" t="s">
        <v>528</v>
      </c>
      <c r="D276" s="2" t="s">
        <v>9</v>
      </c>
      <c r="E276" s="2" t="s">
        <v>10</v>
      </c>
      <c r="F276" s="8" t="e">
        <f>VLOOKUP(B276,'Provider Valuations &amp; MPTs'!B:E,7,0)</f>
        <v>#REF!</v>
      </c>
      <c r="G276" s="2" t="e">
        <f>VLOOKUP(B276,'Provider Valuations &amp; MPTs'!B:E,8,0)</f>
        <v>#REF!</v>
      </c>
      <c r="H276" s="2">
        <v>4</v>
      </c>
      <c r="I276" s="8">
        <v>2.0872577989537538E-4</v>
      </c>
      <c r="J276" s="14" t="e">
        <f>VLOOKUP(B276,'Provider Valuations &amp; MPTs'!B:F,9,0)</f>
        <v>#REF!</v>
      </c>
      <c r="K276" s="14">
        <f>VLOOKUP(B276,'Provider Valuations &amp; MPTs'!B:N,11,0)</f>
        <v>3.656597880769517</v>
      </c>
      <c r="L276" s="23" t="str">
        <f t="shared" si="22"/>
        <v>NA</v>
      </c>
      <c r="M276" s="24">
        <f t="shared" si="23"/>
        <v>0</v>
      </c>
      <c r="N276" s="24">
        <f t="shared" si="24"/>
        <v>4</v>
      </c>
      <c r="O276" s="49">
        <f t="shared" si="25"/>
        <v>0</v>
      </c>
      <c r="P276" s="49">
        <f t="shared" si="26"/>
        <v>0</v>
      </c>
    </row>
    <row r="277" spans="1:16" ht="15" x14ac:dyDescent="0.25">
      <c r="A277" s="1">
        <v>16</v>
      </c>
      <c r="B277" s="1" t="s">
        <v>529</v>
      </c>
      <c r="C277" s="2" t="s">
        <v>530</v>
      </c>
      <c r="D277" s="2" t="s">
        <v>9</v>
      </c>
      <c r="E277" s="2" t="s">
        <v>10</v>
      </c>
      <c r="F277" s="8" t="e">
        <f>VLOOKUP(B277,'Provider Valuations &amp; MPTs'!B:E,7,0)</f>
        <v>#REF!</v>
      </c>
      <c r="G277" s="2" t="e">
        <f>VLOOKUP(B277,'Provider Valuations &amp; MPTs'!B:E,8,0)</f>
        <v>#REF!</v>
      </c>
      <c r="H277" s="2">
        <v>8</v>
      </c>
      <c r="I277" s="8">
        <v>5.2047109561877553E-3</v>
      </c>
      <c r="J277" s="14" t="e">
        <f>VLOOKUP(B277,'Provider Valuations &amp; MPTs'!B:F,9,0)</f>
        <v>#REF!</v>
      </c>
      <c r="K277" s="14">
        <f>VLOOKUP(B277,'Provider Valuations &amp; MPTs'!B:N,11,0)</f>
        <v>0.35643063160009741</v>
      </c>
      <c r="L277" s="23" t="str">
        <f t="shared" si="22"/>
        <v>NA</v>
      </c>
      <c r="M277" s="24">
        <f t="shared" si="23"/>
        <v>0</v>
      </c>
      <c r="N277" s="24">
        <f t="shared" si="24"/>
        <v>8</v>
      </c>
      <c r="O277" s="49">
        <f t="shared" si="25"/>
        <v>0</v>
      </c>
      <c r="P277" s="49">
        <f t="shared" si="26"/>
        <v>0</v>
      </c>
    </row>
    <row r="278" spans="1:16" ht="30" x14ac:dyDescent="0.25">
      <c r="A278" s="1">
        <v>16</v>
      </c>
      <c r="B278" s="1" t="s">
        <v>531</v>
      </c>
      <c r="C278" s="2" t="s">
        <v>532</v>
      </c>
      <c r="D278" s="2" t="s">
        <v>9</v>
      </c>
      <c r="E278" s="2" t="s">
        <v>606</v>
      </c>
      <c r="F278" s="8" t="e">
        <f>VLOOKUP(B278,'Provider Valuations &amp; MPTs'!B:E,7,0)</f>
        <v>#REF!</v>
      </c>
      <c r="G278" s="2" t="e">
        <f>VLOOKUP(B278,'Provider Valuations &amp; MPTs'!B:E,8,0)</f>
        <v>#REF!</v>
      </c>
      <c r="H278" s="2">
        <v>1</v>
      </c>
      <c r="I278" s="8">
        <v>2.7306776995218479E-4</v>
      </c>
      <c r="J278" s="14" t="e">
        <f>VLOOKUP(B278,'Provider Valuations &amp; MPTs'!B:F,9,0)</f>
        <v>#REF!</v>
      </c>
      <c r="K278" s="14">
        <f>VLOOKUP(B278,'Provider Valuations &amp; MPTs'!B:N,11,0)</f>
        <v>1.3698565542797221</v>
      </c>
      <c r="L278" s="23" t="str">
        <f t="shared" si="22"/>
        <v>NA</v>
      </c>
      <c r="M278" s="24">
        <f t="shared" si="23"/>
        <v>0</v>
      </c>
      <c r="N278" s="24">
        <f t="shared" si="24"/>
        <v>1</v>
      </c>
      <c r="O278" s="49">
        <f t="shared" si="25"/>
        <v>0</v>
      </c>
      <c r="P278" s="49">
        <f t="shared" si="26"/>
        <v>0</v>
      </c>
    </row>
    <row r="279" spans="1:16" ht="15" x14ac:dyDescent="0.25">
      <c r="A279" s="1">
        <v>17</v>
      </c>
      <c r="B279" s="1" t="s">
        <v>533</v>
      </c>
      <c r="C279" s="2" t="s">
        <v>534</v>
      </c>
      <c r="D279" s="2" t="s">
        <v>9</v>
      </c>
      <c r="E279" s="2" t="s">
        <v>10</v>
      </c>
      <c r="F279" s="8" t="e">
        <f>VLOOKUP(B279,'Provider Valuations &amp; MPTs'!B:E,7,0)</f>
        <v>#REF!</v>
      </c>
      <c r="G279" s="2" t="e">
        <f>VLOOKUP(B279,'Provider Valuations &amp; MPTs'!B:E,8,0)</f>
        <v>#REF!</v>
      </c>
      <c r="H279" s="2">
        <v>1</v>
      </c>
      <c r="I279" s="8">
        <v>5.4422906300706604E-3</v>
      </c>
      <c r="J279" s="14" t="e">
        <f>VLOOKUP(B279,'Provider Valuations &amp; MPTs'!B:F,9,0)</f>
        <v>#REF!</v>
      </c>
      <c r="K279" s="14">
        <f>VLOOKUP(B279,'Provider Valuations &amp; MPTs'!B:N,11,0)</f>
        <v>6.5781026354523611E-2</v>
      </c>
      <c r="L279" s="23" t="str">
        <f t="shared" si="22"/>
        <v>NA</v>
      </c>
      <c r="M279" s="24">
        <f t="shared" si="23"/>
        <v>0</v>
      </c>
      <c r="N279" s="24">
        <f t="shared" si="24"/>
        <v>1</v>
      </c>
      <c r="O279" s="49">
        <f t="shared" si="25"/>
        <v>0</v>
      </c>
      <c r="P279" s="49">
        <f t="shared" si="26"/>
        <v>0</v>
      </c>
    </row>
    <row r="280" spans="1:16" ht="15" x14ac:dyDescent="0.25">
      <c r="A280" s="1">
        <v>17</v>
      </c>
      <c r="B280" s="1" t="s">
        <v>535</v>
      </c>
      <c r="C280" s="2" t="s">
        <v>536</v>
      </c>
      <c r="D280" s="2" t="s">
        <v>9</v>
      </c>
      <c r="E280" s="2" t="s">
        <v>10</v>
      </c>
      <c r="F280" s="8" t="e">
        <f>VLOOKUP(B280,'Provider Valuations &amp; MPTs'!B:E,7,0)</f>
        <v>#REF!</v>
      </c>
      <c r="G280" s="2" t="e">
        <f>VLOOKUP(B280,'Provider Valuations &amp; MPTs'!B:E,8,0)</f>
        <v>#REF!</v>
      </c>
      <c r="H280" s="2">
        <v>4</v>
      </c>
      <c r="I280" s="8">
        <v>1.7782156640856047E-3</v>
      </c>
      <c r="J280" s="14" t="e">
        <f>VLOOKUP(B280,'Provider Valuations &amp; MPTs'!B:F,9,0)</f>
        <v>#REF!</v>
      </c>
      <c r="K280" s="14">
        <f>VLOOKUP(B280,'Provider Valuations &amp; MPTs'!B:N,11,0)</f>
        <v>0.52679510175836186</v>
      </c>
      <c r="L280" s="23" t="str">
        <f t="shared" si="22"/>
        <v>NA</v>
      </c>
      <c r="M280" s="24">
        <f t="shared" si="23"/>
        <v>0</v>
      </c>
      <c r="N280" s="24">
        <f t="shared" si="24"/>
        <v>4</v>
      </c>
      <c r="O280" s="49">
        <f t="shared" si="25"/>
        <v>0</v>
      </c>
      <c r="P280" s="49">
        <f t="shared" si="26"/>
        <v>0</v>
      </c>
    </row>
    <row r="281" spans="1:16" ht="15" x14ac:dyDescent="0.25">
      <c r="A281" s="1">
        <v>17</v>
      </c>
      <c r="B281" s="1" t="s">
        <v>537</v>
      </c>
      <c r="C281" s="2" t="s">
        <v>538</v>
      </c>
      <c r="D281" s="2" t="s">
        <v>603</v>
      </c>
      <c r="E281" s="2" t="s">
        <v>606</v>
      </c>
      <c r="F281" s="8" t="e">
        <f>VLOOKUP(B281,'Provider Valuations &amp; MPTs'!B:E,7,0)</f>
        <v>#REF!</v>
      </c>
      <c r="G281" s="2" t="e">
        <f>VLOOKUP(B281,'Provider Valuations &amp; MPTs'!B:E,8,0)</f>
        <v>#REF!</v>
      </c>
      <c r="H281" s="2">
        <v>15</v>
      </c>
      <c r="I281" s="8" t="s">
        <v>655</v>
      </c>
      <c r="J281" s="14" t="e">
        <f>VLOOKUP(B281,'Provider Valuations &amp; MPTs'!B:F,9,0)</f>
        <v>#REF!</v>
      </c>
      <c r="K281" s="14" t="str">
        <f>VLOOKUP(B281,'Provider Valuations &amp; MPTs'!B:N,11,0)</f>
        <v>NA</v>
      </c>
      <c r="L281" s="23" t="str">
        <f t="shared" si="22"/>
        <v>NA</v>
      </c>
      <c r="M281" s="24" t="e">
        <f t="shared" si="23"/>
        <v>#VALUE!</v>
      </c>
      <c r="N281" s="24" t="e">
        <f t="shared" si="24"/>
        <v>#VALUE!</v>
      </c>
      <c r="O281" s="49" t="e">
        <f t="shared" si="25"/>
        <v>#VALUE!</v>
      </c>
      <c r="P281" s="49" t="e">
        <f t="shared" si="26"/>
        <v>#VALUE!</v>
      </c>
    </row>
    <row r="282" spans="1:16" ht="15" x14ac:dyDescent="0.25">
      <c r="A282" s="1">
        <v>17</v>
      </c>
      <c r="B282" s="1" t="s">
        <v>539</v>
      </c>
      <c r="C282" s="2" t="s">
        <v>540</v>
      </c>
      <c r="D282" s="2" t="s">
        <v>9</v>
      </c>
      <c r="E282" s="2" t="s">
        <v>10</v>
      </c>
      <c r="F282" s="8" t="e">
        <f>VLOOKUP(B282,'Provider Valuations &amp; MPTs'!B:E,7,0)</f>
        <v>#REF!</v>
      </c>
      <c r="G282" s="2" t="e">
        <f>VLOOKUP(B282,'Provider Valuations &amp; MPTs'!B:E,8,0)</f>
        <v>#REF!</v>
      </c>
      <c r="H282" s="2">
        <v>5</v>
      </c>
      <c r="I282" s="8">
        <v>6.1484552844579907E-3</v>
      </c>
      <c r="J282" s="14" t="e">
        <f>VLOOKUP(B282,'Provider Valuations &amp; MPTs'!B:F,9,0)</f>
        <v>#REF!</v>
      </c>
      <c r="K282" s="14">
        <f>VLOOKUP(B282,'Provider Valuations &amp; MPTs'!B:N,11,0)</f>
        <v>0.19399181909433696</v>
      </c>
      <c r="L282" s="23" t="str">
        <f t="shared" si="22"/>
        <v>NA</v>
      </c>
      <c r="M282" s="24">
        <f t="shared" si="23"/>
        <v>0</v>
      </c>
      <c r="N282" s="24">
        <f t="shared" si="24"/>
        <v>5</v>
      </c>
      <c r="O282" s="49">
        <f t="shared" si="25"/>
        <v>0</v>
      </c>
      <c r="P282" s="49">
        <f t="shared" si="26"/>
        <v>0</v>
      </c>
    </row>
    <row r="283" spans="1:16" ht="30" x14ac:dyDescent="0.25">
      <c r="A283" s="1">
        <v>17</v>
      </c>
      <c r="B283" s="1" t="s">
        <v>541</v>
      </c>
      <c r="C283" s="2" t="s">
        <v>542</v>
      </c>
      <c r="D283" s="2" t="s">
        <v>604</v>
      </c>
      <c r="E283" s="2" t="s">
        <v>606</v>
      </c>
      <c r="F283" s="8" t="e">
        <f>VLOOKUP(B283,'Provider Valuations &amp; MPTs'!B:E,7,0)</f>
        <v>#REF!</v>
      </c>
      <c r="G283" s="2" t="e">
        <f>VLOOKUP(B283,'Provider Valuations &amp; MPTs'!B:E,8,0)</f>
        <v>#REF!</v>
      </c>
      <c r="H283" s="2">
        <v>1</v>
      </c>
      <c r="I283" s="8" t="s">
        <v>655</v>
      </c>
      <c r="J283" s="14" t="e">
        <f>VLOOKUP(B283,'Provider Valuations &amp; MPTs'!B:F,9,0)</f>
        <v>#REF!</v>
      </c>
      <c r="K283" s="14" t="str">
        <f>VLOOKUP(B283,'Provider Valuations &amp; MPTs'!B:N,11,0)</f>
        <v>NA</v>
      </c>
      <c r="L283" s="23" t="str">
        <f t="shared" si="22"/>
        <v>NA</v>
      </c>
      <c r="M283" s="24" t="e">
        <f>MAX(H283-$D$8,MIN(H283,ROUND(IF(L283="NA",IF(D283="CMHC",MIN($D$7,K283/$D$2),IF(D283="LHD",MIN($D$6,K283/$D$2),MIN($D$5,K283/$D$2))),IF(L283&lt;$D$3,MIN($D$4,K283/$D$2),IF(L283&gt;$E$3,$E$4,MIN($D$4,(K283/$D$2)*(1/3*L283))))),0)))+1</f>
        <v>#VALUE!</v>
      </c>
      <c r="N283" s="24" t="e">
        <f t="shared" si="24"/>
        <v>#VALUE!</v>
      </c>
      <c r="O283" s="49" t="e">
        <f t="shared" si="25"/>
        <v>#VALUE!</v>
      </c>
      <c r="P283" s="49" t="e">
        <f t="shared" si="26"/>
        <v>#VALUE!</v>
      </c>
    </row>
    <row r="284" spans="1:16" ht="15" x14ac:dyDescent="0.25">
      <c r="A284" s="1">
        <v>17</v>
      </c>
      <c r="B284" s="1" t="s">
        <v>543</v>
      </c>
      <c r="C284" s="2" t="s">
        <v>544</v>
      </c>
      <c r="D284" s="2" t="s">
        <v>9</v>
      </c>
      <c r="E284" s="2" t="s">
        <v>10</v>
      </c>
      <c r="F284" s="8" t="e">
        <f>VLOOKUP(B284,'Provider Valuations &amp; MPTs'!B:E,7,0)</f>
        <v>#REF!</v>
      </c>
      <c r="G284" s="2" t="e">
        <f>VLOOKUP(B284,'Provider Valuations &amp; MPTs'!B:E,8,0)</f>
        <v>#REF!</v>
      </c>
      <c r="H284" s="2">
        <v>1</v>
      </c>
      <c r="I284" s="8">
        <v>4.9391248569668025E-4</v>
      </c>
      <c r="J284" s="14" t="e">
        <f>VLOOKUP(B284,'Provider Valuations &amp; MPTs'!B:F,9,0)</f>
        <v>#REF!</v>
      </c>
      <c r="K284" s="14">
        <f>VLOOKUP(B284,'Provider Valuations &amp; MPTs'!B:N,11,0)</f>
        <v>0.59493381628338837</v>
      </c>
      <c r="L284" s="23" t="str">
        <f t="shared" si="22"/>
        <v>NA</v>
      </c>
      <c r="M284" s="24">
        <f t="shared" si="23"/>
        <v>0</v>
      </c>
      <c r="N284" s="24">
        <f t="shared" si="24"/>
        <v>1</v>
      </c>
      <c r="O284" s="49">
        <f t="shared" si="25"/>
        <v>0</v>
      </c>
      <c r="P284" s="49">
        <f t="shared" si="26"/>
        <v>0</v>
      </c>
    </row>
    <row r="285" spans="1:16" ht="15" x14ac:dyDescent="0.25">
      <c r="A285" s="1">
        <v>17</v>
      </c>
      <c r="B285" s="1" t="s">
        <v>545</v>
      </c>
      <c r="C285" s="2" t="s">
        <v>546</v>
      </c>
      <c r="D285" s="2" t="s">
        <v>603</v>
      </c>
      <c r="E285" s="2" t="s">
        <v>606</v>
      </c>
      <c r="F285" s="8" t="e">
        <f>VLOOKUP(B285,'Provider Valuations &amp; MPTs'!B:E,7,0)</f>
        <v>#REF!</v>
      </c>
      <c r="G285" s="2" t="e">
        <f>VLOOKUP(B285,'Provider Valuations &amp; MPTs'!B:E,8,0)</f>
        <v>#REF!</v>
      </c>
      <c r="H285" s="2">
        <v>4</v>
      </c>
      <c r="I285" s="8" t="s">
        <v>655</v>
      </c>
      <c r="J285" s="14" t="e">
        <f>VLOOKUP(B285,'Provider Valuations &amp; MPTs'!B:F,9,0)</f>
        <v>#REF!</v>
      </c>
      <c r="K285" s="14" t="str">
        <f>VLOOKUP(B285,'Provider Valuations &amp; MPTs'!B:N,11,0)</f>
        <v>NA</v>
      </c>
      <c r="L285" s="23" t="str">
        <f t="shared" si="22"/>
        <v>NA</v>
      </c>
      <c r="M285" s="24" t="e">
        <f t="shared" si="23"/>
        <v>#VALUE!</v>
      </c>
      <c r="N285" s="24" t="e">
        <f t="shared" si="24"/>
        <v>#VALUE!</v>
      </c>
      <c r="O285" s="49" t="e">
        <f t="shared" si="25"/>
        <v>#VALUE!</v>
      </c>
      <c r="P285" s="49" t="e">
        <f t="shared" si="26"/>
        <v>#VALUE!</v>
      </c>
    </row>
    <row r="286" spans="1:16" ht="30" x14ac:dyDescent="0.25">
      <c r="A286" s="1">
        <v>17</v>
      </c>
      <c r="B286" s="1" t="s">
        <v>547</v>
      </c>
      <c r="C286" s="2" t="s">
        <v>548</v>
      </c>
      <c r="D286" s="2" t="s">
        <v>9</v>
      </c>
      <c r="E286" s="2" t="s">
        <v>10</v>
      </c>
      <c r="F286" s="8" t="e">
        <f>VLOOKUP(B286,'Provider Valuations &amp; MPTs'!B:E,7,0)</f>
        <v>#REF!</v>
      </c>
      <c r="G286" s="2" t="e">
        <f>VLOOKUP(B286,'Provider Valuations &amp; MPTs'!B:E,8,0)</f>
        <v>#REF!</v>
      </c>
      <c r="H286" s="2">
        <v>8</v>
      </c>
      <c r="I286" s="8">
        <v>2.3025304220528468E-3</v>
      </c>
      <c r="J286" s="14" t="e">
        <f>VLOOKUP(B286,'Provider Valuations &amp; MPTs'!B:F,9,0)</f>
        <v>#REF!</v>
      </c>
      <c r="K286" s="14">
        <f>VLOOKUP(B286,'Provider Valuations &amp; MPTs'!B:N,11,0)</f>
        <v>0.86406230779585691</v>
      </c>
      <c r="L286" s="23" t="str">
        <f t="shared" si="22"/>
        <v>NA</v>
      </c>
      <c r="M286" s="24">
        <f t="shared" si="23"/>
        <v>0</v>
      </c>
      <c r="N286" s="24">
        <f t="shared" si="24"/>
        <v>8</v>
      </c>
      <c r="O286" s="49">
        <f t="shared" si="25"/>
        <v>0</v>
      </c>
      <c r="P286" s="49">
        <f t="shared" si="26"/>
        <v>0</v>
      </c>
    </row>
    <row r="287" spans="1:16" ht="30" x14ac:dyDescent="0.25">
      <c r="A287" s="1">
        <v>17</v>
      </c>
      <c r="B287" s="1" t="s">
        <v>549</v>
      </c>
      <c r="C287" s="2" t="s">
        <v>550</v>
      </c>
      <c r="D287" s="2" t="s">
        <v>9</v>
      </c>
      <c r="E287" s="2" t="s">
        <v>10</v>
      </c>
      <c r="F287" s="8" t="e">
        <f>VLOOKUP(B287,'Provider Valuations &amp; MPTs'!B:E,7,0)</f>
        <v>#REF!</v>
      </c>
      <c r="G287" s="2" t="e">
        <f>VLOOKUP(B287,'Provider Valuations &amp; MPTs'!B:E,8,0)</f>
        <v>#REF!</v>
      </c>
      <c r="H287" s="2">
        <v>17</v>
      </c>
      <c r="I287" s="8">
        <v>1.4594038566939048E-3</v>
      </c>
      <c r="J287" s="14" t="e">
        <f>VLOOKUP(B287,'Provider Valuations &amp; MPTs'!B:F,9,0)</f>
        <v>#REF!</v>
      </c>
      <c r="K287" s="14">
        <f>VLOOKUP(B287,'Provider Valuations &amp; MPTs'!B:N,11,0)</f>
        <v>2.8427308999349692</v>
      </c>
      <c r="L287" s="23" t="str">
        <f t="shared" si="22"/>
        <v>NA</v>
      </c>
      <c r="M287" s="24">
        <f t="shared" si="23"/>
        <v>7</v>
      </c>
      <c r="N287" s="24">
        <f t="shared" si="24"/>
        <v>10</v>
      </c>
      <c r="O287" s="49">
        <f t="shared" si="25"/>
        <v>7</v>
      </c>
      <c r="P287" s="49">
        <f t="shared" si="26"/>
        <v>0</v>
      </c>
    </row>
    <row r="288" spans="1:16" ht="30" x14ac:dyDescent="0.25">
      <c r="A288" s="1">
        <v>17</v>
      </c>
      <c r="B288" s="1" t="s">
        <v>551</v>
      </c>
      <c r="C288" s="2" t="s">
        <v>552</v>
      </c>
      <c r="D288" s="2" t="s">
        <v>605</v>
      </c>
      <c r="E288" s="2" t="s">
        <v>606</v>
      </c>
      <c r="F288" s="8" t="e">
        <f>VLOOKUP(B288,'Provider Valuations &amp; MPTs'!B:E,7,0)</f>
        <v>#REF!</v>
      </c>
      <c r="G288" s="2" t="e">
        <f>VLOOKUP(B288,'Provider Valuations &amp; MPTs'!B:E,8,0)</f>
        <v>#REF!</v>
      </c>
      <c r="H288" s="2">
        <v>10</v>
      </c>
      <c r="I288" s="8" t="s">
        <v>655</v>
      </c>
      <c r="J288" s="14" t="e">
        <f>VLOOKUP(B288,'Provider Valuations &amp; MPTs'!B:F,9,0)</f>
        <v>#REF!</v>
      </c>
      <c r="K288" s="14" t="str">
        <f>VLOOKUP(B288,'Provider Valuations &amp; MPTs'!B:N,11,0)</f>
        <v>NA</v>
      </c>
      <c r="L288" s="23" t="str">
        <f t="shared" si="22"/>
        <v>NA</v>
      </c>
      <c r="M288" s="24" t="e">
        <f t="shared" si="23"/>
        <v>#VALUE!</v>
      </c>
      <c r="N288" s="24" t="e">
        <f t="shared" si="24"/>
        <v>#VALUE!</v>
      </c>
      <c r="O288" s="49" t="e">
        <f t="shared" si="25"/>
        <v>#VALUE!</v>
      </c>
      <c r="P288" s="49" t="e">
        <f t="shared" si="26"/>
        <v>#VALUE!</v>
      </c>
    </row>
    <row r="289" spans="1:16" ht="15" x14ac:dyDescent="0.25">
      <c r="A289" s="1">
        <v>17</v>
      </c>
      <c r="B289" s="1" t="s">
        <v>553</v>
      </c>
      <c r="C289" s="2" t="s">
        <v>554</v>
      </c>
      <c r="D289" s="2" t="s">
        <v>604</v>
      </c>
      <c r="E289" s="2" t="s">
        <v>606</v>
      </c>
      <c r="F289" s="8" t="e">
        <f>VLOOKUP(B289,'Provider Valuations &amp; MPTs'!B:E,7,0)</f>
        <v>#REF!</v>
      </c>
      <c r="G289" s="2" t="e">
        <f>VLOOKUP(B289,'Provider Valuations &amp; MPTs'!B:E,8,0)</f>
        <v>#REF!</v>
      </c>
      <c r="H289" s="2">
        <v>5</v>
      </c>
      <c r="I289" s="8" t="s">
        <v>655</v>
      </c>
      <c r="J289" s="14" t="e">
        <f>VLOOKUP(B289,'Provider Valuations &amp; MPTs'!B:F,9,0)</f>
        <v>#REF!</v>
      </c>
      <c r="K289" s="14" t="str">
        <f>VLOOKUP(B289,'Provider Valuations &amp; MPTs'!B:N,11,0)</f>
        <v>NA</v>
      </c>
      <c r="L289" s="23" t="str">
        <f t="shared" si="22"/>
        <v>NA</v>
      </c>
      <c r="M289" s="24" t="e">
        <f t="shared" si="23"/>
        <v>#VALUE!</v>
      </c>
      <c r="N289" s="24" t="e">
        <f t="shared" si="24"/>
        <v>#VALUE!</v>
      </c>
      <c r="O289" s="49" t="e">
        <f t="shared" si="25"/>
        <v>#VALUE!</v>
      </c>
      <c r="P289" s="49" t="e">
        <f t="shared" si="26"/>
        <v>#VALUE!</v>
      </c>
    </row>
    <row r="290" spans="1:16" ht="15" x14ac:dyDescent="0.25">
      <c r="A290" s="1">
        <v>17</v>
      </c>
      <c r="B290" s="1" t="s">
        <v>555</v>
      </c>
      <c r="C290" s="2" t="s">
        <v>556</v>
      </c>
      <c r="D290" s="2" t="s">
        <v>9</v>
      </c>
      <c r="E290" s="2" t="s">
        <v>10</v>
      </c>
      <c r="F290" s="8" t="e">
        <f>VLOOKUP(B290,'Provider Valuations &amp; MPTs'!B:E,7,0)</f>
        <v>#REF!</v>
      </c>
      <c r="G290" s="2" t="e">
        <f>VLOOKUP(B290,'Provider Valuations &amp; MPTs'!B:E,8,0)</f>
        <v>#REF!</v>
      </c>
      <c r="H290" s="2">
        <v>1</v>
      </c>
      <c r="I290" s="8" t="s">
        <v>655</v>
      </c>
      <c r="J290" s="14" t="e">
        <f>VLOOKUP(B290,'Provider Valuations &amp; MPTs'!B:F,9,0)</f>
        <v>#REF!</v>
      </c>
      <c r="K290" s="14" t="str">
        <f>VLOOKUP(B290,'Provider Valuations &amp; MPTs'!B:N,11,0)</f>
        <v>NA</v>
      </c>
      <c r="L290" s="23" t="str">
        <f t="shared" si="22"/>
        <v>NA</v>
      </c>
      <c r="M290" s="24" t="e">
        <f t="shared" si="23"/>
        <v>#VALUE!</v>
      </c>
      <c r="N290" s="24" t="e">
        <f t="shared" si="24"/>
        <v>#VALUE!</v>
      </c>
      <c r="O290" s="49" t="e">
        <f t="shared" si="25"/>
        <v>#VALUE!</v>
      </c>
      <c r="P290" s="49" t="e">
        <f t="shared" si="26"/>
        <v>#VALUE!</v>
      </c>
    </row>
    <row r="291" spans="1:16" ht="15" x14ac:dyDescent="0.25">
      <c r="A291" s="1">
        <v>18</v>
      </c>
      <c r="B291" s="1" t="s">
        <v>557</v>
      </c>
      <c r="C291" s="2" t="s">
        <v>558</v>
      </c>
      <c r="D291" s="2" t="s">
        <v>603</v>
      </c>
      <c r="E291" s="2" t="s">
        <v>606</v>
      </c>
      <c r="F291" s="8" t="e">
        <f>VLOOKUP(B291,'Provider Valuations &amp; MPTs'!B:E,7,0)</f>
        <v>#REF!</v>
      </c>
      <c r="G291" s="2" t="e">
        <f>VLOOKUP(B291,'Provider Valuations &amp; MPTs'!B:E,8,0)</f>
        <v>#REF!</v>
      </c>
      <c r="H291" s="2">
        <v>25</v>
      </c>
      <c r="I291" s="8" t="s">
        <v>655</v>
      </c>
      <c r="J291" s="14" t="e">
        <f>VLOOKUP(B291,'Provider Valuations &amp; MPTs'!B:F,9,0)</f>
        <v>#REF!</v>
      </c>
      <c r="K291" s="14" t="str">
        <f>VLOOKUP(B291,'Provider Valuations &amp; MPTs'!B:N,11,0)</f>
        <v>NA</v>
      </c>
      <c r="L291" s="23" t="str">
        <f t="shared" si="22"/>
        <v>NA</v>
      </c>
      <c r="M291" s="24" t="e">
        <f t="shared" si="23"/>
        <v>#VALUE!</v>
      </c>
      <c r="N291" s="24" t="e">
        <f t="shared" si="24"/>
        <v>#VALUE!</v>
      </c>
      <c r="O291" s="49" t="e">
        <f t="shared" si="25"/>
        <v>#VALUE!</v>
      </c>
      <c r="P291" s="49" t="e">
        <f t="shared" si="26"/>
        <v>#VALUE!</v>
      </c>
    </row>
    <row r="292" spans="1:16" ht="15" x14ac:dyDescent="0.25">
      <c r="A292" s="1">
        <v>18</v>
      </c>
      <c r="B292" s="1" t="s">
        <v>559</v>
      </c>
      <c r="C292" s="2" t="s">
        <v>560</v>
      </c>
      <c r="D292" s="2" t="s">
        <v>603</v>
      </c>
      <c r="E292" s="2" t="s">
        <v>606</v>
      </c>
      <c r="F292" s="8" t="e">
        <f>VLOOKUP(B292,'Provider Valuations &amp; MPTs'!B:E,7,0)</f>
        <v>#REF!</v>
      </c>
      <c r="G292" s="2" t="e">
        <f>VLOOKUP(B292,'Provider Valuations &amp; MPTs'!B:E,8,0)</f>
        <v>#REF!</v>
      </c>
      <c r="H292" s="2">
        <v>9</v>
      </c>
      <c r="I292" s="8" t="s">
        <v>655</v>
      </c>
      <c r="J292" s="14" t="e">
        <f>VLOOKUP(B292,'Provider Valuations &amp; MPTs'!B:F,9,0)</f>
        <v>#REF!</v>
      </c>
      <c r="K292" s="14" t="str">
        <f>VLOOKUP(B292,'Provider Valuations &amp; MPTs'!B:N,11,0)</f>
        <v>NA</v>
      </c>
      <c r="L292" s="23" t="str">
        <f t="shared" si="22"/>
        <v>NA</v>
      </c>
      <c r="M292" s="24" t="e">
        <f t="shared" si="23"/>
        <v>#VALUE!</v>
      </c>
      <c r="N292" s="24" t="e">
        <f t="shared" si="24"/>
        <v>#VALUE!</v>
      </c>
      <c r="O292" s="49" t="e">
        <f t="shared" si="25"/>
        <v>#VALUE!</v>
      </c>
      <c r="P292" s="49" t="e">
        <f t="shared" si="26"/>
        <v>#VALUE!</v>
      </c>
    </row>
    <row r="293" spans="1:16" ht="15" x14ac:dyDescent="0.25">
      <c r="A293" s="1">
        <v>18</v>
      </c>
      <c r="B293" s="1" t="s">
        <v>561</v>
      </c>
      <c r="C293" s="2" t="s">
        <v>562</v>
      </c>
      <c r="D293" s="2" t="s">
        <v>605</v>
      </c>
      <c r="E293" s="2" t="s">
        <v>10</v>
      </c>
      <c r="F293" s="8" t="e">
        <f>VLOOKUP(B293,'Provider Valuations &amp; MPTs'!B:E,7,0)</f>
        <v>#REF!</v>
      </c>
      <c r="G293" s="2" t="e">
        <f>VLOOKUP(B293,'Provider Valuations &amp; MPTs'!B:E,8,0)</f>
        <v>#REF!</v>
      </c>
      <c r="H293" s="2">
        <v>1</v>
      </c>
      <c r="I293" s="8" t="s">
        <v>655</v>
      </c>
      <c r="J293" s="14" t="e">
        <f>VLOOKUP(B293,'Provider Valuations &amp; MPTs'!B:F,9,0)</f>
        <v>#REF!</v>
      </c>
      <c r="K293" s="14" t="str">
        <f>VLOOKUP(B293,'Provider Valuations &amp; MPTs'!B:N,11,0)</f>
        <v>NA</v>
      </c>
      <c r="L293" s="23" t="str">
        <f t="shared" si="22"/>
        <v>NA</v>
      </c>
      <c r="M293" s="24" t="e">
        <f>MAX(H293-$D$8,MIN(H293,ROUND(IF(L293="NA",IF(D293="CMHC",MIN($D$7,K293/$D$2),IF(D293="LHD",MIN($D$6,K293/$D$2),MIN($D$5,K293/$D$2))),IF(L293&lt;$D$3,MIN($D$4,K293/$D$2),IF(L293&gt;$E$3,$E$4,MIN($D$4,(K293/$D$2)*(1/3*L293))))),0)))+1</f>
        <v>#VALUE!</v>
      </c>
      <c r="N293" s="24" t="e">
        <f t="shared" si="24"/>
        <v>#VALUE!</v>
      </c>
      <c r="O293" s="49" t="e">
        <f t="shared" si="25"/>
        <v>#VALUE!</v>
      </c>
      <c r="P293" s="49" t="e">
        <f t="shared" si="26"/>
        <v>#VALUE!</v>
      </c>
    </row>
    <row r="294" spans="1:16" ht="30" x14ac:dyDescent="0.25">
      <c r="A294" s="1">
        <v>18</v>
      </c>
      <c r="B294" s="1" t="s">
        <v>563</v>
      </c>
      <c r="C294" s="2" t="s">
        <v>564</v>
      </c>
      <c r="D294" s="2" t="s">
        <v>9</v>
      </c>
      <c r="E294" s="2" t="s">
        <v>10</v>
      </c>
      <c r="F294" s="8" t="e">
        <f>VLOOKUP(B294,'Provider Valuations &amp; MPTs'!B:E,7,0)</f>
        <v>#REF!</v>
      </c>
      <c r="G294" s="2" t="e">
        <f>VLOOKUP(B294,'Provider Valuations &amp; MPTs'!B:E,8,0)</f>
        <v>#REF!</v>
      </c>
      <c r="H294" s="2">
        <v>10</v>
      </c>
      <c r="I294" s="8">
        <v>3.7327017608426599E-3</v>
      </c>
      <c r="J294" s="14" t="e">
        <f>VLOOKUP(B294,'Provider Valuations &amp; MPTs'!B:F,9,0)</f>
        <v>#REF!</v>
      </c>
      <c r="K294" s="14">
        <f>VLOOKUP(B294,'Provider Valuations &amp; MPTs'!B:N,11,0)</f>
        <v>0.65521751475233048</v>
      </c>
      <c r="L294" s="23" t="str">
        <f t="shared" si="22"/>
        <v>NA</v>
      </c>
      <c r="M294" s="24">
        <f t="shared" si="23"/>
        <v>0</v>
      </c>
      <c r="N294" s="24">
        <f t="shared" si="24"/>
        <v>10</v>
      </c>
      <c r="O294" s="49">
        <f t="shared" si="25"/>
        <v>0</v>
      </c>
      <c r="P294" s="49">
        <f t="shared" si="26"/>
        <v>0</v>
      </c>
    </row>
    <row r="295" spans="1:16" ht="15" x14ac:dyDescent="0.25">
      <c r="A295" s="1">
        <v>18</v>
      </c>
      <c r="B295" s="1" t="s">
        <v>565</v>
      </c>
      <c r="C295" s="2" t="s">
        <v>566</v>
      </c>
      <c r="D295" s="2" t="s">
        <v>605</v>
      </c>
      <c r="E295" s="2" t="s">
        <v>10</v>
      </c>
      <c r="F295" s="8" t="e">
        <f>VLOOKUP(B295,'Provider Valuations &amp; MPTs'!B:E,7,0)</f>
        <v>#REF!</v>
      </c>
      <c r="G295" s="2" t="e">
        <f>VLOOKUP(B295,'Provider Valuations &amp; MPTs'!B:E,8,0)</f>
        <v>#REF!</v>
      </c>
      <c r="H295" s="2">
        <v>1</v>
      </c>
      <c r="I295" s="8" t="s">
        <v>655</v>
      </c>
      <c r="J295" s="14" t="e">
        <f>VLOOKUP(B295,'Provider Valuations &amp; MPTs'!B:F,9,0)</f>
        <v>#REF!</v>
      </c>
      <c r="K295" s="14" t="str">
        <f>VLOOKUP(B295,'Provider Valuations &amp; MPTs'!B:N,11,0)</f>
        <v>NA</v>
      </c>
      <c r="L295" s="23" t="str">
        <f t="shared" si="22"/>
        <v>NA</v>
      </c>
      <c r="M295" s="24" t="e">
        <f t="shared" si="23"/>
        <v>#VALUE!</v>
      </c>
      <c r="N295" s="24" t="e">
        <f t="shared" si="24"/>
        <v>#VALUE!</v>
      </c>
      <c r="O295" s="49" t="e">
        <f t="shared" si="25"/>
        <v>#VALUE!</v>
      </c>
      <c r="P295" s="49" t="e">
        <f t="shared" si="26"/>
        <v>#VALUE!</v>
      </c>
    </row>
    <row r="296" spans="1:16" ht="30" x14ac:dyDescent="0.25">
      <c r="A296" s="1">
        <v>18</v>
      </c>
      <c r="B296" s="1" t="s">
        <v>567</v>
      </c>
      <c r="C296" s="2" t="s">
        <v>568</v>
      </c>
      <c r="D296" s="2" t="s">
        <v>9</v>
      </c>
      <c r="E296" s="2" t="s">
        <v>10</v>
      </c>
      <c r="F296" s="8" t="e">
        <f>VLOOKUP(B296,'Provider Valuations &amp; MPTs'!B:E,7,0)</f>
        <v>#REF!</v>
      </c>
      <c r="G296" s="2" t="e">
        <f>VLOOKUP(B296,'Provider Valuations &amp; MPTs'!B:E,8,0)</f>
        <v>#REF!</v>
      </c>
      <c r="H296" s="2">
        <v>2</v>
      </c>
      <c r="I296" s="8">
        <v>8.2462115436317241E-4</v>
      </c>
      <c r="J296" s="14" t="e">
        <f>VLOOKUP(B296,'Provider Valuations &amp; MPTs'!B:F,9,0)</f>
        <v>#REF!</v>
      </c>
      <c r="K296" s="14">
        <f>VLOOKUP(B296,'Provider Valuations &amp; MPTs'!B:N,11,0)</f>
        <v>0.57771479189479114</v>
      </c>
      <c r="L296" s="23" t="str">
        <f t="shared" si="22"/>
        <v>NA</v>
      </c>
      <c r="M296" s="24">
        <f t="shared" si="23"/>
        <v>0</v>
      </c>
      <c r="N296" s="24">
        <f t="shared" si="24"/>
        <v>2</v>
      </c>
      <c r="O296" s="49">
        <f t="shared" si="25"/>
        <v>0</v>
      </c>
      <c r="P296" s="49">
        <f t="shared" si="26"/>
        <v>0</v>
      </c>
    </row>
    <row r="297" spans="1:16" ht="15" x14ac:dyDescent="0.25">
      <c r="A297" s="1">
        <v>19</v>
      </c>
      <c r="B297" s="1" t="s">
        <v>569</v>
      </c>
      <c r="C297" s="2" t="s">
        <v>570</v>
      </c>
      <c r="D297" s="2" t="s">
        <v>9</v>
      </c>
      <c r="E297" s="2" t="s">
        <v>606</v>
      </c>
      <c r="F297" s="8" t="e">
        <f>VLOOKUP(B297,'Provider Valuations &amp; MPTs'!B:E,7,0)</f>
        <v>#REF!</v>
      </c>
      <c r="G297" s="2" t="e">
        <f>VLOOKUP(B297,'Provider Valuations &amp; MPTs'!B:E,8,0)</f>
        <v>#REF!</v>
      </c>
      <c r="H297" s="2">
        <v>1</v>
      </c>
      <c r="I297" s="8">
        <v>3.3131822393186176E-5</v>
      </c>
      <c r="J297" s="14" t="e">
        <f>VLOOKUP(B297,'Provider Valuations &amp; MPTs'!B:F,9,0)</f>
        <v>#REF!</v>
      </c>
      <c r="K297" s="14">
        <f>VLOOKUP(B297,'Provider Valuations &amp; MPTs'!B:N,11,0)</f>
        <v>4.6009391182380579</v>
      </c>
      <c r="L297" s="23" t="str">
        <f t="shared" si="22"/>
        <v>NA</v>
      </c>
      <c r="M297" s="24">
        <f t="shared" si="23"/>
        <v>0</v>
      </c>
      <c r="N297" s="24">
        <f t="shared" si="24"/>
        <v>1</v>
      </c>
      <c r="O297" s="49">
        <f t="shared" si="25"/>
        <v>0</v>
      </c>
      <c r="P297" s="49">
        <f t="shared" si="26"/>
        <v>0</v>
      </c>
    </row>
    <row r="298" spans="1:16" ht="15" x14ac:dyDescent="0.25">
      <c r="A298" s="1">
        <v>19</v>
      </c>
      <c r="B298" s="1" t="s">
        <v>571</v>
      </c>
      <c r="C298" s="2" t="s">
        <v>572</v>
      </c>
      <c r="D298" s="2" t="s">
        <v>9</v>
      </c>
      <c r="E298" s="2" t="s">
        <v>606</v>
      </c>
      <c r="F298" s="8" t="e">
        <f>VLOOKUP(B298,'Provider Valuations &amp; MPTs'!B:E,7,0)</f>
        <v>#REF!</v>
      </c>
      <c r="G298" s="2" t="e">
        <f>VLOOKUP(B298,'Provider Valuations &amp; MPTs'!B:E,8,0)</f>
        <v>#REF!</v>
      </c>
      <c r="H298" s="2">
        <v>1</v>
      </c>
      <c r="I298" s="8">
        <v>8.0313811412414528E-5</v>
      </c>
      <c r="J298" s="14" t="e">
        <f>VLOOKUP(B298,'Provider Valuations &amp; MPTs'!B:F,9,0)</f>
        <v>#REF!</v>
      </c>
      <c r="K298" s="14">
        <f>VLOOKUP(B298,'Provider Valuations &amp; MPTs'!B:N,11,0)</f>
        <v>3.2334879397099554</v>
      </c>
      <c r="L298" s="23" t="str">
        <f t="shared" si="22"/>
        <v>NA</v>
      </c>
      <c r="M298" s="24">
        <f t="shared" si="23"/>
        <v>0</v>
      </c>
      <c r="N298" s="24">
        <f t="shared" si="24"/>
        <v>1</v>
      </c>
      <c r="O298" s="49">
        <f t="shared" si="25"/>
        <v>0</v>
      </c>
      <c r="P298" s="49">
        <f t="shared" si="26"/>
        <v>0</v>
      </c>
    </row>
    <row r="299" spans="1:16" ht="30" x14ac:dyDescent="0.25">
      <c r="A299" s="1">
        <v>19</v>
      </c>
      <c r="B299" s="1" t="s">
        <v>573</v>
      </c>
      <c r="C299" s="2" t="s">
        <v>574</v>
      </c>
      <c r="D299" s="2" t="s">
        <v>9</v>
      </c>
      <c r="E299" s="2" t="s">
        <v>606</v>
      </c>
      <c r="F299" s="8" t="e">
        <f>VLOOKUP(B299,'Provider Valuations &amp; MPTs'!B:E,7,0)</f>
        <v>#REF!</v>
      </c>
      <c r="G299" s="2" t="e">
        <f>VLOOKUP(B299,'Provider Valuations &amp; MPTs'!B:E,8,0)</f>
        <v>#REF!</v>
      </c>
      <c r="H299" s="2">
        <v>1</v>
      </c>
      <c r="I299" s="8">
        <v>2.3239937952139624E-4</v>
      </c>
      <c r="J299" s="14" t="e">
        <f>VLOOKUP(B299,'Provider Valuations &amp; MPTs'!B:F,9,0)</f>
        <v>#REF!</v>
      </c>
      <c r="K299" s="14">
        <f>VLOOKUP(B299,'Provider Valuations &amp; MPTs'!B:N,11,0)</f>
        <v>1.8615659199874195</v>
      </c>
      <c r="L299" s="23" t="str">
        <f t="shared" si="22"/>
        <v>NA</v>
      </c>
      <c r="M299" s="24">
        <f t="shared" si="23"/>
        <v>0</v>
      </c>
      <c r="N299" s="24">
        <f t="shared" si="24"/>
        <v>1</v>
      </c>
      <c r="O299" s="49">
        <f t="shared" si="25"/>
        <v>0</v>
      </c>
      <c r="P299" s="49">
        <f t="shared" si="26"/>
        <v>0</v>
      </c>
    </row>
    <row r="300" spans="1:16" ht="15" x14ac:dyDescent="0.25">
      <c r="A300" s="1">
        <v>19</v>
      </c>
      <c r="B300" s="1" t="s">
        <v>575</v>
      </c>
      <c r="C300" s="2" t="s">
        <v>576</v>
      </c>
      <c r="D300" s="2" t="s">
        <v>9</v>
      </c>
      <c r="E300" s="2" t="s">
        <v>606</v>
      </c>
      <c r="F300" s="8" t="e">
        <f>VLOOKUP(B300,'Provider Valuations &amp; MPTs'!B:E,7,0)</f>
        <v>#REF!</v>
      </c>
      <c r="G300" s="2" t="e">
        <f>VLOOKUP(B300,'Provider Valuations &amp; MPTs'!B:E,8,0)</f>
        <v>#REF!</v>
      </c>
      <c r="H300" s="2">
        <v>1</v>
      </c>
      <c r="I300" s="8">
        <v>2.2229540134694213E-4</v>
      </c>
      <c r="J300" s="14" t="e">
        <f>VLOOKUP(B300,'Provider Valuations &amp; MPTs'!B:F,9,0)</f>
        <v>#REF!</v>
      </c>
      <c r="K300" s="14">
        <f>VLOOKUP(B300,'Provider Valuations &amp; MPTs'!B:N,11,0)</f>
        <v>0.75878825626201185</v>
      </c>
      <c r="L300" s="23" t="str">
        <f t="shared" si="22"/>
        <v>NA</v>
      </c>
      <c r="M300" s="24">
        <f t="shared" si="23"/>
        <v>0</v>
      </c>
      <c r="N300" s="24">
        <f t="shared" si="24"/>
        <v>1</v>
      </c>
      <c r="O300" s="49">
        <f t="shared" si="25"/>
        <v>0</v>
      </c>
      <c r="P300" s="49">
        <f t="shared" si="26"/>
        <v>0</v>
      </c>
    </row>
    <row r="301" spans="1:16" ht="30" x14ac:dyDescent="0.25">
      <c r="A301" s="1">
        <v>19</v>
      </c>
      <c r="B301" s="1" t="s">
        <v>577</v>
      </c>
      <c r="C301" s="2" t="s">
        <v>578</v>
      </c>
      <c r="D301" s="2" t="s">
        <v>9</v>
      </c>
      <c r="E301" s="2" t="s">
        <v>606</v>
      </c>
      <c r="F301" s="8" t="e">
        <f>VLOOKUP(B301,'Provider Valuations &amp; MPTs'!B:E,7,0)</f>
        <v>#REF!</v>
      </c>
      <c r="G301" s="2" t="e">
        <f>VLOOKUP(B301,'Provider Valuations &amp; MPTs'!B:E,8,0)</f>
        <v>#REF!</v>
      </c>
      <c r="H301" s="2">
        <v>6</v>
      </c>
      <c r="I301" s="8">
        <v>1.5819051030286979E-4</v>
      </c>
      <c r="J301" s="14" t="e">
        <f>VLOOKUP(B301,'Provider Valuations &amp; MPTs'!B:F,9,0)</f>
        <v>#REF!</v>
      </c>
      <c r="K301" s="14">
        <f>VLOOKUP(B301,'Provider Valuations &amp; MPTs'!B:N,11,0)</f>
        <v>5.2327928689698471</v>
      </c>
      <c r="L301" s="23" t="str">
        <f t="shared" si="22"/>
        <v>NA</v>
      </c>
      <c r="M301" s="24">
        <f t="shared" si="23"/>
        <v>0</v>
      </c>
      <c r="N301" s="24">
        <f t="shared" si="24"/>
        <v>6</v>
      </c>
      <c r="O301" s="49">
        <f t="shared" si="25"/>
        <v>0</v>
      </c>
      <c r="P301" s="49">
        <f t="shared" si="26"/>
        <v>0</v>
      </c>
    </row>
    <row r="302" spans="1:16" ht="30" x14ac:dyDescent="0.25">
      <c r="A302" s="1">
        <v>19</v>
      </c>
      <c r="B302" s="1" t="s">
        <v>579</v>
      </c>
      <c r="C302" s="2" t="s">
        <v>580</v>
      </c>
      <c r="D302" s="2" t="s">
        <v>9</v>
      </c>
      <c r="E302" s="2" t="s">
        <v>606</v>
      </c>
      <c r="F302" s="8" t="e">
        <f>VLOOKUP(B302,'Provider Valuations &amp; MPTs'!B:E,7,0)</f>
        <v>#REF!</v>
      </c>
      <c r="G302" s="2" t="e">
        <f>VLOOKUP(B302,'Provider Valuations &amp; MPTs'!B:E,8,0)</f>
        <v>#REF!</v>
      </c>
      <c r="H302" s="2">
        <v>8</v>
      </c>
      <c r="I302" s="8">
        <v>6.5442284104872891E-4</v>
      </c>
      <c r="J302" s="14" t="e">
        <f>VLOOKUP(B302,'Provider Valuations &amp; MPTs'!B:F,9,0)</f>
        <v>#REF!</v>
      </c>
      <c r="K302" s="14">
        <f>VLOOKUP(B302,'Provider Valuations &amp; MPTs'!B:N,11,0)</f>
        <v>2.9643937807136407</v>
      </c>
      <c r="L302" s="23" t="str">
        <f t="shared" si="22"/>
        <v>NA</v>
      </c>
      <c r="M302" s="24">
        <f t="shared" si="23"/>
        <v>0</v>
      </c>
      <c r="N302" s="24">
        <f t="shared" si="24"/>
        <v>8</v>
      </c>
      <c r="O302" s="49">
        <f t="shared" si="25"/>
        <v>0</v>
      </c>
      <c r="P302" s="49">
        <f t="shared" si="26"/>
        <v>0</v>
      </c>
    </row>
    <row r="303" spans="1:16" ht="30" x14ac:dyDescent="0.25">
      <c r="A303" s="1">
        <v>19</v>
      </c>
      <c r="B303" s="1" t="s">
        <v>581</v>
      </c>
      <c r="C303" s="2" t="s">
        <v>582</v>
      </c>
      <c r="D303" s="2" t="s">
        <v>9</v>
      </c>
      <c r="E303" s="2" t="s">
        <v>606</v>
      </c>
      <c r="F303" s="8" t="e">
        <f>VLOOKUP(B303,'Provider Valuations &amp; MPTs'!B:E,7,0)</f>
        <v>#REF!</v>
      </c>
      <c r="G303" s="2" t="e">
        <f>VLOOKUP(B303,'Provider Valuations &amp; MPTs'!B:E,8,0)</f>
        <v>#REF!</v>
      </c>
      <c r="H303" s="2">
        <v>1</v>
      </c>
      <c r="I303" s="8">
        <v>1.2208286110497519E-4</v>
      </c>
      <c r="J303" s="14" t="e">
        <f>VLOOKUP(B303,'Provider Valuations &amp; MPTs'!B:F,9,0)</f>
        <v>#REF!</v>
      </c>
      <c r="K303" s="14">
        <f>VLOOKUP(B303,'Provider Valuations &amp; MPTs'!B:N,11,0)</f>
        <v>0.70625054919943331</v>
      </c>
      <c r="L303" s="23" t="str">
        <f t="shared" si="22"/>
        <v>NA</v>
      </c>
      <c r="M303" s="24">
        <f>MAX(H303-$D$8,MIN(H303,ROUND(IF(L303="NA",IF(D303="CMHC",MIN($D$7,K303/$D$2),IF(D303="LHD",MIN($D$6,K303/$D$2),MIN($D$5,K303/$D$2))),IF(L303&lt;$D$3,MIN($D$4,K303/$D$2),IF(L303&gt;$E$3,$E$4,MIN($D$4,(K303/$D$2)*(1/3*L303))))),0)))+1</f>
        <v>1</v>
      </c>
      <c r="N303" s="24">
        <f t="shared" si="24"/>
        <v>0</v>
      </c>
      <c r="O303" s="49">
        <f t="shared" si="25"/>
        <v>0</v>
      </c>
      <c r="P303" s="49">
        <f t="shared" si="26"/>
        <v>1</v>
      </c>
    </row>
    <row r="304" spans="1:16" ht="15" x14ac:dyDescent="0.25">
      <c r="A304" s="1">
        <v>19</v>
      </c>
      <c r="B304" s="1" t="s">
        <v>583</v>
      </c>
      <c r="C304" s="2" t="s">
        <v>584</v>
      </c>
      <c r="D304" s="2" t="s">
        <v>603</v>
      </c>
      <c r="E304" s="2" t="s">
        <v>606</v>
      </c>
      <c r="F304" s="8" t="e">
        <f>VLOOKUP(B304,'Provider Valuations &amp; MPTs'!B:E,7,0)</f>
        <v>#REF!</v>
      </c>
      <c r="G304" s="2" t="e">
        <f>VLOOKUP(B304,'Provider Valuations &amp; MPTs'!B:E,8,0)</f>
        <v>#REF!</v>
      </c>
      <c r="H304" s="2">
        <v>8</v>
      </c>
      <c r="I304" s="8" t="s">
        <v>655</v>
      </c>
      <c r="J304" s="14" t="e">
        <f>VLOOKUP(B304,'Provider Valuations &amp; MPTs'!B:F,9,0)</f>
        <v>#REF!</v>
      </c>
      <c r="K304" s="14" t="str">
        <f>VLOOKUP(B304,'Provider Valuations &amp; MPTs'!B:N,11,0)</f>
        <v>NA</v>
      </c>
      <c r="L304" s="23" t="str">
        <f t="shared" si="22"/>
        <v>NA</v>
      </c>
      <c r="M304" s="24" t="e">
        <f t="shared" si="23"/>
        <v>#VALUE!</v>
      </c>
      <c r="N304" s="24" t="e">
        <f t="shared" si="24"/>
        <v>#VALUE!</v>
      </c>
      <c r="O304" s="49" t="e">
        <f t="shared" si="25"/>
        <v>#VALUE!</v>
      </c>
      <c r="P304" s="49" t="e">
        <f t="shared" si="26"/>
        <v>#VALUE!</v>
      </c>
    </row>
    <row r="305" spans="1:16" ht="15" x14ac:dyDescent="0.25">
      <c r="A305" s="1">
        <v>19</v>
      </c>
      <c r="B305" s="1" t="s">
        <v>585</v>
      </c>
      <c r="C305" s="2" t="s">
        <v>586</v>
      </c>
      <c r="D305" s="2" t="s">
        <v>9</v>
      </c>
      <c r="E305" s="2" t="s">
        <v>606</v>
      </c>
      <c r="F305" s="8" t="e">
        <f>VLOOKUP(B305,'Provider Valuations &amp; MPTs'!B:E,7,0)</f>
        <v>#REF!</v>
      </c>
      <c r="G305" s="2" t="e">
        <f>VLOOKUP(B305,'Provider Valuations &amp; MPTs'!B:E,8,0)</f>
        <v>#REF!</v>
      </c>
      <c r="H305" s="2">
        <v>40</v>
      </c>
      <c r="I305" s="8">
        <v>1.413980826897159E-4</v>
      </c>
      <c r="J305" s="14" t="e">
        <f>VLOOKUP(B305,'Provider Valuations &amp; MPTs'!B:F,9,0)</f>
        <v>#REF!</v>
      </c>
      <c r="K305" s="14">
        <f>VLOOKUP(B305,'Provider Valuations &amp; MPTs'!B:N,11,0)</f>
        <v>34.222029217472773</v>
      </c>
      <c r="L305" s="23" t="str">
        <f t="shared" si="22"/>
        <v>NA</v>
      </c>
      <c r="M305" s="24">
        <f t="shared" si="23"/>
        <v>30</v>
      </c>
      <c r="N305" s="24">
        <f t="shared" si="24"/>
        <v>10</v>
      </c>
      <c r="O305" s="49">
        <f t="shared" si="25"/>
        <v>30</v>
      </c>
      <c r="P305" s="49">
        <f t="shared" si="26"/>
        <v>0</v>
      </c>
    </row>
    <row r="306" spans="1:16" ht="15" x14ac:dyDescent="0.25">
      <c r="A306" s="1">
        <v>19</v>
      </c>
      <c r="B306" s="1" t="s">
        <v>587</v>
      </c>
      <c r="C306" s="2" t="s">
        <v>588</v>
      </c>
      <c r="D306" s="2" t="s">
        <v>9</v>
      </c>
      <c r="E306" s="2" t="s">
        <v>10</v>
      </c>
      <c r="F306" s="8" t="e">
        <f>VLOOKUP(B306,'Provider Valuations &amp; MPTs'!B:E,7,0)</f>
        <v>#REF!</v>
      </c>
      <c r="G306" s="2" t="e">
        <f>VLOOKUP(B306,'Provider Valuations &amp; MPTs'!B:E,8,0)</f>
        <v>#REF!</v>
      </c>
      <c r="H306" s="2">
        <v>12</v>
      </c>
      <c r="I306" s="8">
        <v>6.1440929301507163E-3</v>
      </c>
      <c r="J306" s="14" t="e">
        <f>VLOOKUP(B306,'Provider Valuations &amp; MPTs'!B:F,9,0)</f>
        <v>#REF!</v>
      </c>
      <c r="K306" s="14">
        <f>VLOOKUP(B306,'Provider Valuations &amp; MPTs'!B:N,11,0)</f>
        <v>0.46433828305940655</v>
      </c>
      <c r="L306" s="23" t="str">
        <f t="shared" si="22"/>
        <v>NA</v>
      </c>
      <c r="M306" s="24">
        <f t="shared" si="23"/>
        <v>2</v>
      </c>
      <c r="N306" s="24">
        <f t="shared" si="24"/>
        <v>10</v>
      </c>
      <c r="O306" s="49">
        <f t="shared" si="25"/>
        <v>2</v>
      </c>
      <c r="P306" s="49">
        <f t="shared" si="26"/>
        <v>0</v>
      </c>
    </row>
    <row r="307" spans="1:16" ht="15" x14ac:dyDescent="0.25">
      <c r="A307" s="1">
        <v>19</v>
      </c>
      <c r="B307" s="1" t="s">
        <v>589</v>
      </c>
      <c r="C307" s="2" t="s">
        <v>590</v>
      </c>
      <c r="D307" s="2" t="s">
        <v>9</v>
      </c>
      <c r="E307" s="2" t="s">
        <v>606</v>
      </c>
      <c r="F307" s="8" t="e">
        <f>VLOOKUP(B307,'Provider Valuations &amp; MPTs'!B:E,7,0)</f>
        <v>#REF!</v>
      </c>
      <c r="G307" s="2" t="e">
        <f>VLOOKUP(B307,'Provider Valuations &amp; MPTs'!B:E,8,0)</f>
        <v>#REF!</v>
      </c>
      <c r="H307" s="2">
        <v>3</v>
      </c>
      <c r="I307" s="8">
        <v>1.2451534850972855E-4</v>
      </c>
      <c r="J307" s="14" t="e">
        <f>VLOOKUP(B307,'Provider Valuations &amp; MPTs'!B:F,9,0)</f>
        <v>#REF!</v>
      </c>
      <c r="K307" s="14">
        <f>VLOOKUP(B307,'Provider Valuations &amp; MPTs'!B:N,11,0)</f>
        <v>4.8969865813905118</v>
      </c>
      <c r="L307" s="23" t="str">
        <f t="shared" si="22"/>
        <v>NA</v>
      </c>
      <c r="M307" s="24">
        <f t="shared" si="23"/>
        <v>0</v>
      </c>
      <c r="N307" s="24">
        <f t="shared" si="24"/>
        <v>3</v>
      </c>
      <c r="O307" s="49">
        <f t="shared" si="25"/>
        <v>0</v>
      </c>
      <c r="P307" s="49">
        <f t="shared" si="26"/>
        <v>0</v>
      </c>
    </row>
    <row r="308" spans="1:16" ht="15" x14ac:dyDescent="0.25">
      <c r="A308" s="1">
        <v>19</v>
      </c>
      <c r="B308" s="1" t="s">
        <v>591</v>
      </c>
      <c r="C308" s="2" t="s">
        <v>592</v>
      </c>
      <c r="D308" s="2" t="s">
        <v>9</v>
      </c>
      <c r="E308" s="2" t="s">
        <v>606</v>
      </c>
      <c r="F308" s="8" t="e">
        <f>VLOOKUP(B308,'Provider Valuations &amp; MPTs'!B:E,7,0)</f>
        <v>#REF!</v>
      </c>
      <c r="G308" s="2" t="e">
        <f>VLOOKUP(B308,'Provider Valuations &amp; MPTs'!B:E,8,0)</f>
        <v>#REF!</v>
      </c>
      <c r="H308" s="2">
        <v>3</v>
      </c>
      <c r="I308" s="8">
        <v>3.7664453359234829E-4</v>
      </c>
      <c r="J308" s="14" t="e">
        <f>VLOOKUP(B308,'Provider Valuations &amp; MPTs'!B:F,9,0)</f>
        <v>#REF!</v>
      </c>
      <c r="K308" s="14">
        <f>VLOOKUP(B308,'Provider Valuations &amp; MPTs'!B:N,11,0)</f>
        <v>1.9912212738546682</v>
      </c>
      <c r="L308" s="23" t="str">
        <f t="shared" si="22"/>
        <v>NA</v>
      </c>
      <c r="M308" s="24">
        <f t="shared" si="23"/>
        <v>0</v>
      </c>
      <c r="N308" s="24">
        <f t="shared" si="24"/>
        <v>3</v>
      </c>
      <c r="O308" s="49">
        <f t="shared" si="25"/>
        <v>0</v>
      </c>
      <c r="P308" s="49">
        <f t="shared" si="26"/>
        <v>0</v>
      </c>
    </row>
    <row r="309" spans="1:16" ht="15" x14ac:dyDescent="0.25">
      <c r="A309" s="1">
        <v>20</v>
      </c>
      <c r="B309" s="1" t="s">
        <v>593</v>
      </c>
      <c r="C309" s="2" t="s">
        <v>594</v>
      </c>
      <c r="D309" s="2" t="s">
        <v>604</v>
      </c>
      <c r="E309" s="2" t="s">
        <v>606</v>
      </c>
      <c r="F309" s="8" t="e">
        <f>VLOOKUP(B309,'Provider Valuations &amp; MPTs'!B:E,7,0)</f>
        <v>#REF!</v>
      </c>
      <c r="G309" s="2" t="e">
        <f>VLOOKUP(B309,'Provider Valuations &amp; MPTs'!B:E,8,0)</f>
        <v>#REF!</v>
      </c>
      <c r="H309" s="2">
        <v>2</v>
      </c>
      <c r="I309" s="8" t="s">
        <v>655</v>
      </c>
      <c r="J309" s="14" t="e">
        <f>VLOOKUP(B309,'Provider Valuations &amp; MPTs'!B:F,9,0)</f>
        <v>#REF!</v>
      </c>
      <c r="K309" s="14" t="str">
        <f>VLOOKUP(B309,'Provider Valuations &amp; MPTs'!B:N,11,0)</f>
        <v>NA</v>
      </c>
      <c r="L309" s="23" t="str">
        <f t="shared" si="22"/>
        <v>NA</v>
      </c>
      <c r="M309" s="24" t="e">
        <f t="shared" si="23"/>
        <v>#VALUE!</v>
      </c>
      <c r="N309" s="24" t="e">
        <f t="shared" si="24"/>
        <v>#VALUE!</v>
      </c>
      <c r="O309" s="49" t="e">
        <f t="shared" si="25"/>
        <v>#VALUE!</v>
      </c>
      <c r="P309" s="49" t="e">
        <f t="shared" si="26"/>
        <v>#VALUE!</v>
      </c>
    </row>
    <row r="310" spans="1:16" ht="15" x14ac:dyDescent="0.25">
      <c r="A310" s="1">
        <v>20</v>
      </c>
      <c r="B310" s="1" t="s">
        <v>595</v>
      </c>
      <c r="C310" s="2" t="s">
        <v>596</v>
      </c>
      <c r="D310" s="2" t="s">
        <v>603</v>
      </c>
      <c r="E310" s="2" t="s">
        <v>606</v>
      </c>
      <c r="F310" s="8" t="e">
        <f>VLOOKUP(B310,'Provider Valuations &amp; MPTs'!B:E,7,0)</f>
        <v>#REF!</v>
      </c>
      <c r="G310" s="2" t="e">
        <f>VLOOKUP(B310,'Provider Valuations &amp; MPTs'!B:E,8,0)</f>
        <v>#REF!</v>
      </c>
      <c r="H310" s="2">
        <v>14</v>
      </c>
      <c r="I310" s="8" t="s">
        <v>655</v>
      </c>
      <c r="J310" s="14" t="e">
        <f>VLOOKUP(B310,'Provider Valuations &amp; MPTs'!B:F,9,0)</f>
        <v>#REF!</v>
      </c>
      <c r="K310" s="14" t="str">
        <f>VLOOKUP(B310,'Provider Valuations &amp; MPTs'!B:N,11,0)</f>
        <v>NA</v>
      </c>
      <c r="L310" s="23" t="str">
        <f t="shared" si="22"/>
        <v>NA</v>
      </c>
      <c r="M310" s="24" t="e">
        <f t="shared" si="23"/>
        <v>#VALUE!</v>
      </c>
      <c r="N310" s="24" t="e">
        <f t="shared" si="24"/>
        <v>#VALUE!</v>
      </c>
      <c r="O310" s="49" t="e">
        <f t="shared" si="25"/>
        <v>#VALUE!</v>
      </c>
      <c r="P310" s="49" t="e">
        <f t="shared" si="26"/>
        <v>#VALUE!</v>
      </c>
    </row>
    <row r="311" spans="1:16" ht="30" x14ac:dyDescent="0.25">
      <c r="A311" s="1">
        <v>20</v>
      </c>
      <c r="B311" s="1" t="s">
        <v>597</v>
      </c>
      <c r="C311" s="2" t="s">
        <v>598</v>
      </c>
      <c r="D311" s="2" t="s">
        <v>9</v>
      </c>
      <c r="E311" s="2" t="s">
        <v>10</v>
      </c>
      <c r="F311" s="8" t="e">
        <f>VLOOKUP(B311,'Provider Valuations &amp; MPTs'!B:E,7,0)</f>
        <v>#REF!</v>
      </c>
      <c r="G311" s="2" t="e">
        <f>VLOOKUP(B311,'Provider Valuations &amp; MPTs'!B:E,8,0)</f>
        <v>#REF!</v>
      </c>
      <c r="H311" s="2">
        <v>13</v>
      </c>
      <c r="I311" s="8">
        <v>4.6331028238564631E-3</v>
      </c>
      <c r="J311" s="14" t="e">
        <f>VLOOKUP(B311,'Provider Valuations &amp; MPTs'!B:F,9,0)</f>
        <v>#REF!</v>
      </c>
      <c r="K311" s="14">
        <f>VLOOKUP(B311,'Provider Valuations &amp; MPTs'!B:N,11,0)</f>
        <v>0.66098965967152767</v>
      </c>
      <c r="L311" s="23" t="str">
        <f t="shared" si="22"/>
        <v>NA</v>
      </c>
      <c r="M311" s="24">
        <f t="shared" si="23"/>
        <v>3</v>
      </c>
      <c r="N311" s="24">
        <f t="shared" si="24"/>
        <v>10</v>
      </c>
      <c r="O311" s="49">
        <f t="shared" si="25"/>
        <v>3</v>
      </c>
      <c r="P311" s="49">
        <f t="shared" si="26"/>
        <v>0</v>
      </c>
    </row>
    <row r="312" spans="1:16" ht="30" x14ac:dyDescent="0.25">
      <c r="A312" s="1">
        <v>20</v>
      </c>
      <c r="B312" s="1" t="s">
        <v>599</v>
      </c>
      <c r="C312" s="2" t="s">
        <v>600</v>
      </c>
      <c r="D312" s="2" t="s">
        <v>9</v>
      </c>
      <c r="E312" s="2" t="s">
        <v>10</v>
      </c>
      <c r="F312" s="8" t="e">
        <f>VLOOKUP(B312,'Provider Valuations &amp; MPTs'!B:E,7,0)</f>
        <v>#REF!</v>
      </c>
      <c r="G312" s="2" t="e">
        <f>VLOOKUP(B312,'Provider Valuations &amp; MPTs'!B:E,8,0)</f>
        <v>#REF!</v>
      </c>
      <c r="H312" s="2">
        <v>23</v>
      </c>
      <c r="I312" s="8">
        <v>9.8097186084694019E-3</v>
      </c>
      <c r="J312" s="14" t="e">
        <f>VLOOKUP(B312,'Provider Valuations &amp; MPTs'!B:F,9,0)</f>
        <v>#REF!</v>
      </c>
      <c r="K312" s="14">
        <f>VLOOKUP(B312,'Provider Valuations &amp; MPTs'!B:N,11,0)</f>
        <v>0.56185126803730057</v>
      </c>
      <c r="L312" s="23" t="str">
        <f t="shared" si="22"/>
        <v>NA</v>
      </c>
      <c r="M312" s="24">
        <f t="shared" si="23"/>
        <v>13</v>
      </c>
      <c r="N312" s="24">
        <f t="shared" si="24"/>
        <v>10</v>
      </c>
      <c r="O312" s="49">
        <f t="shared" si="25"/>
        <v>13</v>
      </c>
      <c r="P312" s="49">
        <f t="shared" si="26"/>
        <v>0</v>
      </c>
    </row>
    <row r="316" spans="1:16" x14ac:dyDescent="0.2">
      <c r="M316" s="22"/>
    </row>
    <row r="318" spans="1:16" x14ac:dyDescent="0.2">
      <c r="M318" s="22"/>
    </row>
  </sheetData>
  <autoFilter ref="A12:N312"/>
  <pageMargins left="0.7" right="0.7" top="0.75" bottom="0.75" header="0.3" footer="0.3"/>
  <pageSetup orientation="portrait" r:id="rId1"/>
  <ignoredErrors>
    <ignoredError sqref="B13:B17 B34:B53 B55:B90 B92 B94:B101 B103:B3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Notes</vt:lpstr>
      <vt:lpstr>Provider Valuations &amp; MPTs</vt:lpstr>
      <vt:lpstr>Revised MPT</vt:lpstr>
      <vt:lpstr>'Data Notes'!Print_Titles</vt:lpstr>
      <vt:lpstr>'Provider Valuations &amp; MPTs'!Print_Titles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Huynh</dc:creator>
  <cp:lastModifiedBy>SDH</cp:lastModifiedBy>
  <cp:lastPrinted>2018-12-19T21:00:39Z</cp:lastPrinted>
  <dcterms:created xsi:type="dcterms:W3CDTF">2018-08-09T19:52:23Z</dcterms:created>
  <dcterms:modified xsi:type="dcterms:W3CDTF">2019-09-20T17:43:45Z</dcterms:modified>
</cp:coreProperties>
</file>