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32766" windowWidth="21268" windowHeight="7698" tabRatio="819" activeTab="1"/>
  </bookViews>
  <sheets>
    <sheet name="Table of Contents" sheetId="1" r:id="rId1"/>
    <sheet name="Document History" sheetId="2" r:id="rId2"/>
    <sheet name="Admin - Part 1" sheetId="3" r:id="rId3"/>
    <sheet name="Admin - Part 2" sheetId="4" r:id="rId4"/>
    <sheet name="Admin - Part 3" sheetId="5" r:id="rId5"/>
    <sheet name="Admin - Part 4" sheetId="6" r:id="rId6"/>
    <sheet name="QI - Part 1" sheetId="7" r:id="rId7"/>
    <sheet name="QI - Part 2" sheetId="8" r:id="rId8"/>
    <sheet name="QI - Part 3" sheetId="9" r:id="rId9"/>
    <sheet name="QI - Part 4" sheetId="10" r:id="rId10"/>
    <sheet name="Certification" sheetId="11" r:id="rId11"/>
    <sheet name="Named_Range_Desc" sheetId="12" state="hidden" r:id="rId12"/>
  </sheets>
  <definedNames>
    <definedName name="_xlfn.SINGLE" hidden="1">#NAME?</definedName>
    <definedName name="AdminPart3_AdmExpProgMMs">'Admin - Part 3'!$A$6:$P$35</definedName>
    <definedName name="AdminPart3_Header">'Admin - Part 3'!$A$1:$P$5</definedName>
    <definedName name="AdminPart4_AdmExp_Program_SDAs">'Admin - Part 4'!$A$6:$P$88</definedName>
    <definedName name="AdminPart4_Allocated_AdminExp">'Admin - Part 4'!$A$54:$P$87</definedName>
    <definedName name="AdminPart4_GrossRev_perFSR">'Admin - Part 4'!$A$19:$P$53</definedName>
    <definedName name="AdminPart4_Header">'Admin - Part 4'!$A$1:$P$5</definedName>
    <definedName name="AdmPart2_CorpAllocations">'Admin - Part 2'!$A$6:$P$30</definedName>
    <definedName name="AdmPart2_Header">'Admin - Part 2'!$A$1:$P$5</definedName>
    <definedName name="CHIP_Dental">'Named_Range_Desc'!$E$35</definedName>
    <definedName name="CHIP_SDAs">'Named_Range_Desc'!$G$20:$G$29</definedName>
    <definedName name="Data_Certification">'Certification'!$A$1:$L$25</definedName>
    <definedName name="Document_History">'Document History'!$A$1:$F$18</definedName>
    <definedName name="MCO_Names">'Named_Range_Desc'!$B$4:$B$25</definedName>
    <definedName name="Medicaid_Dental">'Named_Range_Desc'!$G$35</definedName>
    <definedName name="Part1_AdminExpense">'Admin - Part 1'!$A$6:$P$32</definedName>
    <definedName name="Part1_Header">'Admin - Part 1'!$A$1:$O$5</definedName>
    <definedName name="_xlnm.Print_Area" localSheetId="2">'Admin - Part 1'!$A$1:$P$38</definedName>
    <definedName name="_xlnm.Print_Area" localSheetId="3">'Admin - Part 2'!$1:$30</definedName>
    <definedName name="_xlnm.Print_Area" localSheetId="4">'Admin - Part 3'!$A$1:$Q$35</definedName>
    <definedName name="_xlnm.Print_Area" localSheetId="5">'Admin - Part 4'!$A$1:$Q$88</definedName>
    <definedName name="_xlnm.Print_Area" localSheetId="10">'Certification'!$A$1:$M$25</definedName>
    <definedName name="_xlnm.Print_Area" localSheetId="1">'Document History'!$A$1:$G$18</definedName>
    <definedName name="_xlnm.Print_Area" localSheetId="6">'QI - Part 1'!$A$1:$Q$34</definedName>
    <definedName name="_xlnm.Print_Area" localSheetId="7">'QI - Part 2'!$A$1:$Q$43</definedName>
    <definedName name="_xlnm.Print_Area" localSheetId="8">'QI - Part 3'!$A$1:$Q$36</definedName>
    <definedName name="_xlnm.Print_Area" localSheetId="9">'QI - Part 4'!$A$1:$Q$85</definedName>
    <definedName name="_xlnm.Print_Titles" localSheetId="2">'Admin - Part 1'!$2:$6</definedName>
    <definedName name="_xlnm.Print_Titles" localSheetId="3">'Admin - Part 2'!$2:$7</definedName>
    <definedName name="Program">'Named_Range_Desc'!$B$29:$B$35</definedName>
    <definedName name="QIPart1_Header">'QI - Part 1'!$A$1:$P$5</definedName>
    <definedName name="QIPart1_Qual_ImpCosts">'QI - Part 1'!$A$6:$P$34</definedName>
    <definedName name="QIPart2_Header">'QI - Part 2'!$A$1:$P$5</definedName>
    <definedName name="QIPart2_QI_EXP_TypeOfService">'QI - Part 2'!$A$6:$P$43</definedName>
    <definedName name="QIPart3_Header">'QI - Part 3'!$A$1:$P$5</definedName>
    <definedName name="QIPart3_QI_ImpExp_Prog_MMs">'QI - Part 3'!$A$6:$P$36</definedName>
    <definedName name="QIPart4_Header">'QI - Part 4'!$A$1:$P$5</definedName>
    <definedName name="QIPart4_QI_Exp_ProgSDAs">'QI - Part 4'!$A$6:$P$85</definedName>
    <definedName name="STAR_Health_SDA">'Named_Range_Desc'!$G$32</definedName>
    <definedName name="STAR_KIDS_SDAs">'Named_Range_Desc'!$G$5:$G$17</definedName>
    <definedName name="STAR_PLUS_SDAs">'Named_Range_Desc'!$E$20:$E$32</definedName>
    <definedName name="STAR_SDAs">'Named_Range_Desc'!$E$5:$E$17</definedName>
    <definedName name="Z_4348DDF0_B1D5_4FC6_BBE8_91384CF599AF_.wvu.FilterData" localSheetId="2" hidden="1">'Admin - Part 1'!#REF!</definedName>
    <definedName name="Z_4348DDF0_B1D5_4FC6_BBE8_91384CF599AF_.wvu.FilterData" localSheetId="3" hidden="1">'Admin - Part 2'!#REF!</definedName>
    <definedName name="Z_4348DDF0_B1D5_4FC6_BBE8_91384CF599AF_.wvu.PrintArea" localSheetId="2" hidden="1">'Admin - Part 1'!$A$1:$P$36</definedName>
    <definedName name="Z_4348DDF0_B1D5_4FC6_BBE8_91384CF599AF_.wvu.PrintArea" localSheetId="3" hidden="1">'Admin - Part 2'!$A$1:$P$32</definedName>
    <definedName name="Z_4348DDF0_B1D5_4FC6_BBE8_91384CF599AF_.wvu.PrintArea" localSheetId="5" hidden="1">'Admin - Part 4'!$A$1:$P$88</definedName>
    <definedName name="Z_4348DDF0_B1D5_4FC6_BBE8_91384CF599AF_.wvu.PrintArea" localSheetId="1" hidden="1">'Document History'!$A$1:$F$41</definedName>
    <definedName name="Z_4348DDF0_B1D5_4FC6_BBE8_91384CF599AF_.wvu.PrintTitles" localSheetId="2" hidden="1">'Admin - Part 1'!$2:$6</definedName>
    <definedName name="Z_4348DDF0_B1D5_4FC6_BBE8_91384CF599AF_.wvu.PrintTitles" localSheetId="3" hidden="1">'Admin - Part 2'!$2:$7</definedName>
    <definedName name="Z_4348DDF0_B1D5_4FC6_BBE8_91384CF599AF_.wvu.Rows" localSheetId="2" hidden="1">'Admin - Part 1'!#REF!</definedName>
    <definedName name="Z_4348DDF0_B1D5_4FC6_BBE8_91384CF599AF_.wvu.Rows" localSheetId="3" hidden="1">'Admin - Part 2'!$33:$44</definedName>
    <definedName name="Z_4348DDF0_B1D5_4FC6_BBE8_91384CF599AF_.wvu.Rows" localSheetId="5" hidden="1">'Admin - Part 4'!$89:$149</definedName>
    <definedName name="Z_EE2EAF05_1A44_4EDD_B47C_C13AEC30111D_.wvu.FilterData" localSheetId="2" hidden="1">'Admin - Part 1'!#REF!</definedName>
    <definedName name="Z_EE2EAF05_1A44_4EDD_B47C_C13AEC30111D_.wvu.FilterData" localSheetId="3" hidden="1">'Admin - Part 2'!#REF!</definedName>
    <definedName name="Z_EE2EAF05_1A44_4EDD_B47C_C13AEC30111D_.wvu.PrintArea" localSheetId="2" hidden="1">'Admin - Part 1'!$A$1:$P$36</definedName>
    <definedName name="Z_EE2EAF05_1A44_4EDD_B47C_C13AEC30111D_.wvu.PrintArea" localSheetId="3" hidden="1">'Admin - Part 2'!$A$1:$P$32</definedName>
    <definedName name="Z_EE2EAF05_1A44_4EDD_B47C_C13AEC30111D_.wvu.PrintArea" localSheetId="5" hidden="1">'Admin - Part 4'!$A$1:$P$88</definedName>
    <definedName name="Z_EE2EAF05_1A44_4EDD_B47C_C13AEC30111D_.wvu.PrintArea" localSheetId="1" hidden="1">'Document History'!$A$1:$F$41</definedName>
    <definedName name="Z_EE2EAF05_1A44_4EDD_B47C_C13AEC30111D_.wvu.PrintTitles" localSheetId="2" hidden="1">'Admin - Part 1'!$2:$6</definedName>
    <definedName name="Z_EE2EAF05_1A44_4EDD_B47C_C13AEC30111D_.wvu.PrintTitles" localSheetId="3" hidden="1">'Admin - Part 2'!$2:$7</definedName>
    <definedName name="Z_EE2EAF05_1A44_4EDD_B47C_C13AEC30111D_.wvu.Rows" localSheetId="2" hidden="1">'Admin - Part 1'!#REF!</definedName>
    <definedName name="Z_EE2EAF05_1A44_4EDD_B47C_C13AEC30111D_.wvu.Rows" localSheetId="3" hidden="1">'Admin - Part 2'!$33:$44</definedName>
    <definedName name="Z_EE2EAF05_1A44_4EDD_B47C_C13AEC30111D_.wvu.Rows" localSheetId="5" hidden="1">'Admin - Part 4'!$89:$149</definedName>
  </definedNames>
  <calcPr fullCalcOnLoad="1"/>
</workbook>
</file>

<file path=xl/sharedStrings.xml><?xml version="1.0" encoding="utf-8"?>
<sst xmlns="http://schemas.openxmlformats.org/spreadsheetml/2006/main" count="887" uniqueCount="480">
  <si>
    <t>Incurred Months:</t>
  </si>
  <si>
    <t>YTD</t>
  </si>
  <si>
    <t>Document Name</t>
  </si>
  <si>
    <t>Date of Submission</t>
  </si>
  <si>
    <t xml:space="preserve">State Fiscal Year:  </t>
  </si>
  <si>
    <t xml:space="preserve">Submission Date:  </t>
  </si>
  <si>
    <t xml:space="preserve">Submission Type:  </t>
  </si>
  <si>
    <t>Printed Name and Title of CEO, CFO, or equivalent (no delegates)</t>
  </si>
  <si>
    <t>On behalf of (legal name of Contractor)</t>
  </si>
  <si>
    <t>Date signed</t>
  </si>
  <si>
    <t xml:space="preserve">4.   </t>
  </si>
  <si>
    <t xml:space="preserve">5.   </t>
  </si>
  <si>
    <t xml:space="preserve">1.  </t>
  </si>
  <si>
    <t xml:space="preserve">2.  </t>
  </si>
  <si>
    <t xml:space="preserve">3.  </t>
  </si>
  <si>
    <t xml:space="preserve">7.  </t>
  </si>
  <si>
    <t xml:space="preserve">8.  </t>
  </si>
  <si>
    <t>Legal Signature of officer named above</t>
  </si>
  <si>
    <t xml:space="preserve">SDA:  </t>
  </si>
  <si>
    <t>Program:</t>
  </si>
  <si>
    <t>HHSC  FINANCIAL STATISTICAL REPORT  (FSR)</t>
  </si>
  <si>
    <t>STAR</t>
  </si>
  <si>
    <t>Dallas</t>
  </si>
  <si>
    <t xml:space="preserve">Acme Health Plans, Inc. </t>
  </si>
  <si>
    <t>CHIP</t>
  </si>
  <si>
    <t>Harris / Houston</t>
  </si>
  <si>
    <t>Ft. Worth / Tarrant</t>
  </si>
  <si>
    <t>El Paso</t>
  </si>
  <si>
    <t>Travis / Austin</t>
  </si>
  <si>
    <t>Lubbock</t>
  </si>
  <si>
    <t>Corpus / Nueces</t>
  </si>
  <si>
    <t>Bexar/San Antonio</t>
  </si>
  <si>
    <t>STAR+PLUS</t>
  </si>
  <si>
    <t>Community Health Choice / Harris County Hosp. Distr.</t>
  </si>
  <si>
    <t>Molina Healthcare</t>
  </si>
  <si>
    <t>El Paso First Health Plans / EP County Hosp Distr</t>
  </si>
  <si>
    <t>Hidalgo</t>
  </si>
  <si>
    <t>Jefferson</t>
  </si>
  <si>
    <t>C-RSA</t>
  </si>
  <si>
    <t>M-RSA West</t>
  </si>
  <si>
    <t>M-RSA Central</t>
  </si>
  <si>
    <t>M-RSA Northeast</t>
  </si>
  <si>
    <t>Superior / Bankers / Centene</t>
  </si>
  <si>
    <t>Community First Health Plans / Univ Health Sys / Bexar Cnty Hosp Distr</t>
  </si>
  <si>
    <t>Enter the above Admin Expense amounts, by Program and SDA, into the appropriate FSRs.</t>
  </si>
  <si>
    <t>PROGRAM / Service Delivery Area:</t>
  </si>
  <si>
    <t xml:space="preserve">6.   </t>
  </si>
  <si>
    <t>Program &amp; SDA</t>
  </si>
  <si>
    <t xml:space="preserve">9.  </t>
  </si>
  <si>
    <t xml:space="preserve">10.   </t>
  </si>
  <si>
    <t>Blue Cross Blue Shield of Texas / Health Care Service Corporation</t>
  </si>
  <si>
    <t>Contractor Name (Name of legal entity of MCO)</t>
  </si>
  <si>
    <t>Rptg Period End Date:</t>
  </si>
  <si>
    <t>Corporate Allocations</t>
  </si>
  <si>
    <t>Total Administrative Expenses</t>
  </si>
  <si>
    <t xml:space="preserve">Administrative Expenses </t>
  </si>
  <si>
    <t xml:space="preserve">Service Area:  </t>
  </si>
  <si>
    <t xml:space="preserve">MCO Name:  </t>
  </si>
  <si>
    <t>All</t>
  </si>
  <si>
    <t>Not Included in Total Administrative Above:</t>
  </si>
  <si>
    <t>Administrative Expenses  -  Allocation to Programs / SDAs</t>
  </si>
  <si>
    <t>Total Allocated Administrative Expenses</t>
  </si>
  <si>
    <t>Allocated Administrative Expenses</t>
  </si>
  <si>
    <t>CHAPTER</t>
  </si>
  <si>
    <t>HHSC UNIFORM MANAGED CARE MANUAL</t>
  </si>
  <si>
    <t>EFFECTIVE DATE</t>
  </si>
  <si>
    <t>DOCUMENT HISTORY LOG</t>
  </si>
  <si>
    <t>DOCUMENT</t>
  </si>
  <si>
    <t>EFFECTIVE</t>
  </si>
  <si>
    <t>DATE</t>
  </si>
  <si>
    <t>Baseline</t>
  </si>
  <si>
    <t>By signature below, Contractor certifies that the data or documents so recorded and submitted as input data or information, based on its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</si>
  <si>
    <t>Christus</t>
  </si>
  <si>
    <t>DentaQuest USA Insurance Co</t>
  </si>
  <si>
    <t>Driscoll Children's Health Plan</t>
  </si>
  <si>
    <t>FirstCare Health Plans / SHA</t>
  </si>
  <si>
    <t>MCNA Insurance</t>
  </si>
  <si>
    <t>Parkland Health Plan / Dallas Cnty Hosp Distr</t>
  </si>
  <si>
    <t>Scott &amp; White</t>
  </si>
  <si>
    <t>Sendero Health Plans</t>
  </si>
  <si>
    <t>Seton Health Plan / Ascension Health</t>
  </si>
  <si>
    <t>Texas Children's Health Plan</t>
  </si>
  <si>
    <t>United HealthCare / UnitedHealth Group</t>
  </si>
  <si>
    <t>Total Gross Revenues</t>
  </si>
  <si>
    <t>Gross Revenues per FSR:</t>
  </si>
  <si>
    <t>HealthSpring / Cigna</t>
  </si>
  <si>
    <t>Cook Children's Health Plan</t>
  </si>
  <si>
    <t>STAR Health</t>
  </si>
  <si>
    <t>Statewide</t>
  </si>
  <si>
    <t>MRSA West</t>
  </si>
  <si>
    <t>MRSA Central</t>
  </si>
  <si>
    <t>MRSA Northeast</t>
  </si>
  <si>
    <t>Aetna Better Health</t>
  </si>
  <si>
    <t>Amerigroup / Anthem</t>
  </si>
  <si>
    <t>Children's Medical Center / CMC</t>
  </si>
  <si>
    <t>STAR KIDS</t>
  </si>
  <si>
    <t>Combined Admin &amp; QI Financial Statistical Report (FSR) Template</t>
  </si>
  <si>
    <t>Other QI Costs (enter description)</t>
  </si>
  <si>
    <t>Health Information Technology</t>
  </si>
  <si>
    <t>Disease Management</t>
  </si>
  <si>
    <t>Care Coordination/Case Management</t>
  </si>
  <si>
    <t xml:space="preserve">Quality Improvement Expenses - Distribution by Type of Service </t>
  </si>
  <si>
    <t>Amerigroup / Wellpoint</t>
  </si>
  <si>
    <t>Medicaid Dental</t>
  </si>
  <si>
    <t>Quality Improvement Costs per Member per Month</t>
  </si>
  <si>
    <t>Member Months</t>
  </si>
  <si>
    <t>CHIP Dental</t>
  </si>
  <si>
    <t>STAR Kids</t>
  </si>
  <si>
    <t>Program</t>
  </si>
  <si>
    <t>Quality Improvement Expenses - Distribution by Program/Member Month</t>
  </si>
  <si>
    <t>Enter the above Quality Improvement Expense amounts, by Program and SDA, into the appropriate FSRs.</t>
  </si>
  <si>
    <t>Total Allocated Quality Improvement Expenses</t>
  </si>
  <si>
    <t>Allocated Quality Improvement Expenses by Revenue Distribution</t>
  </si>
  <si>
    <t>Total Gross Revenue</t>
  </si>
  <si>
    <t>Gross Revenue per FSR</t>
  </si>
  <si>
    <t>Quality Improvement Expenses  -  Allocation to Programs / SDAs</t>
  </si>
  <si>
    <t>Aetna Better Health, Amerigroup / Anthem, Blue Cross Blue Shield of Texas / Health Care Service Corporation, Children's Medical Center / CMC, Community First Health Plans / Univ Health Sys / Bexar Cnty Hosp Distr, Community Health Choice / Harris County Hosp. Distr., Cook Children's Health Plan, DentaQuest USA Insurance Co, Driscoll Children's Health Plan, El Paso First Health Plans / EP County Hosp Distr, FirstCare Health Plans / SHA, HealthSpring / Cigna, MCNA Insurance, Molina Healthcare, Parkland Health Plan / Dallas Cnty Hosp Distr, Scott &amp; White, Seton Health Plan / Ascension Health, Superior / Bankers / Centene, Texas Children's Health Plan, United HealthCare / UnitedHealth Group</t>
  </si>
  <si>
    <t>MCO_Names:</t>
  </si>
  <si>
    <t>STAR_SDAs:</t>
  </si>
  <si>
    <t>STAR_KIDS_SDAs:</t>
  </si>
  <si>
    <t>CHIP_SDAs:</t>
  </si>
  <si>
    <t xml:space="preserve">Description of Named Ranges </t>
  </si>
  <si>
    <t>SDAs by Program</t>
  </si>
  <si>
    <t>STAR+PLUS_SDAs:</t>
  </si>
  <si>
    <t>STAR_Health_(Foster Care)_SDA</t>
  </si>
  <si>
    <t>CHIP_Dental</t>
  </si>
  <si>
    <t>Medicaid_Dental</t>
  </si>
  <si>
    <t>Gross Revenues by Program per FSR</t>
  </si>
  <si>
    <t>Admin - Part 1</t>
  </si>
  <si>
    <t>Admin - Part 2</t>
  </si>
  <si>
    <t>Admin - Part 3</t>
  </si>
  <si>
    <t>Admin - Part 4</t>
  </si>
  <si>
    <t>QI - Part 1</t>
  </si>
  <si>
    <t>QI - Part 2</t>
  </si>
  <si>
    <t>QI - Part 3</t>
  </si>
  <si>
    <t>QI - Part 4</t>
  </si>
  <si>
    <t xml:space="preserve"> Administrative Expenses per Member per Month</t>
  </si>
  <si>
    <t>Table of Contents</t>
  </si>
  <si>
    <t>Description</t>
  </si>
  <si>
    <t>Tab Name</t>
  </si>
  <si>
    <t>Document History</t>
  </si>
  <si>
    <t>Certification</t>
  </si>
  <si>
    <t xml:space="preserve">Admin Part 1:   </t>
  </si>
  <si>
    <t xml:space="preserve">Admin Part 2:   </t>
  </si>
  <si>
    <t xml:space="preserve">Admin Part 3:  </t>
  </si>
  <si>
    <t>Administrative Expenses - Distribution by Program/Member Month</t>
  </si>
  <si>
    <t>Admin Cost as % of Gross Revenue</t>
  </si>
  <si>
    <t xml:space="preserve">Admin Part 4:   </t>
  </si>
  <si>
    <t xml:space="preserve">QI Part 1:   </t>
  </si>
  <si>
    <t>Quality Improvement Costs</t>
  </si>
  <si>
    <t>QI Part 2:</t>
  </si>
  <si>
    <t>QI Part 3:</t>
  </si>
  <si>
    <t>QI Part 4:</t>
  </si>
  <si>
    <t>HHSC Managed Care Contract Administrative Expenses</t>
  </si>
  <si>
    <t>Corporate Allocations Detail</t>
  </si>
  <si>
    <t>Admin Expense - Distribution by Program/Member Month</t>
  </si>
  <si>
    <t>Admin Expense - Allocation to SDAs</t>
  </si>
  <si>
    <t>HHSC Managed Care Contract Quality Improvement Expenses</t>
  </si>
  <si>
    <t>QI Expense - Distribution by Type of Service</t>
  </si>
  <si>
    <t>QI Expense - Distribution by Program/Member Month</t>
  </si>
  <si>
    <t>QI Expense - Allocation to SDAs</t>
  </si>
  <si>
    <t>Data Certification Form</t>
  </si>
  <si>
    <t>2.0</t>
  </si>
  <si>
    <t>Dell Children's Health Plan / Seton Health Plan / Ascension Health</t>
  </si>
  <si>
    <t>Contract Costs</t>
  </si>
  <si>
    <t>HHSC Managed Care</t>
  </si>
  <si>
    <t>presented in US Dollars, does not include MMP costs</t>
  </si>
  <si>
    <t>2 Bonuses</t>
  </si>
  <si>
    <t>5 Phone / Telecom / Cell phones / T1 / Broadband</t>
  </si>
  <si>
    <t>7 Computer hardware/Software purch., uncapitalized</t>
  </si>
  <si>
    <t>8 Furniture, Fixtures, and other Equipment Purchased, uncapitalized</t>
  </si>
  <si>
    <t>9 Maintenance, Repairs, Custodial, and Security</t>
  </si>
  <si>
    <t>10 Supplies, Postage, Freight, Printing</t>
  </si>
  <si>
    <t>12 Travel Expenses</t>
  </si>
  <si>
    <t>15 Insurance</t>
  </si>
  <si>
    <t>16 Depreciation &amp; Amortization</t>
  </si>
  <si>
    <t>17 Other Adminstrative Expenses</t>
  </si>
  <si>
    <t>18 Subtotal (specified in-house services)</t>
  </si>
  <si>
    <t>Line Number</t>
  </si>
  <si>
    <t>19 Outsourced services (Non-Capitated Arrangements)</t>
  </si>
  <si>
    <t>20 Outsourced services (Capitated Arrangements)</t>
  </si>
  <si>
    <t>21 PBM Admin Fees - Fees based on $PMPM</t>
  </si>
  <si>
    <t>22 PBM Admin Fees - Fees based on transaction volume</t>
  </si>
  <si>
    <t>23 PBM Fees - Other</t>
  </si>
  <si>
    <t>24 Corporate Allocations</t>
  </si>
  <si>
    <t>25 Total Administrative Expenses</t>
  </si>
  <si>
    <t>26 Total Administrative Value Added Services</t>
  </si>
  <si>
    <t>28 Description of outsourced services included in Line 20 Capitated Arrangements by vendor and YTD dollar amount.</t>
  </si>
  <si>
    <t>27 Description of outsourced services from Line 19 Non-Capitated Arrangements by vendor and YTD dollar amount.</t>
  </si>
  <si>
    <t>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t>
  </si>
  <si>
    <t>1 Salaries, wages, and benefits (excl. bonuses)</t>
  </si>
  <si>
    <t>3 Rent, Lease, or Mortgage Payment for Office Space</t>
  </si>
  <si>
    <t>4 Utilities (if not incl. in rent), excl. Phone/Telecom</t>
  </si>
  <si>
    <t>5 Furniture, Fixtures, and other Equipment Purchased, uncapitalized</t>
  </si>
  <si>
    <t>6 Supplies, Postage, Freight, Printing</t>
  </si>
  <si>
    <t>7 Maintenance, Repairs, Custodial, and Security</t>
  </si>
  <si>
    <t>8 Professional Services</t>
  </si>
  <si>
    <t>9 Computer hardware/Software purch., uncapitalized</t>
  </si>
  <si>
    <t>10 Phone / Telecom / Cell phones / T1 / Broadband</t>
  </si>
  <si>
    <t>11 Equipment Lease or Rent, excl. Phone/Telecom</t>
  </si>
  <si>
    <t>12 Membership Dues</t>
  </si>
  <si>
    <t>13 Outreach (excl. Salaries)</t>
  </si>
  <si>
    <t>14 Application Fees</t>
  </si>
  <si>
    <t>15 Inspection/Evaluation Fees</t>
  </si>
  <si>
    <t>16 Data Collection Expenses</t>
  </si>
  <si>
    <t>17 Outsourced services</t>
  </si>
  <si>
    <t>18 Data Analysis Expenses</t>
  </si>
  <si>
    <t>19 Reporting Expenses (Printing, Distribution, Publication)</t>
  </si>
  <si>
    <t>20 Quality Assurance Reviews</t>
  </si>
  <si>
    <t>21 Travel Expenses</t>
  </si>
  <si>
    <t>22 Depreciation and Amortization</t>
  </si>
  <si>
    <t>27 Total Quality Improvement Expenses</t>
  </si>
  <si>
    <r>
      <t>STATUS</t>
    </r>
    <r>
      <rPr>
        <b/>
        <vertAlign val="superscript"/>
        <sz val="11"/>
        <color indexed="8"/>
        <rFont val="Arial"/>
        <family val="2"/>
      </rPr>
      <t>1</t>
    </r>
  </si>
  <si>
    <r>
      <t>DESCRIPTION</t>
    </r>
    <r>
      <rPr>
        <b/>
        <vertAlign val="superscript"/>
        <sz val="11"/>
        <color indexed="8"/>
        <rFont val="Arial"/>
        <family val="2"/>
      </rPr>
      <t>3</t>
    </r>
  </si>
  <si>
    <r>
      <t>REVISION</t>
    </r>
    <r>
      <rPr>
        <b/>
        <vertAlign val="superscript"/>
        <sz val="11"/>
        <rFont val="Arial"/>
        <family val="2"/>
      </rPr>
      <t>2</t>
    </r>
  </si>
  <si>
    <r>
      <t>1</t>
    </r>
    <r>
      <rPr>
        <sz val="11"/>
        <rFont val="Arial"/>
        <family val="2"/>
      </rPr>
      <t xml:space="preserve">  Status should be represented as “Baseline” for initial issuances, “Revision” for changes to the Baseline version, and “Cancellation” for withdrawn versions.</t>
    </r>
  </si>
  <si>
    <r>
      <t xml:space="preserve">2 </t>
    </r>
    <r>
      <rPr>
        <sz val="11"/>
        <rFont val="Arial"/>
        <family val="2"/>
      </rPr>
      <t xml:space="preserve"> Revisions should be numbered according to the version of the issuance and sequential numbering of the revision—e.g., “1.2” refers to the first version of the document and the second revision.</t>
    </r>
  </si>
  <si>
    <r>
      <t>3</t>
    </r>
    <r>
      <rPr>
        <sz val="11"/>
        <rFont val="Arial"/>
        <family val="2"/>
      </rPr>
      <t xml:space="preserve">  Brief description of the changes to the document made in the revision.</t>
    </r>
  </si>
  <si>
    <t>End of Worksheet</t>
  </si>
  <si>
    <t xml:space="preserve">HHSC Managed Care </t>
  </si>
  <si>
    <t>Contract costs</t>
  </si>
  <si>
    <t>1 Headcount of employees billed to Contractor</t>
  </si>
  <si>
    <t>2 Sq. Ft. of ofc space billed to Contractor</t>
  </si>
  <si>
    <t>6 Equipment Lease or Rent, excl. Phone/Telecom</t>
  </si>
  <si>
    <t>11 Legal &amp; Prof. Services, incl. External Audit, Tax, Consulting</t>
  </si>
  <si>
    <t>13 Marketing, PR, and Outreach (excl. Salaries)</t>
  </si>
  <si>
    <t>14 Taxes (excl. income taxes &amp; premium taxes) &amp; Licensing</t>
  </si>
  <si>
    <t>HHSC FINANCIAL STATISTICAL REPORT (FSR)</t>
  </si>
  <si>
    <t xml:space="preserve">HHSC Managed Care  </t>
  </si>
  <si>
    <t>Administrative Expenses</t>
  </si>
  <si>
    <r>
      <rPr>
        <sz val="11"/>
        <color indexed="9"/>
        <rFont val="Arial"/>
        <family val="2"/>
      </rPr>
      <t>Line Number</t>
    </r>
    <r>
      <rPr>
        <sz val="11"/>
        <rFont val="Arial"/>
        <family val="2"/>
      </rPr>
      <t xml:space="preserve"> 1</t>
    </r>
  </si>
  <si>
    <r>
      <rPr>
        <sz val="11"/>
        <color indexed="9"/>
        <rFont val="Arial"/>
        <family val="2"/>
      </rPr>
      <t>Line Number</t>
    </r>
    <r>
      <rPr>
        <sz val="11"/>
        <rFont val="Arial"/>
        <family val="2"/>
      </rPr>
      <t xml:space="preserve"> 3</t>
    </r>
  </si>
  <si>
    <r>
      <rPr>
        <sz val="11"/>
        <color indexed="9"/>
        <rFont val="Arial"/>
        <family val="2"/>
      </rPr>
      <t>Line Number</t>
    </r>
    <r>
      <rPr>
        <sz val="11"/>
        <rFont val="Arial"/>
        <family val="2"/>
      </rPr>
      <t xml:space="preserve"> 4</t>
    </r>
  </si>
  <si>
    <r>
      <rPr>
        <sz val="11"/>
        <color indexed="9"/>
        <rFont val="Arial"/>
        <family val="2"/>
      </rPr>
      <t>Line Number</t>
    </r>
    <r>
      <rPr>
        <sz val="11"/>
        <rFont val="Arial"/>
        <family val="2"/>
      </rPr>
      <t xml:space="preserve"> 5</t>
    </r>
  </si>
  <si>
    <r>
      <rPr>
        <sz val="11"/>
        <color indexed="9"/>
        <rFont val="Arial"/>
        <family val="2"/>
      </rPr>
      <t>Line Number</t>
    </r>
    <r>
      <rPr>
        <sz val="11"/>
        <rFont val="Arial"/>
        <family val="2"/>
      </rPr>
      <t xml:space="preserve"> 6</t>
    </r>
  </si>
  <si>
    <r>
      <rPr>
        <sz val="11"/>
        <color indexed="9"/>
        <rFont val="Arial"/>
        <family val="2"/>
      </rPr>
      <t>Line Number</t>
    </r>
    <r>
      <rPr>
        <sz val="11"/>
        <rFont val="Arial"/>
        <family val="2"/>
      </rPr>
      <t xml:space="preserve"> 7</t>
    </r>
  </si>
  <si>
    <r>
      <rPr>
        <sz val="11"/>
        <color indexed="9"/>
        <rFont val="Arial"/>
        <family val="2"/>
      </rPr>
      <t>Line Number</t>
    </r>
    <r>
      <rPr>
        <sz val="11"/>
        <rFont val="Arial"/>
        <family val="2"/>
      </rPr>
      <t xml:space="preserve"> 8</t>
    </r>
  </si>
  <si>
    <r>
      <rPr>
        <sz val="11"/>
        <color indexed="9"/>
        <rFont val="Arial"/>
        <family val="2"/>
      </rPr>
      <t>Line Number</t>
    </r>
    <r>
      <rPr>
        <sz val="11"/>
        <rFont val="Arial"/>
        <family val="2"/>
      </rPr>
      <t xml:space="preserve"> 9</t>
    </r>
  </si>
  <si>
    <r>
      <rPr>
        <sz val="11"/>
        <color indexed="9"/>
        <rFont val="Arial"/>
        <family val="2"/>
      </rPr>
      <t>Line Number</t>
    </r>
    <r>
      <rPr>
        <sz val="11"/>
        <rFont val="Arial"/>
        <family val="2"/>
      </rPr>
      <t xml:space="preserve"> 2</t>
    </r>
  </si>
  <si>
    <r>
      <rPr>
        <sz val="11"/>
        <color indexed="9"/>
        <rFont val="Arial"/>
        <family val="2"/>
      </rPr>
      <t>Line Number</t>
    </r>
    <r>
      <rPr>
        <sz val="11"/>
        <rFont val="Arial"/>
        <family val="2"/>
      </rPr>
      <t xml:space="preserve"> 10</t>
    </r>
  </si>
  <si>
    <r>
      <rPr>
        <sz val="11"/>
        <color indexed="9"/>
        <rFont val="Arial"/>
        <family val="2"/>
      </rPr>
      <t>Line Number</t>
    </r>
    <r>
      <rPr>
        <sz val="11"/>
        <rFont val="Arial"/>
        <family val="2"/>
      </rPr>
      <t xml:space="preserve"> 11</t>
    </r>
  </si>
  <si>
    <r>
      <rPr>
        <sz val="11"/>
        <color indexed="9"/>
        <rFont val="Arial"/>
        <family val="2"/>
      </rPr>
      <t>Line Number</t>
    </r>
    <r>
      <rPr>
        <sz val="11"/>
        <rFont val="Arial"/>
        <family val="2"/>
      </rPr>
      <t xml:space="preserve"> 12</t>
    </r>
  </si>
  <si>
    <r>
      <rPr>
        <sz val="11"/>
        <color indexed="9"/>
        <rFont val="Arial"/>
        <family val="2"/>
      </rPr>
      <t>Line Number</t>
    </r>
    <r>
      <rPr>
        <sz val="11"/>
        <rFont val="Arial"/>
        <family val="2"/>
      </rPr>
      <t xml:space="preserve"> 13</t>
    </r>
  </si>
  <si>
    <r>
      <rPr>
        <sz val="11"/>
        <color indexed="9"/>
        <rFont val="Arial"/>
        <family val="2"/>
      </rPr>
      <t>Line Number</t>
    </r>
    <r>
      <rPr>
        <sz val="11"/>
        <rFont val="Arial"/>
        <family val="2"/>
      </rPr>
      <t xml:space="preserve"> 14</t>
    </r>
  </si>
  <si>
    <r>
      <rPr>
        <sz val="11"/>
        <color indexed="9"/>
        <rFont val="Arial"/>
        <family val="2"/>
      </rPr>
      <t>Line Number</t>
    </r>
    <r>
      <rPr>
        <sz val="11"/>
        <rFont val="Arial"/>
        <family val="2"/>
      </rPr>
      <t xml:space="preserve"> 15</t>
    </r>
  </si>
  <si>
    <r>
      <rPr>
        <sz val="11"/>
        <color indexed="9"/>
        <rFont val="Arial"/>
        <family val="2"/>
      </rPr>
      <t>Line Number</t>
    </r>
    <r>
      <rPr>
        <sz val="11"/>
        <rFont val="Arial"/>
        <family val="2"/>
      </rPr>
      <t xml:space="preserve"> 16</t>
    </r>
  </si>
  <si>
    <r>
      <rPr>
        <sz val="11"/>
        <color indexed="9"/>
        <rFont val="Arial"/>
        <family val="2"/>
      </rPr>
      <t>Line Number</t>
    </r>
    <r>
      <rPr>
        <sz val="11"/>
        <rFont val="Arial"/>
        <family val="2"/>
      </rPr>
      <t xml:space="preserve"> 17</t>
    </r>
  </si>
  <si>
    <r>
      <rPr>
        <sz val="11"/>
        <color indexed="9"/>
        <rFont val="Arial"/>
        <family val="2"/>
      </rPr>
      <t>Line Number</t>
    </r>
    <r>
      <rPr>
        <sz val="11"/>
        <rFont val="Arial"/>
        <family val="2"/>
      </rPr>
      <t xml:space="preserve"> 18</t>
    </r>
  </si>
  <si>
    <r>
      <rPr>
        <sz val="11"/>
        <color indexed="9"/>
        <rFont val="Arial"/>
        <family val="2"/>
      </rPr>
      <t>Line Number</t>
    </r>
    <r>
      <rPr>
        <sz val="11"/>
        <rFont val="Arial"/>
        <family val="2"/>
      </rPr>
      <t xml:space="preserve"> 19</t>
    </r>
  </si>
  <si>
    <r>
      <rPr>
        <sz val="11"/>
        <color indexed="9"/>
        <rFont val="Arial"/>
        <family val="2"/>
      </rPr>
      <t>Line Number</t>
    </r>
    <r>
      <rPr>
        <sz val="11"/>
        <rFont val="Arial"/>
        <family val="2"/>
      </rPr>
      <t xml:space="preserve"> 20</t>
    </r>
  </si>
  <si>
    <r>
      <rPr>
        <sz val="11"/>
        <color indexed="9"/>
        <rFont val="Arial"/>
        <family val="2"/>
      </rPr>
      <t>Line Number</t>
    </r>
    <r>
      <rPr>
        <sz val="11"/>
        <rFont val="Arial"/>
        <family val="2"/>
      </rPr>
      <t xml:space="preserve"> 21</t>
    </r>
  </si>
  <si>
    <r>
      <rPr>
        <sz val="11"/>
        <color indexed="9"/>
        <rFont val="Arial"/>
        <family val="2"/>
      </rPr>
      <t>Line Number</t>
    </r>
    <r>
      <rPr>
        <sz val="11"/>
        <rFont val="Arial"/>
        <family val="2"/>
      </rPr>
      <t xml:space="preserve"> 22</t>
    </r>
  </si>
  <si>
    <r>
      <rPr>
        <sz val="11"/>
        <color indexed="9"/>
        <rFont val="Arial"/>
        <family val="2"/>
      </rPr>
      <t>Line Number</t>
    </r>
    <r>
      <rPr>
        <sz val="11"/>
        <rFont val="Arial"/>
        <family val="2"/>
      </rPr>
      <t xml:space="preserve"> 23</t>
    </r>
  </si>
  <si>
    <r>
      <rPr>
        <sz val="11"/>
        <color indexed="9"/>
        <rFont val="Arial"/>
        <family val="2"/>
      </rPr>
      <t>Line Number</t>
    </r>
    <r>
      <rPr>
        <sz val="11"/>
        <rFont val="Arial"/>
        <family val="2"/>
      </rPr>
      <t xml:space="preserve"> 24</t>
    </r>
  </si>
  <si>
    <r>
      <rPr>
        <sz val="11"/>
        <color indexed="9"/>
        <rFont val="Arial"/>
        <family val="2"/>
      </rPr>
      <t>Line Number</t>
    </r>
    <r>
      <rPr>
        <sz val="11"/>
        <rFont val="Arial"/>
        <family val="2"/>
      </rPr>
      <t xml:space="preserve"> 25</t>
    </r>
  </si>
  <si>
    <r>
      <rPr>
        <sz val="11"/>
        <color indexed="9"/>
        <rFont val="Arial"/>
        <family val="2"/>
      </rPr>
      <t>Line Number</t>
    </r>
    <r>
      <rPr>
        <sz val="11"/>
        <rFont val="Arial"/>
        <family val="2"/>
      </rPr>
      <t xml:space="preserve"> 26</t>
    </r>
  </si>
  <si>
    <r>
      <rPr>
        <sz val="11"/>
        <color indexed="9"/>
        <rFont val="Arial"/>
        <family val="2"/>
      </rPr>
      <t>Line Number</t>
    </r>
    <r>
      <rPr>
        <sz val="11"/>
        <rFont val="Arial"/>
        <family val="2"/>
      </rPr>
      <t xml:space="preserve"> 27</t>
    </r>
  </si>
  <si>
    <r>
      <rPr>
        <sz val="11"/>
        <color indexed="9"/>
        <rFont val="Arial"/>
        <family val="2"/>
      </rPr>
      <t>Line Number</t>
    </r>
    <r>
      <rPr>
        <sz val="11"/>
        <rFont val="Arial"/>
        <family val="2"/>
      </rPr>
      <t xml:space="preserve"> 28</t>
    </r>
  </si>
  <si>
    <r>
      <rPr>
        <sz val="11"/>
        <color indexed="9"/>
        <rFont val="Arial"/>
        <family val="2"/>
      </rPr>
      <t>Line Number</t>
    </r>
    <r>
      <rPr>
        <sz val="11"/>
        <rFont val="Arial"/>
        <family val="2"/>
      </rPr>
      <t xml:space="preserve"> 29</t>
    </r>
  </si>
  <si>
    <r>
      <rPr>
        <sz val="11"/>
        <color indexed="9"/>
        <rFont val="Arial"/>
        <family val="2"/>
      </rPr>
      <t>Line Number</t>
    </r>
    <r>
      <rPr>
        <sz val="11"/>
        <rFont val="Arial"/>
        <family val="2"/>
      </rPr>
      <t xml:space="preserve"> 30</t>
    </r>
  </si>
  <si>
    <r>
      <rPr>
        <sz val="11"/>
        <color indexed="9"/>
        <rFont val="Arial"/>
        <family val="2"/>
      </rPr>
      <t>Line Number</t>
    </r>
    <r>
      <rPr>
        <sz val="11"/>
        <rFont val="Arial"/>
        <family val="2"/>
      </rPr>
      <t xml:space="preserve"> 31</t>
    </r>
  </si>
  <si>
    <r>
      <rPr>
        <sz val="11"/>
        <color indexed="9"/>
        <rFont val="Arial"/>
        <family val="2"/>
      </rPr>
      <t>Line Number</t>
    </r>
    <r>
      <rPr>
        <sz val="11"/>
        <rFont val="Arial"/>
        <family val="2"/>
      </rPr>
      <t xml:space="preserve"> 32</t>
    </r>
  </si>
  <si>
    <r>
      <rPr>
        <sz val="11"/>
        <color indexed="9"/>
        <rFont val="Arial"/>
        <family val="2"/>
      </rPr>
      <t>Line Number</t>
    </r>
    <r>
      <rPr>
        <sz val="11"/>
        <rFont val="Arial"/>
        <family val="2"/>
      </rPr>
      <t xml:space="preserve"> 33</t>
    </r>
  </si>
  <si>
    <r>
      <rPr>
        <sz val="11"/>
        <color indexed="9"/>
        <rFont val="Arial"/>
        <family val="2"/>
      </rPr>
      <t>Line Number</t>
    </r>
    <r>
      <rPr>
        <sz val="11"/>
        <rFont val="Arial"/>
        <family val="2"/>
      </rPr>
      <t xml:space="preserve"> 34</t>
    </r>
  </si>
  <si>
    <r>
      <rPr>
        <sz val="11"/>
        <color indexed="9"/>
        <rFont val="Arial"/>
        <family val="2"/>
      </rPr>
      <t>Line Number</t>
    </r>
    <r>
      <rPr>
        <sz val="11"/>
        <rFont val="Arial"/>
        <family val="2"/>
      </rPr>
      <t xml:space="preserve"> 35</t>
    </r>
  </si>
  <si>
    <r>
      <rPr>
        <sz val="11"/>
        <color indexed="9"/>
        <rFont val="Arial"/>
        <family val="2"/>
      </rPr>
      <t>Line Number</t>
    </r>
    <r>
      <rPr>
        <sz val="11"/>
        <rFont val="Arial"/>
        <family val="2"/>
      </rPr>
      <t xml:space="preserve"> 36</t>
    </r>
  </si>
  <si>
    <r>
      <rPr>
        <sz val="11"/>
        <color indexed="9"/>
        <rFont val="Arial"/>
        <family val="2"/>
      </rPr>
      <t>Line Number</t>
    </r>
    <r>
      <rPr>
        <sz val="11"/>
        <rFont val="Arial"/>
        <family val="2"/>
      </rPr>
      <t xml:space="preserve"> 37</t>
    </r>
  </si>
  <si>
    <r>
      <rPr>
        <sz val="11"/>
        <color indexed="9"/>
        <rFont val="Arial"/>
        <family val="2"/>
      </rPr>
      <t>Line Number</t>
    </r>
    <r>
      <rPr>
        <sz val="11"/>
        <rFont val="Arial"/>
        <family val="2"/>
      </rPr>
      <t xml:space="preserve"> 38</t>
    </r>
  </si>
  <si>
    <r>
      <rPr>
        <sz val="11"/>
        <color indexed="9"/>
        <rFont val="Arial"/>
        <family val="2"/>
      </rPr>
      <t>Line Number</t>
    </r>
    <r>
      <rPr>
        <sz val="11"/>
        <rFont val="Arial"/>
        <family val="2"/>
      </rPr>
      <t xml:space="preserve"> 39</t>
    </r>
  </si>
  <si>
    <r>
      <rPr>
        <sz val="11"/>
        <color indexed="9"/>
        <rFont val="Arial"/>
        <family val="2"/>
      </rPr>
      <t>Line Number</t>
    </r>
    <r>
      <rPr>
        <sz val="11"/>
        <rFont val="Arial"/>
        <family val="2"/>
      </rPr>
      <t xml:space="preserve"> 40</t>
    </r>
  </si>
  <si>
    <r>
      <rPr>
        <sz val="11"/>
        <color indexed="9"/>
        <rFont val="Arial"/>
        <family val="2"/>
      </rPr>
      <t>Line Number</t>
    </r>
    <r>
      <rPr>
        <sz val="11"/>
        <rFont val="Arial"/>
        <family val="2"/>
      </rPr>
      <t xml:space="preserve"> 41</t>
    </r>
  </si>
  <si>
    <r>
      <rPr>
        <sz val="11"/>
        <color indexed="9"/>
        <rFont val="Arial"/>
        <family val="2"/>
      </rPr>
      <t>Line Number</t>
    </r>
    <r>
      <rPr>
        <sz val="11"/>
        <rFont val="Arial"/>
        <family val="2"/>
      </rPr>
      <t xml:space="preserve"> 42</t>
    </r>
  </si>
  <si>
    <r>
      <rPr>
        <sz val="11"/>
        <color indexed="9"/>
        <rFont val="Arial"/>
        <family val="2"/>
      </rPr>
      <t>Line Number</t>
    </r>
    <r>
      <rPr>
        <sz val="11"/>
        <rFont val="Arial"/>
        <family val="2"/>
      </rPr>
      <t xml:space="preserve"> 43</t>
    </r>
  </si>
  <si>
    <r>
      <rPr>
        <sz val="11"/>
        <color indexed="9"/>
        <rFont val="Arial"/>
        <family val="2"/>
      </rPr>
      <t>Line Number</t>
    </r>
    <r>
      <rPr>
        <sz val="11"/>
        <rFont val="Arial"/>
        <family val="2"/>
      </rPr>
      <t xml:space="preserve"> 44</t>
    </r>
  </si>
  <si>
    <r>
      <rPr>
        <sz val="11"/>
        <color indexed="9"/>
        <rFont val="Arial"/>
        <family val="2"/>
      </rPr>
      <t>Line Number</t>
    </r>
    <r>
      <rPr>
        <sz val="11"/>
        <rFont val="Arial"/>
        <family val="2"/>
      </rPr>
      <t xml:space="preserve"> 45</t>
    </r>
  </si>
  <si>
    <r>
      <rPr>
        <sz val="11"/>
        <color indexed="9"/>
        <rFont val="Arial"/>
        <family val="2"/>
      </rPr>
      <t>Line Number</t>
    </r>
    <r>
      <rPr>
        <sz val="11"/>
        <rFont val="Arial"/>
        <family val="2"/>
      </rPr>
      <t xml:space="preserve"> 46</t>
    </r>
  </si>
  <si>
    <r>
      <rPr>
        <sz val="11"/>
        <color indexed="9"/>
        <rFont val="Arial"/>
        <family val="2"/>
      </rPr>
      <t>Line Number</t>
    </r>
    <r>
      <rPr>
        <sz val="11"/>
        <rFont val="Arial"/>
        <family val="2"/>
      </rPr>
      <t xml:space="preserve"> 47</t>
    </r>
  </si>
  <si>
    <r>
      <rPr>
        <sz val="11"/>
        <color indexed="9"/>
        <rFont val="Arial"/>
        <family val="2"/>
      </rPr>
      <t>Line Number</t>
    </r>
    <r>
      <rPr>
        <sz val="11"/>
        <rFont val="Arial"/>
        <family val="2"/>
      </rPr>
      <t xml:space="preserve"> 48</t>
    </r>
  </si>
  <si>
    <r>
      <rPr>
        <sz val="11"/>
        <color indexed="9"/>
        <rFont val="Arial"/>
        <family val="2"/>
      </rPr>
      <t>Line Number</t>
    </r>
    <r>
      <rPr>
        <sz val="11"/>
        <rFont val="Arial"/>
        <family val="2"/>
      </rPr>
      <t xml:space="preserve"> 49</t>
    </r>
  </si>
  <si>
    <r>
      <rPr>
        <sz val="11"/>
        <color indexed="9"/>
        <rFont val="Arial"/>
        <family val="2"/>
      </rPr>
      <t>Line Number</t>
    </r>
    <r>
      <rPr>
        <sz val="11"/>
        <rFont val="Arial"/>
        <family val="2"/>
      </rPr>
      <t xml:space="preserve"> 50</t>
    </r>
  </si>
  <si>
    <r>
      <rPr>
        <sz val="11"/>
        <color indexed="9"/>
        <rFont val="Arial"/>
        <family val="2"/>
      </rPr>
      <t>Line Number</t>
    </r>
    <r>
      <rPr>
        <sz val="11"/>
        <rFont val="Arial"/>
        <family val="2"/>
      </rPr>
      <t xml:space="preserve"> 51</t>
    </r>
  </si>
  <si>
    <r>
      <rPr>
        <sz val="11"/>
        <color indexed="9"/>
        <rFont val="Arial"/>
        <family val="2"/>
      </rPr>
      <t>Line Number</t>
    </r>
    <r>
      <rPr>
        <sz val="11"/>
        <rFont val="Arial"/>
        <family val="2"/>
      </rPr>
      <t xml:space="preserve"> 52</t>
    </r>
  </si>
  <si>
    <r>
      <rPr>
        <sz val="11"/>
        <color indexed="9"/>
        <rFont val="Arial"/>
        <family val="2"/>
      </rPr>
      <t>Line Number</t>
    </r>
    <r>
      <rPr>
        <sz val="11"/>
        <rFont val="Arial"/>
        <family val="2"/>
      </rPr>
      <t xml:space="preserve"> 53</t>
    </r>
  </si>
  <si>
    <r>
      <rPr>
        <sz val="11"/>
        <color indexed="9"/>
        <rFont val="Arial"/>
        <family val="2"/>
      </rPr>
      <t>Line Number</t>
    </r>
    <r>
      <rPr>
        <sz val="11"/>
        <rFont val="Arial"/>
        <family val="2"/>
      </rPr>
      <t xml:space="preserve"> 54</t>
    </r>
  </si>
  <si>
    <r>
      <rPr>
        <sz val="11"/>
        <color indexed="9"/>
        <rFont val="Arial"/>
        <family val="2"/>
      </rPr>
      <t>Line Number</t>
    </r>
    <r>
      <rPr>
        <sz val="11"/>
        <rFont val="Arial"/>
        <family val="2"/>
      </rPr>
      <t xml:space="preserve"> 55</t>
    </r>
  </si>
  <si>
    <r>
      <rPr>
        <sz val="11"/>
        <color indexed="9"/>
        <rFont val="Arial"/>
        <family val="2"/>
      </rPr>
      <t>Line Number</t>
    </r>
    <r>
      <rPr>
        <sz val="11"/>
        <rFont val="Arial"/>
        <family val="2"/>
      </rPr>
      <t xml:space="preserve"> 56</t>
    </r>
  </si>
  <si>
    <r>
      <rPr>
        <sz val="11"/>
        <color indexed="9"/>
        <rFont val="Arial"/>
        <family val="2"/>
      </rPr>
      <t>Line Number</t>
    </r>
    <r>
      <rPr>
        <sz val="11"/>
        <rFont val="Arial"/>
        <family val="2"/>
      </rPr>
      <t xml:space="preserve"> 57</t>
    </r>
  </si>
  <si>
    <r>
      <rPr>
        <sz val="11"/>
        <color indexed="9"/>
        <rFont val="Arial"/>
        <family val="2"/>
      </rPr>
      <t>Line Number</t>
    </r>
    <r>
      <rPr>
        <sz val="11"/>
        <rFont val="Arial"/>
        <family val="2"/>
      </rPr>
      <t xml:space="preserve"> 58</t>
    </r>
  </si>
  <si>
    <r>
      <rPr>
        <sz val="11"/>
        <color indexed="9"/>
        <rFont val="Arial"/>
        <family val="2"/>
      </rPr>
      <t>Line Number</t>
    </r>
    <r>
      <rPr>
        <sz val="11"/>
        <rFont val="Arial"/>
        <family val="2"/>
      </rPr>
      <t xml:space="preserve"> 59</t>
    </r>
  </si>
  <si>
    <r>
      <rPr>
        <sz val="11"/>
        <color indexed="9"/>
        <rFont val="Arial"/>
        <family val="2"/>
      </rPr>
      <t>Line Number</t>
    </r>
    <r>
      <rPr>
        <sz val="11"/>
        <rFont val="Arial"/>
        <family val="2"/>
      </rPr>
      <t xml:space="preserve"> 60</t>
    </r>
  </si>
  <si>
    <r>
      <rPr>
        <sz val="11"/>
        <color indexed="9"/>
        <rFont val="Arial"/>
        <family val="2"/>
      </rPr>
      <t>Line Number</t>
    </r>
    <r>
      <rPr>
        <sz val="11"/>
        <rFont val="Arial"/>
        <family val="2"/>
      </rPr>
      <t xml:space="preserve"> 61</t>
    </r>
  </si>
  <si>
    <r>
      <rPr>
        <sz val="11"/>
        <color indexed="9"/>
        <rFont val="Arial"/>
        <family val="2"/>
      </rPr>
      <t>Line Number</t>
    </r>
    <r>
      <rPr>
        <sz val="11"/>
        <rFont val="Arial"/>
        <family val="2"/>
      </rPr>
      <t xml:space="preserve"> 62</t>
    </r>
  </si>
  <si>
    <r>
      <rPr>
        <sz val="11"/>
        <color indexed="9"/>
        <rFont val="Arial"/>
        <family val="2"/>
      </rPr>
      <t>Line Number</t>
    </r>
    <r>
      <rPr>
        <sz val="11"/>
        <rFont val="Arial"/>
        <family val="2"/>
      </rPr>
      <t xml:space="preserve"> 63</t>
    </r>
  </si>
  <si>
    <r>
      <rPr>
        <sz val="11"/>
        <color indexed="9"/>
        <rFont val="Arial"/>
        <family val="2"/>
      </rPr>
      <t>Line Number</t>
    </r>
    <r>
      <rPr>
        <sz val="11"/>
        <rFont val="Arial"/>
        <family val="2"/>
      </rPr>
      <t xml:space="preserve"> 64</t>
    </r>
  </si>
  <si>
    <r>
      <rPr>
        <sz val="11"/>
        <color indexed="9"/>
        <rFont val="Arial"/>
        <family val="2"/>
      </rPr>
      <t>Line Number</t>
    </r>
    <r>
      <rPr>
        <sz val="11"/>
        <rFont val="Arial"/>
        <family val="2"/>
      </rPr>
      <t xml:space="preserve"> 65</t>
    </r>
  </si>
  <si>
    <r>
      <rPr>
        <sz val="11"/>
        <color indexed="9"/>
        <rFont val="Arial"/>
        <family val="2"/>
      </rPr>
      <t>Line Number</t>
    </r>
    <r>
      <rPr>
        <sz val="11"/>
        <rFont val="Arial"/>
        <family val="2"/>
      </rPr>
      <t xml:space="preserve"> 66</t>
    </r>
  </si>
  <si>
    <r>
      <rPr>
        <sz val="11"/>
        <color indexed="9"/>
        <rFont val="Arial"/>
        <family val="2"/>
      </rPr>
      <t>Line Number</t>
    </r>
    <r>
      <rPr>
        <sz val="11"/>
        <rFont val="Arial"/>
        <family val="2"/>
      </rPr>
      <t xml:space="preserve"> 67</t>
    </r>
  </si>
  <si>
    <r>
      <rPr>
        <sz val="11"/>
        <color indexed="9"/>
        <rFont val="Arial"/>
        <family val="2"/>
      </rPr>
      <t>Line Number</t>
    </r>
    <r>
      <rPr>
        <sz val="11"/>
        <rFont val="Arial"/>
        <family val="2"/>
      </rPr>
      <t xml:space="preserve"> 68</t>
    </r>
  </si>
  <si>
    <r>
      <rPr>
        <sz val="11"/>
        <color indexed="9"/>
        <rFont val="Arial"/>
        <family val="2"/>
      </rPr>
      <t>Line Number</t>
    </r>
    <r>
      <rPr>
        <sz val="11"/>
        <rFont val="Arial"/>
        <family val="2"/>
      </rPr>
      <t xml:space="preserve"> 69</t>
    </r>
  </si>
  <si>
    <r>
      <rPr>
        <sz val="11"/>
        <color indexed="9"/>
        <rFont val="Arial"/>
        <family val="2"/>
      </rPr>
      <t>Line Number</t>
    </r>
    <r>
      <rPr>
        <sz val="11"/>
        <rFont val="Arial"/>
        <family val="2"/>
      </rPr>
      <t xml:space="preserve"> 70</t>
    </r>
  </si>
  <si>
    <r>
      <rPr>
        <sz val="11"/>
        <color indexed="9"/>
        <rFont val="Arial"/>
        <family val="2"/>
      </rPr>
      <t>Line Number</t>
    </r>
    <r>
      <rPr>
        <sz val="11"/>
        <rFont val="Arial"/>
        <family val="2"/>
      </rPr>
      <t xml:space="preserve"> 71</t>
    </r>
  </si>
  <si>
    <r>
      <rPr>
        <sz val="11"/>
        <color indexed="9"/>
        <rFont val="Arial"/>
        <family val="2"/>
      </rPr>
      <t>Line Number</t>
    </r>
    <r>
      <rPr>
        <sz val="11"/>
        <rFont val="Arial"/>
        <family val="2"/>
      </rPr>
      <t xml:space="preserve"> 72</t>
    </r>
  </si>
  <si>
    <r>
      <rPr>
        <sz val="11"/>
        <color indexed="9"/>
        <rFont val="Arial"/>
        <family val="2"/>
      </rPr>
      <t>Line Number</t>
    </r>
    <r>
      <rPr>
        <sz val="11"/>
        <rFont val="Arial"/>
        <family val="2"/>
      </rPr>
      <t xml:space="preserve"> 73</t>
    </r>
  </si>
  <si>
    <r>
      <rPr>
        <sz val="11"/>
        <color indexed="9"/>
        <rFont val="Arial"/>
        <family val="2"/>
      </rPr>
      <t>Line Number</t>
    </r>
    <r>
      <rPr>
        <sz val="11"/>
        <rFont val="Arial"/>
        <family val="2"/>
      </rPr>
      <t xml:space="preserve"> 74</t>
    </r>
  </si>
  <si>
    <r>
      <rPr>
        <sz val="11"/>
        <color indexed="9"/>
        <rFont val="Arial"/>
        <family val="2"/>
      </rPr>
      <t>Line Number</t>
    </r>
    <r>
      <rPr>
        <sz val="11"/>
        <rFont val="Arial"/>
        <family val="2"/>
      </rPr>
      <t xml:space="preserve"> 75</t>
    </r>
  </si>
  <si>
    <r>
      <rPr>
        <sz val="11"/>
        <color indexed="9"/>
        <rFont val="Arial"/>
        <family val="2"/>
      </rPr>
      <t>Line Number</t>
    </r>
    <r>
      <rPr>
        <sz val="11"/>
        <rFont val="Arial"/>
        <family val="2"/>
      </rPr>
      <t xml:space="preserve"> 76</t>
    </r>
  </si>
  <si>
    <t>HHSC FINANCIAL STATISTICAL REPORT  (FSR)</t>
  </si>
  <si>
    <t>1 Service Coordinator</t>
  </si>
  <si>
    <t>2 Case Manager - Telephonic</t>
  </si>
  <si>
    <t>3 Case Manager - Field</t>
  </si>
  <si>
    <t>4 Member Advocate</t>
  </si>
  <si>
    <t>5 Program Coordinator</t>
  </si>
  <si>
    <t>6 Supervisor - Service Coordination</t>
  </si>
  <si>
    <t>7 Intake Specialist</t>
  </si>
  <si>
    <t>8 Care Specialist</t>
  </si>
  <si>
    <t>9 Clinical Care Coordinator</t>
  </si>
  <si>
    <t>10 Waiver Specialist</t>
  </si>
  <si>
    <t>11 Client Coaching</t>
  </si>
  <si>
    <t>12 Client Education</t>
  </si>
  <si>
    <t>13 Discharge planning and coordination</t>
  </si>
  <si>
    <t>16 Wellness Assessment</t>
  </si>
  <si>
    <t>17 Coaching</t>
  </si>
  <si>
    <r>
      <rPr>
        <sz val="11"/>
        <color indexed="9"/>
        <rFont val="Arial"/>
        <family val="2"/>
      </rPr>
      <t>Line Number</t>
    </r>
    <r>
      <rPr>
        <sz val="11"/>
        <rFont val="Arial"/>
        <family val="2"/>
      </rPr>
      <t xml:space="preserve"> 1</t>
    </r>
  </si>
  <si>
    <r>
      <rPr>
        <sz val="11"/>
        <color indexed="9"/>
        <rFont val="Arial"/>
        <family val="2"/>
      </rPr>
      <t>Line Number</t>
    </r>
    <r>
      <rPr>
        <sz val="11"/>
        <rFont val="Arial"/>
        <family val="2"/>
      </rPr>
      <t xml:space="preserve"> 2</t>
    </r>
  </si>
  <si>
    <r>
      <rPr>
        <sz val="11"/>
        <color indexed="9"/>
        <rFont val="Arial"/>
        <family val="2"/>
      </rPr>
      <t>Line Number</t>
    </r>
    <r>
      <rPr>
        <sz val="11"/>
        <rFont val="Arial"/>
        <family val="2"/>
      </rPr>
      <t xml:space="preserve"> 3</t>
    </r>
  </si>
  <si>
    <r>
      <rPr>
        <sz val="11"/>
        <color indexed="9"/>
        <rFont val="Arial"/>
        <family val="2"/>
      </rPr>
      <t>Line Number</t>
    </r>
    <r>
      <rPr>
        <sz val="11"/>
        <rFont val="Arial"/>
        <family val="2"/>
      </rPr>
      <t xml:space="preserve"> 4</t>
    </r>
  </si>
  <si>
    <r>
      <rPr>
        <sz val="11"/>
        <color indexed="9"/>
        <rFont val="Arial"/>
        <family val="2"/>
      </rPr>
      <t>Line Number</t>
    </r>
    <r>
      <rPr>
        <sz val="11"/>
        <rFont val="Arial"/>
        <family val="2"/>
      </rPr>
      <t xml:space="preserve"> 5</t>
    </r>
  </si>
  <si>
    <r>
      <rPr>
        <sz val="11"/>
        <color indexed="9"/>
        <rFont val="Arial"/>
        <family val="2"/>
      </rPr>
      <t>Line Number</t>
    </r>
    <r>
      <rPr>
        <sz val="11"/>
        <rFont val="Arial"/>
        <family val="2"/>
      </rPr>
      <t xml:space="preserve"> 6</t>
    </r>
  </si>
  <si>
    <r>
      <rPr>
        <sz val="11"/>
        <color indexed="9"/>
        <rFont val="Arial"/>
        <family val="2"/>
      </rPr>
      <t>Line Number</t>
    </r>
    <r>
      <rPr>
        <sz val="11"/>
        <rFont val="Arial"/>
        <family val="2"/>
      </rPr>
      <t xml:space="preserve"> 7</t>
    </r>
  </si>
  <si>
    <r>
      <rPr>
        <sz val="11"/>
        <color indexed="9"/>
        <rFont val="Arial"/>
        <family val="2"/>
      </rPr>
      <t>Line Number</t>
    </r>
    <r>
      <rPr>
        <sz val="11"/>
        <rFont val="Arial"/>
        <family val="2"/>
      </rPr>
      <t xml:space="preserve"> 8</t>
    </r>
  </si>
  <si>
    <r>
      <rPr>
        <sz val="11"/>
        <color indexed="9"/>
        <rFont val="Arial"/>
        <family val="2"/>
      </rPr>
      <t>Line Number</t>
    </r>
    <r>
      <rPr>
        <sz val="11"/>
        <rFont val="Arial"/>
        <family val="2"/>
      </rPr>
      <t xml:space="preserve"> 9</t>
    </r>
  </si>
  <si>
    <r>
      <rPr>
        <sz val="11"/>
        <color indexed="9"/>
        <rFont val="Arial"/>
        <family val="2"/>
      </rPr>
      <t>Line Number</t>
    </r>
    <r>
      <rPr>
        <sz val="11"/>
        <rFont val="Arial"/>
        <family val="2"/>
      </rPr>
      <t xml:space="preserve"> 10</t>
    </r>
  </si>
  <si>
    <r>
      <rPr>
        <sz val="11"/>
        <color indexed="9"/>
        <rFont val="Arial"/>
        <family val="2"/>
      </rPr>
      <t xml:space="preserve">Line Number </t>
    </r>
    <r>
      <rPr>
        <sz val="11"/>
        <rFont val="Arial"/>
        <family val="2"/>
      </rPr>
      <t>11</t>
    </r>
  </si>
  <si>
    <r>
      <rPr>
        <sz val="11"/>
        <color indexed="9"/>
        <rFont val="Arial"/>
        <family val="2"/>
      </rPr>
      <t xml:space="preserve">Line Number </t>
    </r>
    <r>
      <rPr>
        <sz val="11"/>
        <rFont val="Arial"/>
        <family val="2"/>
      </rPr>
      <t>12</t>
    </r>
  </si>
  <si>
    <r>
      <rPr>
        <sz val="11"/>
        <color indexed="9"/>
        <rFont val="Arial"/>
        <family val="2"/>
      </rPr>
      <t xml:space="preserve">Line Number </t>
    </r>
    <r>
      <rPr>
        <sz val="11"/>
        <rFont val="Arial"/>
        <family val="2"/>
      </rPr>
      <t>13</t>
    </r>
  </si>
  <si>
    <r>
      <rPr>
        <sz val="11"/>
        <color indexed="9"/>
        <rFont val="Arial"/>
        <family val="2"/>
      </rPr>
      <t xml:space="preserve">Line Number </t>
    </r>
    <r>
      <rPr>
        <sz val="11"/>
        <rFont val="Arial"/>
        <family val="2"/>
      </rPr>
      <t>14</t>
    </r>
  </si>
  <si>
    <r>
      <rPr>
        <sz val="11"/>
        <color indexed="9"/>
        <rFont val="Arial"/>
        <family val="2"/>
      </rPr>
      <t xml:space="preserve">Line Number </t>
    </r>
    <r>
      <rPr>
        <sz val="11"/>
        <rFont val="Arial"/>
        <family val="2"/>
      </rPr>
      <t>15</t>
    </r>
  </si>
  <si>
    <r>
      <rPr>
        <sz val="11"/>
        <color indexed="9"/>
        <rFont val="Arial"/>
        <family val="2"/>
      </rPr>
      <t xml:space="preserve">Line Number </t>
    </r>
    <r>
      <rPr>
        <sz val="11"/>
        <rFont val="Arial"/>
        <family val="2"/>
      </rPr>
      <t>16</t>
    </r>
  </si>
  <si>
    <r>
      <rPr>
        <sz val="11"/>
        <color indexed="9"/>
        <rFont val="Arial"/>
        <family val="2"/>
      </rPr>
      <t xml:space="preserve">Line Number </t>
    </r>
    <r>
      <rPr>
        <sz val="11"/>
        <rFont val="Arial"/>
        <family val="2"/>
      </rPr>
      <t>17</t>
    </r>
  </si>
  <si>
    <r>
      <rPr>
        <sz val="11"/>
        <color indexed="9"/>
        <rFont val="Arial"/>
        <family val="2"/>
      </rPr>
      <t xml:space="preserve">Line Number </t>
    </r>
    <r>
      <rPr>
        <sz val="11"/>
        <rFont val="Arial"/>
        <family val="2"/>
      </rPr>
      <t>18</t>
    </r>
  </si>
  <si>
    <r>
      <rPr>
        <sz val="11"/>
        <color indexed="9"/>
        <rFont val="Arial"/>
        <family val="2"/>
      </rPr>
      <t xml:space="preserve">Line Number </t>
    </r>
    <r>
      <rPr>
        <sz val="11"/>
        <rFont val="Arial"/>
        <family val="2"/>
      </rPr>
      <t>19</t>
    </r>
  </si>
  <si>
    <r>
      <rPr>
        <sz val="11"/>
        <color indexed="9"/>
        <rFont val="Arial"/>
        <family val="2"/>
      </rPr>
      <t xml:space="preserve">Line Number </t>
    </r>
    <r>
      <rPr>
        <sz val="11"/>
        <rFont val="Arial"/>
        <family val="2"/>
      </rPr>
      <t>20</t>
    </r>
  </si>
  <si>
    <r>
      <rPr>
        <sz val="11"/>
        <color indexed="9"/>
        <rFont val="Arial"/>
        <family val="2"/>
      </rPr>
      <t xml:space="preserve">Line Number </t>
    </r>
    <r>
      <rPr>
        <sz val="11"/>
        <rFont val="Arial"/>
        <family val="2"/>
      </rPr>
      <t>21</t>
    </r>
  </si>
  <si>
    <r>
      <rPr>
        <sz val="11"/>
        <color indexed="9"/>
        <rFont val="Arial"/>
        <family val="2"/>
      </rPr>
      <t xml:space="preserve">Line Number </t>
    </r>
    <r>
      <rPr>
        <sz val="11"/>
        <rFont val="Arial"/>
        <family val="2"/>
      </rPr>
      <t>22</t>
    </r>
  </si>
  <si>
    <r>
      <rPr>
        <sz val="11"/>
        <color indexed="9"/>
        <rFont val="Arial"/>
        <family val="2"/>
      </rPr>
      <t xml:space="preserve">Line Number </t>
    </r>
    <r>
      <rPr>
        <sz val="11"/>
        <rFont val="Arial"/>
        <family val="2"/>
      </rPr>
      <t>23</t>
    </r>
  </si>
  <si>
    <r>
      <rPr>
        <sz val="11"/>
        <color indexed="9"/>
        <rFont val="Arial"/>
        <family val="2"/>
      </rPr>
      <t xml:space="preserve">Line Number </t>
    </r>
    <r>
      <rPr>
        <sz val="11"/>
        <rFont val="Arial"/>
        <family val="2"/>
      </rPr>
      <t>24</t>
    </r>
  </si>
  <si>
    <r>
      <rPr>
        <sz val="11"/>
        <color indexed="9"/>
        <rFont val="Arial"/>
        <family val="2"/>
      </rPr>
      <t xml:space="preserve">Line Number </t>
    </r>
    <r>
      <rPr>
        <sz val="11"/>
        <rFont val="Arial"/>
        <family val="2"/>
      </rPr>
      <t>25</t>
    </r>
  </si>
  <si>
    <r>
      <rPr>
        <sz val="11"/>
        <color indexed="9"/>
        <rFont val="Arial"/>
        <family val="2"/>
      </rPr>
      <t xml:space="preserve">Line Number </t>
    </r>
    <r>
      <rPr>
        <sz val="11"/>
        <rFont val="Arial"/>
        <family val="2"/>
      </rPr>
      <t>26</t>
    </r>
  </si>
  <si>
    <r>
      <rPr>
        <sz val="11"/>
        <color indexed="9"/>
        <rFont val="Arial"/>
        <family val="2"/>
      </rPr>
      <t xml:space="preserve">Line Number </t>
    </r>
    <r>
      <rPr>
        <sz val="11"/>
        <rFont val="Arial"/>
        <family val="2"/>
      </rPr>
      <t>27</t>
    </r>
  </si>
  <si>
    <r>
      <rPr>
        <sz val="11"/>
        <color indexed="9"/>
        <rFont val="Arial"/>
        <family val="2"/>
      </rPr>
      <t xml:space="preserve">Line Number </t>
    </r>
    <r>
      <rPr>
        <sz val="11"/>
        <rFont val="Arial"/>
        <family val="2"/>
      </rPr>
      <t>28</t>
    </r>
  </si>
  <si>
    <r>
      <rPr>
        <sz val="11"/>
        <color indexed="9"/>
        <rFont val="Arial"/>
        <family val="2"/>
      </rPr>
      <t xml:space="preserve">Line Number </t>
    </r>
    <r>
      <rPr>
        <sz val="11"/>
        <rFont val="Arial"/>
        <family val="2"/>
      </rPr>
      <t>29</t>
    </r>
  </si>
  <si>
    <r>
      <rPr>
        <sz val="11"/>
        <color indexed="9"/>
        <rFont val="Arial"/>
        <family val="2"/>
      </rPr>
      <t xml:space="preserve">Line Number </t>
    </r>
    <r>
      <rPr>
        <sz val="11"/>
        <rFont val="Arial"/>
        <family val="2"/>
      </rPr>
      <t>30</t>
    </r>
  </si>
  <si>
    <r>
      <rPr>
        <sz val="11"/>
        <color indexed="9"/>
        <rFont val="Arial"/>
        <family val="2"/>
      </rPr>
      <t xml:space="preserve">Line Number </t>
    </r>
    <r>
      <rPr>
        <sz val="11"/>
        <rFont val="Arial"/>
        <family val="2"/>
      </rPr>
      <t>31</t>
    </r>
  </si>
  <si>
    <r>
      <rPr>
        <sz val="11"/>
        <color indexed="9"/>
        <rFont val="Arial"/>
        <family val="2"/>
      </rPr>
      <t xml:space="preserve">Line Number </t>
    </r>
    <r>
      <rPr>
        <sz val="11"/>
        <rFont val="Arial"/>
        <family val="2"/>
      </rPr>
      <t>32</t>
    </r>
  </si>
  <si>
    <r>
      <rPr>
        <sz val="11"/>
        <color indexed="9"/>
        <rFont val="Arial"/>
        <family val="2"/>
      </rPr>
      <t xml:space="preserve">Line Number </t>
    </r>
    <r>
      <rPr>
        <sz val="11"/>
        <rFont val="Arial"/>
        <family val="2"/>
      </rPr>
      <t>33</t>
    </r>
  </si>
  <si>
    <r>
      <rPr>
        <sz val="11"/>
        <color indexed="9"/>
        <rFont val="Arial"/>
        <family val="2"/>
      </rPr>
      <t xml:space="preserve">Line Number </t>
    </r>
    <r>
      <rPr>
        <sz val="11"/>
        <rFont val="Arial"/>
        <family val="2"/>
      </rPr>
      <t>34</t>
    </r>
  </si>
  <si>
    <r>
      <rPr>
        <sz val="11"/>
        <color indexed="9"/>
        <rFont val="Arial"/>
        <family val="2"/>
      </rPr>
      <t xml:space="preserve">Line Number </t>
    </r>
    <r>
      <rPr>
        <sz val="11"/>
        <rFont val="Arial"/>
        <family val="2"/>
      </rPr>
      <t>35</t>
    </r>
  </si>
  <si>
    <r>
      <rPr>
        <sz val="11"/>
        <color indexed="9"/>
        <rFont val="Arial"/>
        <family val="2"/>
      </rPr>
      <t xml:space="preserve">Line Number </t>
    </r>
    <r>
      <rPr>
        <sz val="11"/>
        <rFont val="Arial"/>
        <family val="2"/>
      </rPr>
      <t>36</t>
    </r>
  </si>
  <si>
    <r>
      <rPr>
        <sz val="11"/>
        <color indexed="9"/>
        <rFont val="Arial"/>
        <family val="2"/>
      </rPr>
      <t xml:space="preserve">Line Number </t>
    </r>
    <r>
      <rPr>
        <sz val="11"/>
        <rFont val="Arial"/>
        <family val="2"/>
      </rPr>
      <t>37</t>
    </r>
  </si>
  <si>
    <r>
      <rPr>
        <sz val="11"/>
        <color indexed="9"/>
        <rFont val="Arial"/>
        <family val="2"/>
      </rPr>
      <t xml:space="preserve">Line Number </t>
    </r>
    <r>
      <rPr>
        <sz val="11"/>
        <rFont val="Arial"/>
        <family val="2"/>
      </rPr>
      <t>38</t>
    </r>
  </si>
  <si>
    <r>
      <rPr>
        <sz val="11"/>
        <color indexed="9"/>
        <rFont val="Arial"/>
        <family val="2"/>
      </rPr>
      <t xml:space="preserve">Line Number </t>
    </r>
    <r>
      <rPr>
        <sz val="11"/>
        <rFont val="Arial"/>
        <family val="2"/>
      </rPr>
      <t>39</t>
    </r>
  </si>
  <si>
    <r>
      <rPr>
        <sz val="11"/>
        <color indexed="9"/>
        <rFont val="Arial"/>
        <family val="2"/>
      </rPr>
      <t xml:space="preserve">Line Number </t>
    </r>
    <r>
      <rPr>
        <sz val="11"/>
        <rFont val="Arial"/>
        <family val="2"/>
      </rPr>
      <t>40</t>
    </r>
  </si>
  <si>
    <r>
      <rPr>
        <sz val="11"/>
        <color indexed="9"/>
        <rFont val="Arial"/>
        <family val="2"/>
      </rPr>
      <t>Line Number</t>
    </r>
    <r>
      <rPr>
        <sz val="11"/>
        <rFont val="Arial"/>
        <family val="2"/>
      </rPr>
      <t xml:space="preserve"> 41</t>
    </r>
  </si>
  <si>
    <r>
      <rPr>
        <sz val="11"/>
        <color indexed="9"/>
        <rFont val="Arial"/>
        <family val="2"/>
      </rPr>
      <t>Line Number</t>
    </r>
    <r>
      <rPr>
        <sz val="11"/>
        <rFont val="Arial"/>
        <family val="2"/>
      </rPr>
      <t xml:space="preserve"> 42</t>
    </r>
  </si>
  <si>
    <r>
      <rPr>
        <sz val="11"/>
        <color indexed="9"/>
        <rFont val="Arial"/>
        <family val="2"/>
      </rPr>
      <t>Line Number</t>
    </r>
    <r>
      <rPr>
        <sz val="11"/>
        <rFont val="Arial"/>
        <family val="2"/>
      </rPr>
      <t xml:space="preserve"> 43</t>
    </r>
  </si>
  <si>
    <r>
      <rPr>
        <sz val="11"/>
        <color indexed="9"/>
        <rFont val="Arial"/>
        <family val="2"/>
      </rPr>
      <t>Line Number</t>
    </r>
    <r>
      <rPr>
        <sz val="11"/>
        <rFont val="Arial"/>
        <family val="2"/>
      </rPr>
      <t xml:space="preserve"> 44</t>
    </r>
  </si>
  <si>
    <r>
      <rPr>
        <sz val="11"/>
        <color indexed="9"/>
        <rFont val="Arial"/>
        <family val="2"/>
      </rPr>
      <t>Line Number</t>
    </r>
    <r>
      <rPr>
        <sz val="11"/>
        <rFont val="Arial"/>
        <family val="2"/>
      </rPr>
      <t xml:space="preserve"> 45</t>
    </r>
  </si>
  <si>
    <r>
      <rPr>
        <sz val="11"/>
        <color indexed="9"/>
        <rFont val="Arial"/>
        <family val="2"/>
      </rPr>
      <t>Line Number</t>
    </r>
    <r>
      <rPr>
        <sz val="11"/>
        <rFont val="Arial"/>
        <family val="2"/>
      </rPr>
      <t xml:space="preserve"> 46</t>
    </r>
  </si>
  <si>
    <r>
      <rPr>
        <sz val="11"/>
        <color indexed="9"/>
        <rFont val="Arial"/>
        <family val="2"/>
      </rPr>
      <t>Line Number</t>
    </r>
    <r>
      <rPr>
        <sz val="11"/>
        <rFont val="Arial"/>
        <family val="2"/>
      </rPr>
      <t xml:space="preserve"> 47</t>
    </r>
  </si>
  <si>
    <r>
      <rPr>
        <sz val="11"/>
        <color indexed="9"/>
        <rFont val="Arial"/>
        <family val="2"/>
      </rPr>
      <t>Line Number</t>
    </r>
    <r>
      <rPr>
        <sz val="11"/>
        <rFont val="Arial"/>
        <family val="2"/>
      </rPr>
      <t xml:space="preserve"> 48</t>
    </r>
  </si>
  <si>
    <r>
      <rPr>
        <sz val="11"/>
        <color indexed="9"/>
        <rFont val="Arial"/>
        <family val="2"/>
      </rPr>
      <t>Line Number</t>
    </r>
    <r>
      <rPr>
        <sz val="11"/>
        <rFont val="Arial"/>
        <family val="2"/>
      </rPr>
      <t xml:space="preserve"> 49</t>
    </r>
  </si>
  <si>
    <r>
      <rPr>
        <sz val="11"/>
        <color indexed="9"/>
        <rFont val="Arial"/>
        <family val="2"/>
      </rPr>
      <t>Line Number</t>
    </r>
    <r>
      <rPr>
        <sz val="11"/>
        <rFont val="Arial"/>
        <family val="2"/>
      </rPr>
      <t xml:space="preserve"> 50</t>
    </r>
  </si>
  <si>
    <r>
      <rPr>
        <sz val="11"/>
        <color indexed="9"/>
        <rFont val="Arial"/>
        <family val="2"/>
      </rPr>
      <t>Line Number</t>
    </r>
    <r>
      <rPr>
        <sz val="11"/>
        <rFont val="Arial"/>
        <family val="2"/>
      </rPr>
      <t xml:space="preserve"> 51</t>
    </r>
  </si>
  <si>
    <r>
      <rPr>
        <sz val="11"/>
        <color indexed="9"/>
        <rFont val="Arial"/>
        <family val="2"/>
      </rPr>
      <t>Line Number</t>
    </r>
    <r>
      <rPr>
        <sz val="11"/>
        <rFont val="Arial"/>
        <family val="2"/>
      </rPr>
      <t xml:space="preserve"> 52</t>
    </r>
  </si>
  <si>
    <r>
      <rPr>
        <sz val="11"/>
        <color indexed="9"/>
        <rFont val="Arial"/>
        <family val="2"/>
      </rPr>
      <t>Line Number</t>
    </r>
    <r>
      <rPr>
        <sz val="11"/>
        <rFont val="Arial"/>
        <family val="2"/>
      </rPr>
      <t xml:space="preserve"> 53</t>
    </r>
  </si>
  <si>
    <r>
      <rPr>
        <sz val="11"/>
        <color indexed="9"/>
        <rFont val="Arial"/>
        <family val="2"/>
      </rPr>
      <t>Line Number</t>
    </r>
    <r>
      <rPr>
        <sz val="11"/>
        <rFont val="Arial"/>
        <family val="2"/>
      </rPr>
      <t xml:space="preserve"> 54</t>
    </r>
  </si>
  <si>
    <r>
      <rPr>
        <sz val="11"/>
        <color indexed="9"/>
        <rFont val="Arial"/>
        <family val="2"/>
      </rPr>
      <t>Line Number</t>
    </r>
    <r>
      <rPr>
        <sz val="11"/>
        <rFont val="Arial"/>
        <family val="2"/>
      </rPr>
      <t xml:space="preserve"> 55</t>
    </r>
  </si>
  <si>
    <r>
      <rPr>
        <sz val="11"/>
        <color indexed="9"/>
        <rFont val="Arial"/>
        <family val="2"/>
      </rPr>
      <t>Line Number</t>
    </r>
    <r>
      <rPr>
        <sz val="11"/>
        <rFont val="Arial"/>
        <family val="2"/>
      </rPr>
      <t xml:space="preserve"> 56</t>
    </r>
  </si>
  <si>
    <r>
      <rPr>
        <sz val="11"/>
        <color indexed="9"/>
        <rFont val="Arial"/>
        <family val="2"/>
      </rPr>
      <t>Line Number</t>
    </r>
    <r>
      <rPr>
        <sz val="11"/>
        <rFont val="Arial"/>
        <family val="2"/>
      </rPr>
      <t xml:space="preserve"> 57</t>
    </r>
  </si>
  <si>
    <r>
      <rPr>
        <sz val="11"/>
        <color indexed="9"/>
        <rFont val="Arial"/>
        <family val="2"/>
      </rPr>
      <t>Line Number</t>
    </r>
    <r>
      <rPr>
        <sz val="11"/>
        <rFont val="Arial"/>
        <family val="2"/>
      </rPr>
      <t xml:space="preserve"> 58</t>
    </r>
  </si>
  <si>
    <r>
      <rPr>
        <sz val="11"/>
        <color indexed="9"/>
        <rFont val="Arial"/>
        <family val="2"/>
      </rPr>
      <t>Line Number</t>
    </r>
    <r>
      <rPr>
        <sz val="11"/>
        <rFont val="Arial"/>
        <family val="2"/>
      </rPr>
      <t xml:space="preserve"> 59</t>
    </r>
  </si>
  <si>
    <r>
      <rPr>
        <sz val="11"/>
        <color indexed="9"/>
        <rFont val="Arial"/>
        <family val="2"/>
      </rPr>
      <t>Line Number</t>
    </r>
    <r>
      <rPr>
        <sz val="11"/>
        <rFont val="Arial"/>
        <family val="2"/>
      </rPr>
      <t xml:space="preserve"> 60</t>
    </r>
  </si>
  <si>
    <r>
      <rPr>
        <sz val="11"/>
        <color indexed="9"/>
        <rFont val="Arial"/>
        <family val="2"/>
      </rPr>
      <t>Line Number</t>
    </r>
    <r>
      <rPr>
        <sz val="11"/>
        <rFont val="Arial"/>
        <family val="2"/>
      </rPr>
      <t xml:space="preserve"> 61</t>
    </r>
  </si>
  <si>
    <r>
      <rPr>
        <sz val="11"/>
        <color indexed="9"/>
        <rFont val="Arial"/>
        <family val="2"/>
      </rPr>
      <t>Line Number</t>
    </r>
    <r>
      <rPr>
        <sz val="11"/>
        <rFont val="Arial"/>
        <family val="2"/>
      </rPr>
      <t xml:space="preserve"> 62</t>
    </r>
  </si>
  <si>
    <r>
      <rPr>
        <sz val="11"/>
        <color indexed="9"/>
        <rFont val="Arial"/>
        <family val="2"/>
      </rPr>
      <t>Line Number</t>
    </r>
    <r>
      <rPr>
        <sz val="11"/>
        <rFont val="Arial"/>
        <family val="2"/>
      </rPr>
      <t xml:space="preserve"> 63</t>
    </r>
  </si>
  <si>
    <r>
      <rPr>
        <sz val="11"/>
        <color indexed="9"/>
        <rFont val="Arial"/>
        <family val="2"/>
      </rPr>
      <t>Line Number</t>
    </r>
    <r>
      <rPr>
        <sz val="11"/>
        <rFont val="Arial"/>
        <family val="2"/>
      </rPr>
      <t xml:space="preserve"> 64</t>
    </r>
  </si>
  <si>
    <r>
      <rPr>
        <sz val="11"/>
        <color indexed="9"/>
        <rFont val="Arial"/>
        <family val="2"/>
      </rPr>
      <t>Line Number</t>
    </r>
    <r>
      <rPr>
        <sz val="11"/>
        <rFont val="Arial"/>
        <family val="2"/>
      </rPr>
      <t xml:space="preserve"> 65</t>
    </r>
  </si>
  <si>
    <r>
      <rPr>
        <sz val="11"/>
        <color indexed="9"/>
        <rFont val="Arial"/>
        <family val="2"/>
      </rPr>
      <t>Line Number</t>
    </r>
    <r>
      <rPr>
        <sz val="11"/>
        <rFont val="Arial"/>
        <family val="2"/>
      </rPr>
      <t xml:space="preserve"> 66</t>
    </r>
  </si>
  <si>
    <r>
      <rPr>
        <sz val="11"/>
        <color indexed="9"/>
        <rFont val="Arial"/>
        <family val="2"/>
      </rPr>
      <t>Line Number</t>
    </r>
    <r>
      <rPr>
        <sz val="11"/>
        <rFont val="Arial"/>
        <family val="2"/>
      </rPr>
      <t xml:space="preserve"> 67</t>
    </r>
  </si>
  <si>
    <r>
      <rPr>
        <sz val="11"/>
        <color indexed="9"/>
        <rFont val="Arial"/>
        <family val="2"/>
      </rPr>
      <t>Line Number</t>
    </r>
    <r>
      <rPr>
        <sz val="11"/>
        <rFont val="Arial"/>
        <family val="2"/>
      </rPr>
      <t xml:space="preserve"> 68</t>
    </r>
  </si>
  <si>
    <r>
      <rPr>
        <sz val="11"/>
        <color indexed="9"/>
        <rFont val="Arial"/>
        <family val="2"/>
      </rPr>
      <t>Line Number</t>
    </r>
    <r>
      <rPr>
        <sz val="11"/>
        <rFont val="Arial"/>
        <family val="2"/>
      </rPr>
      <t xml:space="preserve"> 69</t>
    </r>
  </si>
  <si>
    <r>
      <rPr>
        <sz val="11"/>
        <color indexed="9"/>
        <rFont val="Arial"/>
        <family val="2"/>
      </rPr>
      <t>Line Number</t>
    </r>
    <r>
      <rPr>
        <sz val="11"/>
        <rFont val="Arial"/>
        <family val="2"/>
      </rPr>
      <t xml:space="preserve"> 70</t>
    </r>
  </si>
  <si>
    <r>
      <rPr>
        <sz val="11"/>
        <color indexed="9"/>
        <rFont val="Arial"/>
        <family val="2"/>
      </rPr>
      <t>Line Number</t>
    </r>
    <r>
      <rPr>
        <sz val="11"/>
        <rFont val="Arial"/>
        <family val="2"/>
      </rPr>
      <t xml:space="preserve"> 71</t>
    </r>
  </si>
  <si>
    <r>
      <rPr>
        <sz val="11"/>
        <color indexed="9"/>
        <rFont val="Arial"/>
        <family val="2"/>
      </rPr>
      <t>Line Number</t>
    </r>
    <r>
      <rPr>
        <sz val="11"/>
        <rFont val="Arial"/>
        <family val="2"/>
      </rPr>
      <t xml:space="preserve"> 72</t>
    </r>
  </si>
  <si>
    <r>
      <rPr>
        <sz val="11"/>
        <color indexed="9"/>
        <rFont val="Arial"/>
        <family val="2"/>
      </rPr>
      <t>Line Number</t>
    </r>
    <r>
      <rPr>
        <sz val="11"/>
        <rFont val="Arial"/>
        <family val="2"/>
      </rPr>
      <t xml:space="preserve"> 73</t>
    </r>
  </si>
  <si>
    <r>
      <t xml:space="preserve">The named managed care organization, herein referred to as "MCO" or "Contractor," is authorized to </t>
    </r>
    <r>
      <rPr>
        <sz val="11"/>
        <color indexed="8"/>
        <rFont val="Arial"/>
        <family val="2"/>
      </rPr>
      <t xml:space="preserve">submit encounter data to the Texas Health and Human Services Commission (HHSC) for services rendered by the undersigned MCO, in machine-readable form, as specified by HHSC. Contractor is also required to submit data in the attached Financial Statistical Report (FSR). </t>
    </r>
  </si>
  <si>
    <t>3 No Entry</t>
  </si>
  <si>
    <t>4 Items billed to Contractor by Affiliated Party or Parent:</t>
  </si>
  <si>
    <t>5 Salaries, wages, &amp; benefits, excl. bonuses</t>
  </si>
  <si>
    <t>6 Bonuses</t>
  </si>
  <si>
    <t>7 Rent, lease, or mortgage pmt for office space</t>
  </si>
  <si>
    <t>8 Utilities (if not incl in rent), excl phone/telecom</t>
  </si>
  <si>
    <t>9 Phone / telecom / cell phones / T1 / broadband</t>
  </si>
  <si>
    <t>10 Equipment lease or rent</t>
  </si>
  <si>
    <t>11 Computer hardware/software purch, uncapitalized</t>
  </si>
  <si>
    <t>12 Furniture, fixtures, &amp; other equip purch, uncapital'd</t>
  </si>
  <si>
    <t>13 Maintenance, repairs, custodial, &amp; security</t>
  </si>
  <si>
    <t>14 Supplies, postage, freight, printing</t>
  </si>
  <si>
    <t>15 Legal &amp; prof services, incl ext audit, tax, consult</t>
  </si>
  <si>
    <t>16 Travel expenses</t>
  </si>
  <si>
    <t>17 Marketing, PR, &amp; Outreach (excl. salaries)</t>
  </si>
  <si>
    <t>18 Taxes (excluding income taxes) &amp; Licensing</t>
  </si>
  <si>
    <t>19 Insurance</t>
  </si>
  <si>
    <t>20 Depreciation &amp; amortization</t>
  </si>
  <si>
    <t>21 Subtotal</t>
  </si>
  <si>
    <t>22 Other Expenses</t>
  </si>
  <si>
    <r>
      <rPr>
        <sz val="11"/>
        <rFont val="Arial"/>
        <family val="2"/>
      </rPr>
      <t>23</t>
    </r>
    <r>
      <rPr>
        <b/>
        <sz val="11"/>
        <rFont val="Arial"/>
        <family val="2"/>
      </rPr>
      <t xml:space="preserve"> Total Corporate Allocations</t>
    </r>
  </si>
  <si>
    <t>Total from Part 1</t>
  </si>
  <si>
    <r>
      <rPr>
        <sz val="11"/>
        <rFont val="Arial"/>
        <family val="2"/>
      </rPr>
      <t>30</t>
    </r>
    <r>
      <rPr>
        <b/>
        <sz val="11"/>
        <rFont val="Arial"/>
        <family val="2"/>
      </rPr>
      <t xml:space="preserve"> Total QI Expenses (must match to Part 1 Total)</t>
    </r>
  </si>
  <si>
    <t>Check</t>
  </si>
  <si>
    <t>DATA CERTIFICATION FORM</t>
  </si>
  <si>
    <t>SFY</t>
  </si>
  <si>
    <t>FSR Period</t>
  </si>
  <si>
    <t xml:space="preserve">14 Other CC/CM costs </t>
  </si>
  <si>
    <t>(enter description)</t>
  </si>
  <si>
    <t xml:space="preserve">15 Other CC/CM costs </t>
  </si>
  <si>
    <t xml:space="preserve">18 Other DM costs </t>
  </si>
  <si>
    <t xml:space="preserve">19 Other DM costs </t>
  </si>
  <si>
    <t xml:space="preserve">20 HIT costs </t>
  </si>
  <si>
    <t xml:space="preserve">21 HIT costs </t>
  </si>
  <si>
    <t xml:space="preserve">22 HIT costs </t>
  </si>
  <si>
    <t xml:space="preserve">23 HIT costs </t>
  </si>
  <si>
    <t xml:space="preserve">24 HIT costs </t>
  </si>
  <si>
    <t xml:space="preserve">25 Other QI Costs </t>
  </si>
  <si>
    <t xml:space="preserve">26 Other QI Costs </t>
  </si>
  <si>
    <t>27 Other QI Costs</t>
  </si>
  <si>
    <t>28 Other QI Costs</t>
  </si>
  <si>
    <t>29 Other QI Costs</t>
  </si>
  <si>
    <t xml:space="preserve">23 Other </t>
  </si>
  <si>
    <t xml:space="preserve">24 Other </t>
  </si>
  <si>
    <t xml:space="preserve">25 Other </t>
  </si>
  <si>
    <t xml:space="preserve">26 Other </t>
  </si>
  <si>
    <t>5.3.1.83</t>
  </si>
  <si>
    <t>Initial version of Uniform Managed Care Manual Chapter 5.3.1.83, "Combined Admin &amp; QI FSR Template" applies to contracts issued as a result of HHSC RFP numbers 529-08-0001, 529-10-0020, 529-12-0002, 529-12-0003, 529-13-0042, 529-13-0071, and 529-15-0001 for reporting transactions occurring on or after September 1, 2018.</t>
  </si>
  <si>
    <t>Total QI Expenses (must match to Part 1 Total)</t>
  </si>
  <si>
    <r>
      <rPr>
        <sz val="11"/>
        <color indexed="9"/>
        <rFont val="Arial"/>
        <family val="2"/>
      </rPr>
      <t>Line Number</t>
    </r>
    <r>
      <rPr>
        <sz val="11"/>
        <rFont val="Arial"/>
        <family val="2"/>
      </rPr>
      <t xml:space="preserve"> 11</t>
    </r>
  </si>
  <si>
    <r>
      <rPr>
        <sz val="11"/>
        <color indexed="9"/>
        <rFont val="Arial"/>
        <family val="2"/>
      </rPr>
      <t>Line Number</t>
    </r>
    <r>
      <rPr>
        <sz val="11"/>
        <rFont val="Arial"/>
        <family val="2"/>
      </rPr>
      <t xml:space="preserve"> 12</t>
    </r>
  </si>
  <si>
    <r>
      <rPr>
        <sz val="11"/>
        <color indexed="9"/>
        <rFont val="Arial"/>
        <family val="2"/>
      </rPr>
      <t>Line Number</t>
    </r>
    <r>
      <rPr>
        <sz val="11"/>
        <rFont val="Arial"/>
        <family val="2"/>
      </rPr>
      <t xml:space="preserve"> 13</t>
    </r>
  </si>
  <si>
    <r>
      <rPr>
        <sz val="11"/>
        <color indexed="9"/>
        <rFont val="Arial"/>
        <family val="2"/>
      </rPr>
      <t>Line Number</t>
    </r>
    <r>
      <rPr>
        <sz val="11"/>
        <rFont val="Arial"/>
        <family val="2"/>
      </rPr>
      <t xml:space="preserve"> 14</t>
    </r>
  </si>
  <si>
    <r>
      <rPr>
        <sz val="11"/>
        <color indexed="9"/>
        <rFont val="Arial"/>
        <family val="2"/>
      </rPr>
      <t>Line Number</t>
    </r>
    <r>
      <rPr>
        <sz val="11"/>
        <rFont val="Arial"/>
        <family val="2"/>
      </rPr>
      <t xml:space="preserve"> 15</t>
    </r>
  </si>
  <si>
    <r>
      <rPr>
        <sz val="11"/>
        <color indexed="9"/>
        <rFont val="Arial"/>
        <family val="2"/>
      </rPr>
      <t>Line Number</t>
    </r>
    <r>
      <rPr>
        <sz val="11"/>
        <rFont val="Arial"/>
        <family val="2"/>
      </rPr>
      <t xml:space="preserve"> 16</t>
    </r>
  </si>
  <si>
    <t>Total Member Months</t>
  </si>
  <si>
    <t>Total Admin Expenses (must match to Admin-Part 1 Total)</t>
  </si>
  <si>
    <r>
      <rPr>
        <sz val="11"/>
        <color indexed="9"/>
        <rFont val="Arial"/>
        <family val="2"/>
      </rPr>
      <t>Line Number</t>
    </r>
    <r>
      <rPr>
        <sz val="11"/>
        <rFont val="Arial"/>
        <family val="2"/>
      </rPr>
      <t xml:space="preserve"> 17</t>
    </r>
  </si>
  <si>
    <r>
      <rPr>
        <sz val="11"/>
        <color indexed="9"/>
        <rFont val="Arial"/>
        <family val="2"/>
      </rPr>
      <t>Line Number</t>
    </r>
    <r>
      <rPr>
        <sz val="11"/>
        <rFont val="Arial"/>
        <family val="2"/>
      </rPr>
      <t xml:space="preserve"> 18</t>
    </r>
  </si>
  <si>
    <r>
      <rPr>
        <sz val="11"/>
        <color indexed="9"/>
        <rFont val="Arial"/>
        <family val="2"/>
      </rPr>
      <t>Line Number</t>
    </r>
    <r>
      <rPr>
        <sz val="11"/>
        <rFont val="Arial"/>
        <family val="2"/>
      </rPr>
      <t xml:space="preserve"> 19</t>
    </r>
  </si>
  <si>
    <r>
      <rPr>
        <sz val="11"/>
        <color indexed="9"/>
        <rFont val="Arial"/>
        <family val="2"/>
      </rPr>
      <t>Line Number</t>
    </r>
    <r>
      <rPr>
        <sz val="11"/>
        <rFont val="Arial"/>
        <family val="2"/>
      </rPr>
      <t xml:space="preserve"> 20</t>
    </r>
  </si>
  <si>
    <r>
      <rPr>
        <sz val="11"/>
        <color indexed="9"/>
        <rFont val="Arial"/>
        <family val="2"/>
      </rPr>
      <t>Line Number</t>
    </r>
    <r>
      <rPr>
        <sz val="11"/>
        <rFont val="Arial"/>
        <family val="2"/>
      </rPr>
      <t xml:space="preserve"> 21</t>
    </r>
  </si>
  <si>
    <r>
      <rPr>
        <sz val="11"/>
        <color indexed="9"/>
        <rFont val="Arial"/>
        <family val="2"/>
      </rPr>
      <t>Line Number</t>
    </r>
    <r>
      <rPr>
        <sz val="11"/>
        <rFont val="Arial"/>
        <family val="2"/>
      </rPr>
      <t xml:space="preserve"> 22</t>
    </r>
  </si>
  <si>
    <r>
      <rPr>
        <sz val="11"/>
        <color indexed="9"/>
        <rFont val="Arial"/>
        <family val="2"/>
      </rPr>
      <t>Line Number</t>
    </r>
    <r>
      <rPr>
        <sz val="11"/>
        <rFont val="Arial"/>
        <family val="2"/>
      </rPr>
      <t xml:space="preserve"> 23</t>
    </r>
  </si>
  <si>
    <r>
      <rPr>
        <sz val="11"/>
        <color indexed="9"/>
        <rFont val="Arial"/>
        <family val="2"/>
      </rPr>
      <t>Line Number</t>
    </r>
    <r>
      <rPr>
        <sz val="11"/>
        <rFont val="Arial"/>
        <family val="2"/>
      </rPr>
      <t xml:space="preserve"> 24</t>
    </r>
  </si>
  <si>
    <t>Total QI Cost per Member per Month</t>
  </si>
  <si>
    <t>Total Admin Expense per Member per Month</t>
  </si>
  <si>
    <t>Q1</t>
  </si>
  <si>
    <t>Q2</t>
  </si>
  <si>
    <t>Q3</t>
  </si>
  <si>
    <t>Q4</t>
  </si>
  <si>
    <t>Yr-End 90-Day</t>
  </si>
  <si>
    <t>Yr-End 334-Day</t>
  </si>
  <si>
    <t>Revision</t>
  </si>
  <si>
    <t xml:space="preserve">Administrative change made to update the password protection within the template per an internal audit recommendation. </t>
  </si>
  <si>
    <t>2.0.1</t>
  </si>
  <si>
    <t>United HealthCare Dental</t>
  </si>
  <si>
    <t xml:space="preserve">Administrative change made to add UnitedHealthcare Dental to the MCO Name drop down in the header and to add 2022 to the State Fiscal Year drop down in the header.  </t>
  </si>
  <si>
    <t>United HealthCare / UnitedHealth Group / United HealthCare Dental</t>
  </si>
  <si>
    <t>Administrative change made to correct the Total QI Expenses calculation on the QI - Part 2 tab.</t>
  </si>
  <si>
    <t xml:space="preserve">Administrative change made to add 3 years (2023, 2024, &amp; 2025) to the State Fiscal Year drop down in the header (cell address: B3) of tab, "Admin - Part 1", and update the password protection within the template per an internal audit recommendation.    </t>
  </si>
  <si>
    <t xml:space="preserve">Administrative Change Font for B3 Cell in Admin -Part 1. </t>
  </si>
  <si>
    <t>Version 2.4</t>
  </si>
  <si>
    <t xml:space="preserve"> November 4, 2022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</si>
</sst>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409]mmmm\ d\,\ yyyy;@"/>
    <numFmt numFmtId="167" formatCode="m/d/yyyy;@"/>
    <numFmt numFmtId="168" formatCode="0.0"/>
    <numFmt numFmtId="169" formatCode="mmmm\ d\,\ yyyy"/>
    <numFmt numFmtId="170" formatCode="[$-409]dddd\,\ mmmm\ dd\,\ yyyy"/>
    <numFmt numFmtId="171" formatCode="[$-409]mmm\-yy;@"/>
    <numFmt numFmtId="172" formatCode="_(&quot;$&quot;* #,##0.0_);_(&quot;$&quot;* \(#,##0.0\);_(&quot;$&quot;* &quot;-&quot;??_);_(@_)"/>
    <numFmt numFmtId="173" formatCode="_(&quot;$&quot;* #,##0_);_(&quot;$&quot;* \(#,##0\);_(&quot;$&quot;* &quot;-&quot;??_);_(@_)"/>
    <numFmt numFmtId="174" formatCode="[$-409]h:mm:ss\ AM/PM"/>
    <numFmt numFmtId="175" formatCode="&quot;$&quot;#,##0.00"/>
    <numFmt numFmtId="176" formatCode="&quot;$&quot;#,##0.0"/>
    <numFmt numFmtId="177" formatCode="&quot;$&quot;#,##0"/>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_(* #,##0_);_(* \(#,##0\);_(* &quot;-&quot;??_);_(@_)"/>
    <numFmt numFmtId="184" formatCode="_(* #,##0.0_);_(* \(#,##0.0\);_(* &quot;-&quot;??_);_(@_)"/>
    <numFmt numFmtId="185" formatCode="[$-F800]dddd\,\ mmmm\ dd\,\ yyyy"/>
    <numFmt numFmtId="186" formatCode="[$-409]dddd\,\ mmmm\ d\,\ yyyy"/>
  </numFmts>
  <fonts count="72">
    <font>
      <sz val="10"/>
      <name val="Times New Roman"/>
      <family val="0"/>
    </font>
    <font>
      <sz val="11"/>
      <color indexed="8"/>
      <name val="Calibri"/>
      <family val="2"/>
    </font>
    <font>
      <sz val="10"/>
      <name val="Arial"/>
      <family val="2"/>
    </font>
    <font>
      <sz val="8"/>
      <name val="Times New Roman"/>
      <family val="1"/>
    </font>
    <font>
      <sz val="11"/>
      <name val="Arial"/>
      <family val="2"/>
    </font>
    <font>
      <b/>
      <u val="single"/>
      <sz val="11"/>
      <name val="Arial"/>
      <family val="2"/>
    </font>
    <font>
      <sz val="11"/>
      <color indexed="8"/>
      <name val="Arial"/>
      <family val="2"/>
    </font>
    <font>
      <b/>
      <sz val="11"/>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name val="Arial"/>
      <family val="2"/>
    </font>
    <font>
      <u val="single"/>
      <sz val="11"/>
      <name val="Times New Roman"/>
      <family val="1"/>
    </font>
    <font>
      <b/>
      <u val="single"/>
      <sz val="11"/>
      <name val="Times New Roman"/>
      <family val="1"/>
    </font>
    <font>
      <sz val="10"/>
      <name val="Verdana"/>
      <family val="2"/>
    </font>
    <font>
      <b/>
      <u val="single"/>
      <sz val="12"/>
      <name val="Verdana"/>
      <family val="2"/>
    </font>
    <font>
      <b/>
      <sz val="10"/>
      <name val="Verdana"/>
      <family val="2"/>
    </font>
    <font>
      <b/>
      <u val="single"/>
      <sz val="10"/>
      <name val="Verdana"/>
      <family val="2"/>
    </font>
    <font>
      <b/>
      <vertAlign val="superscript"/>
      <sz val="11"/>
      <color indexed="8"/>
      <name val="Arial"/>
      <family val="2"/>
    </font>
    <font>
      <b/>
      <vertAlign val="superscript"/>
      <sz val="11"/>
      <name val="Arial"/>
      <family val="2"/>
    </font>
    <font>
      <vertAlign val="superscript"/>
      <sz val="11"/>
      <name val="Arial"/>
      <family val="2"/>
    </font>
    <font>
      <sz val="11"/>
      <name val="Times New Roman"/>
      <family val="1"/>
    </font>
    <font>
      <i/>
      <sz val="11"/>
      <name val="Times New Roman"/>
      <family val="1"/>
    </font>
    <font>
      <b/>
      <sz val="11"/>
      <color indexed="10"/>
      <name val="Arial"/>
      <family val="2"/>
    </font>
    <font>
      <i/>
      <sz val="11"/>
      <name val="Arial"/>
      <family val="2"/>
    </font>
    <font>
      <u val="single"/>
      <sz val="11"/>
      <name val="Arial"/>
      <family val="2"/>
    </font>
    <font>
      <b/>
      <u val="single"/>
      <sz val="11"/>
      <color indexed="8"/>
      <name val="Arial"/>
      <family val="2"/>
    </font>
    <font>
      <sz val="11"/>
      <color indexed="9"/>
      <name val="Arial"/>
      <family val="2"/>
    </font>
    <font>
      <b/>
      <sz val="11"/>
      <name val="Times New Roman"/>
      <family val="1"/>
    </font>
    <font>
      <b/>
      <i/>
      <sz val="11"/>
      <name val="Times New Roman"/>
      <family val="1"/>
    </font>
    <font>
      <sz val="11"/>
      <color indexed="23"/>
      <name val="Arial"/>
      <family val="2"/>
    </font>
    <font>
      <u val="single"/>
      <sz val="11"/>
      <color indexed="8"/>
      <name val="Arial"/>
      <family val="2"/>
    </font>
    <font>
      <sz val="11"/>
      <color indexed="12"/>
      <name val="Arial"/>
      <family val="2"/>
    </font>
    <font>
      <b/>
      <i/>
      <sz val="11"/>
      <name val="Arial"/>
      <family val="2"/>
    </font>
    <font>
      <i/>
      <sz val="11"/>
      <color indexed="23"/>
      <name val="Arial"/>
      <family val="2"/>
    </font>
    <font>
      <b/>
      <sz val="14"/>
      <name val="Arial"/>
      <family val="2"/>
    </font>
    <font>
      <sz val="14"/>
      <name val="Arial"/>
      <family val="2"/>
    </font>
    <font>
      <sz val="12"/>
      <name val="Arial"/>
      <family val="2"/>
    </font>
    <font>
      <u val="single"/>
      <sz val="10"/>
      <color indexed="20"/>
      <name val="Times New Roman"/>
      <family val="1"/>
    </font>
    <font>
      <u val="single"/>
      <sz val="10"/>
      <color indexed="12"/>
      <name val="Times New Roman"/>
      <family val="1"/>
    </font>
    <font>
      <u val="single"/>
      <sz val="11"/>
      <color indexed="12"/>
      <name val="Arial"/>
      <family val="2"/>
    </font>
    <font>
      <b/>
      <i/>
      <sz val="11"/>
      <color indexed="10"/>
      <name val="Arial"/>
      <family val="2"/>
    </font>
    <font>
      <u val="single"/>
      <sz val="11"/>
      <color indexed="9"/>
      <name val="Arial"/>
      <family val="2"/>
    </font>
    <font>
      <sz val="11"/>
      <color indexed="10"/>
      <name val="Arial"/>
      <family val="2"/>
    </font>
    <font>
      <sz val="14"/>
      <color indexed="12"/>
      <name val="Arial"/>
      <family val="2"/>
    </font>
    <font>
      <u val="single"/>
      <sz val="10"/>
      <color indexed="12"/>
      <name val="Arial"/>
      <family val="2"/>
    </font>
    <font>
      <u val="single"/>
      <sz val="10"/>
      <color theme="11"/>
      <name val="Times New Roman"/>
      <family val="1"/>
    </font>
    <font>
      <u val="single"/>
      <sz val="10"/>
      <color theme="10"/>
      <name val="Times New Roman"/>
      <family val="1"/>
    </font>
    <font>
      <sz val="11"/>
      <color theme="1"/>
      <name val="Calibri"/>
      <family val="2"/>
    </font>
    <font>
      <sz val="11"/>
      <color rgb="FF000000"/>
      <name val="Arial"/>
      <family val="2"/>
    </font>
    <font>
      <u val="single"/>
      <sz val="11"/>
      <color theme="10"/>
      <name val="Arial"/>
      <family val="2"/>
    </font>
    <font>
      <b/>
      <i/>
      <sz val="11"/>
      <color rgb="FFFF0000"/>
      <name val="Arial"/>
      <family val="2"/>
    </font>
    <font>
      <b/>
      <sz val="11"/>
      <color rgb="FFFF0000"/>
      <name val="Arial"/>
      <family val="2"/>
    </font>
    <font>
      <u val="single"/>
      <sz val="11"/>
      <color theme="0"/>
      <name val="Arial"/>
      <family val="2"/>
    </font>
    <font>
      <sz val="11"/>
      <color rgb="FFFF0000"/>
      <name val="Arial"/>
      <family val="2"/>
    </font>
    <font>
      <sz val="11"/>
      <color theme="0"/>
      <name val="Arial"/>
      <family val="2"/>
    </font>
    <font>
      <sz val="11"/>
      <color theme="1"/>
      <name val="Arial"/>
      <family val="2"/>
    </font>
    <font>
      <u val="single"/>
      <sz val="11"/>
      <color theme="1"/>
      <name val="Arial"/>
      <family val="2"/>
    </font>
    <font>
      <sz val="14"/>
      <color theme="10"/>
      <name val="Arial"/>
      <family val="2"/>
    </font>
    <font>
      <u val="single"/>
      <sz val="10"/>
      <color theme="10"/>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4" tint="0.3999800086021423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top/>
      <bottom style="thick"/>
    </border>
    <border>
      <left/>
      <right style="thin"/>
      <top/>
      <bottom style="thin"/>
    </border>
    <border>
      <left/>
      <right/>
      <top/>
      <bottom style="medium"/>
    </border>
    <border>
      <left/>
      <right/>
      <top/>
      <bottom style="thin"/>
    </border>
    <border>
      <left/>
      <right/>
      <top style="thin"/>
      <bottom style="double"/>
    </border>
    <border>
      <left/>
      <right/>
      <top style="thin"/>
      <bottom/>
    </border>
    <border>
      <left/>
      <right/>
      <top style="thin"/>
      <bottom style="thin"/>
    </border>
    <border>
      <left/>
      <right/>
      <top/>
      <bottom style="double"/>
    </border>
    <border>
      <left/>
      <right/>
      <top style="double"/>
      <bottom/>
    </border>
    <border>
      <left/>
      <right style="thin"/>
      <top style="thin"/>
      <bottom>
        <color indexed="63"/>
      </bottom>
    </border>
    <border>
      <left/>
      <right style="thin"/>
      <top style="thin"/>
      <bottom style="thin"/>
    </border>
    <border>
      <left/>
      <right style="thin"/>
      <top style="medium"/>
      <bottom/>
    </border>
    <border>
      <left style="medium"/>
      <right style="thin"/>
      <top/>
      <bottom style="thin"/>
    </border>
    <border>
      <left/>
      <right style="medium"/>
      <top/>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right style="thin"/>
      <top/>
      <bottom style="thick"/>
    </border>
    <border>
      <left/>
      <right style="thin">
        <color indexed="8"/>
      </right>
      <top/>
      <bottom/>
    </border>
    <border>
      <left style="thin"/>
      <right/>
      <top/>
      <bottom style="thick">
        <color indexed="8"/>
      </bottom>
    </border>
    <border>
      <left/>
      <right/>
      <top/>
      <bottom style="thick">
        <color indexed="8"/>
      </bottom>
    </border>
    <border>
      <left/>
      <right style="thin">
        <color indexed="8"/>
      </right>
      <top/>
      <bottom style="thick">
        <color indexed="8"/>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medium"/>
      <right style="thin"/>
      <top/>
      <bottom style="thin">
        <color indexed="8"/>
      </bottom>
    </border>
    <border>
      <left style="thin"/>
      <right style="medium"/>
      <top style="medium"/>
      <bottom/>
    </border>
    <border>
      <left style="thin"/>
      <right style="medium"/>
      <top/>
      <bottom style="thin">
        <color indexed="8"/>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3" fillId="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7" borderId="0" applyNumberFormat="0" applyBorder="0" applyAlignment="0" applyProtection="0"/>
    <xf numFmtId="0" fontId="2" fillId="0" borderId="0">
      <alignment/>
      <protection/>
    </xf>
    <xf numFmtId="0" fontId="0" fillId="0" borderId="0">
      <alignment/>
      <protection/>
    </xf>
    <xf numFmtId="0" fontId="60" fillId="0" borderId="0">
      <alignment/>
      <protection/>
    </xf>
    <xf numFmtId="0" fontId="2" fillId="4" borderId="7" applyNumberFormat="0" applyFont="0" applyAlignment="0" applyProtection="0"/>
    <xf numFmtId="0" fontId="20" fillId="16"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18" fillId="0" borderId="0" applyNumberFormat="0" applyFill="0" applyBorder="0" applyAlignment="0" applyProtection="0"/>
  </cellStyleXfs>
  <cellXfs count="381">
    <xf numFmtId="0" fontId="0" fillId="0" borderId="0" xfId="0" applyAlignment="1">
      <alignment/>
    </xf>
    <xf numFmtId="17" fontId="5" fillId="0" borderId="0" xfId="0" applyNumberFormat="1" applyFont="1" applyBorder="1" applyAlignment="1" applyProtection="1">
      <alignment horizontal="right" vertical="center"/>
      <protection/>
    </xf>
    <xf numFmtId="0" fontId="4" fillId="0" borderId="0" xfId="0" applyFont="1" applyFill="1" applyBorder="1" applyAlignment="1" applyProtection="1">
      <alignment horizontal="left"/>
      <protection/>
    </xf>
    <xf numFmtId="17" fontId="5" fillId="0" borderId="0" xfId="73" applyNumberFormat="1" applyFont="1" applyBorder="1" applyAlignment="1" applyProtection="1">
      <alignment horizontal="right" vertical="center"/>
      <protection/>
    </xf>
    <xf numFmtId="0" fontId="23" fillId="0" borderId="0" xfId="73" applyFont="1" applyFill="1" applyBorder="1" applyAlignment="1" applyProtection="1">
      <alignment horizontal="left"/>
      <protection/>
    </xf>
    <xf numFmtId="0" fontId="23" fillId="0" borderId="0" xfId="73" applyFont="1" applyAlignment="1" applyProtection="1">
      <alignment/>
      <protection/>
    </xf>
    <xf numFmtId="0" fontId="23" fillId="0" borderId="0" xfId="73" applyFont="1" applyFill="1" applyAlignment="1" applyProtection="1">
      <alignment/>
      <protection/>
    </xf>
    <xf numFmtId="0" fontId="4" fillId="0" borderId="0" xfId="0" applyFont="1" applyAlignment="1" applyProtection="1">
      <alignment/>
      <protection/>
    </xf>
    <xf numFmtId="0" fontId="26" fillId="0" borderId="0" xfId="0" applyFont="1" applyAlignment="1" applyProtection="1">
      <alignment/>
      <protection/>
    </xf>
    <xf numFmtId="0" fontId="27" fillId="0" borderId="0" xfId="0" applyFont="1" applyAlignment="1" applyProtection="1">
      <alignment/>
      <protection/>
    </xf>
    <xf numFmtId="0" fontId="29" fillId="0" borderId="0" xfId="0" applyFont="1" applyAlignment="1" applyProtection="1">
      <alignment/>
      <protection/>
    </xf>
    <xf numFmtId="0" fontId="28" fillId="18" borderId="10" xfId="0" applyFont="1" applyFill="1" applyBorder="1" applyAlignment="1" applyProtection="1">
      <alignment/>
      <protection/>
    </xf>
    <xf numFmtId="0" fontId="26" fillId="0" borderId="0" xfId="0" applyFont="1" applyAlignment="1" applyProtection="1">
      <alignment vertical="top"/>
      <protection/>
    </xf>
    <xf numFmtId="0" fontId="26" fillId="19" borderId="11" xfId="0" applyFont="1" applyFill="1" applyBorder="1" applyAlignment="1" applyProtection="1">
      <alignment/>
      <protection/>
    </xf>
    <xf numFmtId="0" fontId="28" fillId="18" borderId="11" xfId="0" applyFont="1" applyFill="1" applyBorder="1" applyAlignment="1" applyProtection="1">
      <alignment/>
      <protection/>
    </xf>
    <xf numFmtId="0" fontId="26" fillId="19" borderId="12" xfId="0" applyFont="1" applyFill="1" applyBorder="1" applyAlignment="1" applyProtection="1">
      <alignment/>
      <protection/>
    </xf>
    <xf numFmtId="0" fontId="26" fillId="19" borderId="13" xfId="0" applyFont="1" applyFill="1" applyBorder="1" applyAlignment="1" applyProtection="1">
      <alignment/>
      <protection/>
    </xf>
    <xf numFmtId="0" fontId="26" fillId="19" borderId="13" xfId="0" applyFont="1" applyFill="1" applyBorder="1" applyAlignment="1" applyProtection="1">
      <alignment vertical="top"/>
      <protection/>
    </xf>
    <xf numFmtId="0" fontId="26" fillId="19" borderId="10" xfId="0" applyFont="1" applyFill="1" applyBorder="1" applyAlignment="1" applyProtection="1">
      <alignment/>
      <protection/>
    </xf>
    <xf numFmtId="0" fontId="28" fillId="19" borderId="10" xfId="0" applyFont="1" applyFill="1" applyBorder="1" applyAlignment="1" applyProtection="1">
      <alignment/>
      <protection/>
    </xf>
    <xf numFmtId="0" fontId="28" fillId="19" borderId="11" xfId="0" applyFont="1" applyFill="1" applyBorder="1" applyAlignment="1" applyProtection="1">
      <alignment/>
      <protection/>
    </xf>
    <xf numFmtId="0" fontId="23" fillId="0" borderId="0" xfId="73" applyFont="1" applyBorder="1" applyAlignment="1" applyProtection="1">
      <alignment/>
      <protection/>
    </xf>
    <xf numFmtId="0" fontId="4" fillId="0" borderId="0" xfId="0" applyFont="1" applyAlignment="1">
      <alignment/>
    </xf>
    <xf numFmtId="0" fontId="4" fillId="0" borderId="0" xfId="0" applyFont="1" applyFill="1" applyAlignment="1">
      <alignment/>
    </xf>
    <xf numFmtId="0" fontId="4" fillId="0" borderId="0" xfId="0" applyFont="1" applyAlignment="1" applyProtection="1">
      <alignment/>
      <protection locked="0"/>
    </xf>
    <xf numFmtId="0" fontId="4" fillId="0" borderId="14" xfId="0" applyFont="1" applyFill="1" applyBorder="1" applyAlignment="1">
      <alignment/>
    </xf>
    <xf numFmtId="0" fontId="4" fillId="0" borderId="0" xfId="0" applyFont="1" applyAlignment="1" applyProtection="1">
      <alignment/>
      <protection/>
    </xf>
    <xf numFmtId="0" fontId="4" fillId="0" borderId="15" xfId="0" applyFont="1" applyBorder="1" applyAlignment="1">
      <alignment/>
    </xf>
    <xf numFmtId="0" fontId="4" fillId="0" borderId="15" xfId="0" applyFont="1" applyFill="1" applyBorder="1" applyAlignment="1">
      <alignment/>
    </xf>
    <xf numFmtId="0" fontId="23" fillId="0" borderId="16" xfId="0" applyFont="1" applyFill="1" applyBorder="1" applyAlignment="1">
      <alignment horizontal="center" wrapText="1"/>
    </xf>
    <xf numFmtId="0" fontId="7" fillId="0" borderId="16" xfId="0" applyFont="1" applyFill="1" applyBorder="1" applyAlignment="1">
      <alignment horizontal="center" wrapText="1"/>
    </xf>
    <xf numFmtId="168" fontId="6" fillId="0" borderId="16" xfId="0" applyNumberFormat="1" applyFont="1" applyFill="1" applyBorder="1" applyAlignment="1">
      <alignment horizontal="center" vertical="top" wrapText="1"/>
    </xf>
    <xf numFmtId="169" fontId="6" fillId="0" borderId="16" xfId="0" applyNumberFormat="1" applyFont="1" applyFill="1" applyBorder="1" applyAlignment="1">
      <alignment horizontal="center" vertical="top" wrapText="1"/>
    </xf>
    <xf numFmtId="0" fontId="61" fillId="0" borderId="0" xfId="0" applyFont="1" applyAlignment="1">
      <alignment wrapText="1"/>
    </xf>
    <xf numFmtId="0" fontId="62" fillId="0" borderId="0" xfId="67" applyFont="1" applyAlignment="1">
      <alignment/>
    </xf>
    <xf numFmtId="0" fontId="23" fillId="0" borderId="0" xfId="0" applyFont="1" applyAlignment="1" quotePrefix="1">
      <alignment/>
    </xf>
    <xf numFmtId="0" fontId="7" fillId="0" borderId="17" xfId="0" applyFont="1" applyFill="1" applyBorder="1" applyAlignment="1" applyProtection="1">
      <alignment horizontal="left"/>
      <protection/>
    </xf>
    <xf numFmtId="0" fontId="33" fillId="0" borderId="0" xfId="0" applyFont="1" applyAlignment="1">
      <alignment vertical="top"/>
    </xf>
    <xf numFmtId="0" fontId="5" fillId="0" borderId="0" xfId="0" applyFont="1" applyBorder="1" applyAlignment="1" applyProtection="1">
      <alignment horizontal="left" vertical="center"/>
      <protection/>
    </xf>
    <xf numFmtId="0" fontId="33" fillId="0" borderId="0" xfId="0" applyFont="1" applyBorder="1" applyAlignment="1">
      <alignment vertical="top"/>
    </xf>
    <xf numFmtId="0" fontId="4" fillId="0" borderId="0" xfId="0" applyFont="1" applyAlignment="1" applyProtection="1">
      <alignment horizontal="left"/>
      <protection/>
    </xf>
    <xf numFmtId="0" fontId="33" fillId="0" borderId="0" xfId="0" applyFont="1" applyAlignment="1" applyProtection="1">
      <alignment vertical="top"/>
      <protection/>
    </xf>
    <xf numFmtId="0" fontId="4" fillId="0" borderId="0" xfId="0" applyFont="1" applyAlignment="1" applyProtection="1">
      <alignment horizontal="right" vertical="top"/>
      <protection/>
    </xf>
    <xf numFmtId="0" fontId="34" fillId="0" borderId="0" xfId="0" applyFont="1" applyAlignment="1" applyProtection="1">
      <alignment wrapText="1"/>
      <protection/>
    </xf>
    <xf numFmtId="0" fontId="33" fillId="0" borderId="0" xfId="0" applyFont="1" applyAlignment="1" applyProtection="1">
      <alignment wrapText="1"/>
      <protection/>
    </xf>
    <xf numFmtId="0" fontId="5" fillId="0" borderId="0" xfId="0" applyFont="1" applyFill="1" applyBorder="1" applyAlignment="1" applyProtection="1">
      <alignment horizontal="left" vertical="top"/>
      <protection/>
    </xf>
    <xf numFmtId="0" fontId="36" fillId="0" borderId="0" xfId="0" applyFont="1" applyBorder="1" applyAlignment="1" applyProtection="1">
      <alignment horizontal="left" vertical="center"/>
      <protection/>
    </xf>
    <xf numFmtId="0" fontId="33" fillId="0" borderId="0" xfId="0" applyFont="1" applyBorder="1" applyAlignment="1" applyProtection="1">
      <alignment vertical="top"/>
      <protection/>
    </xf>
    <xf numFmtId="0" fontId="33" fillId="0" borderId="0" xfId="0" applyFont="1" applyAlignment="1">
      <alignment vertical="center"/>
    </xf>
    <xf numFmtId="171" fontId="37" fillId="0" borderId="0" xfId="0" applyNumberFormat="1" applyFont="1" applyFill="1" applyBorder="1" applyAlignment="1" applyProtection="1" quotePrefix="1">
      <alignment horizontal="center"/>
      <protection/>
    </xf>
    <xf numFmtId="0" fontId="4" fillId="0" borderId="0" xfId="0" applyFont="1" applyAlignment="1">
      <alignment horizontal="center"/>
    </xf>
    <xf numFmtId="184" fontId="4" fillId="20" borderId="0" xfId="54" applyNumberFormat="1" applyFont="1" applyFill="1" applyAlignment="1" applyProtection="1">
      <alignment/>
      <protection locked="0"/>
    </xf>
    <xf numFmtId="1" fontId="4" fillId="0" borderId="0" xfId="54" applyNumberFormat="1" applyFont="1" applyBorder="1" applyAlignment="1" applyProtection="1">
      <alignment/>
      <protection/>
    </xf>
    <xf numFmtId="37" fontId="63" fillId="0" borderId="0" xfId="54" applyNumberFormat="1" applyFont="1" applyFill="1" applyBorder="1" applyAlignment="1" applyProtection="1">
      <alignment horizontal="right"/>
      <protection/>
    </xf>
    <xf numFmtId="37" fontId="4" fillId="0" borderId="0" xfId="54" applyNumberFormat="1" applyFont="1" applyBorder="1" applyAlignment="1" applyProtection="1">
      <alignment/>
      <protection/>
    </xf>
    <xf numFmtId="5" fontId="4" fillId="20" borderId="0" xfId="54" applyNumberFormat="1" applyFont="1" applyFill="1" applyAlignment="1" applyProtection="1">
      <alignment/>
      <protection locked="0"/>
    </xf>
    <xf numFmtId="0" fontId="4" fillId="0" borderId="18" xfId="0" applyFont="1" applyBorder="1" applyAlignment="1" applyProtection="1">
      <alignment/>
      <protection/>
    </xf>
    <xf numFmtId="5" fontId="4" fillId="20" borderId="18" xfId="54" applyNumberFormat="1" applyFont="1" applyFill="1" applyBorder="1" applyAlignment="1" applyProtection="1">
      <alignment/>
      <protection locked="0"/>
    </xf>
    <xf numFmtId="5" fontId="4" fillId="20" borderId="0" xfId="54" applyNumberFormat="1" applyFont="1" applyFill="1" applyBorder="1" applyAlignment="1" applyProtection="1">
      <alignment/>
      <protection locked="0"/>
    </xf>
    <xf numFmtId="0" fontId="4" fillId="0" borderId="0" xfId="0" applyFont="1" applyBorder="1" applyAlignment="1" applyProtection="1">
      <alignment/>
      <protection/>
    </xf>
    <xf numFmtId="0" fontId="4" fillId="0" borderId="0" xfId="0" applyFont="1" applyBorder="1" applyAlignment="1">
      <alignment horizontal="center"/>
    </xf>
    <xf numFmtId="37" fontId="6" fillId="0" borderId="0" xfId="54" applyNumberFormat="1" applyFont="1" applyFill="1" applyBorder="1" applyAlignment="1" applyProtection="1">
      <alignment/>
      <protection/>
    </xf>
    <xf numFmtId="0" fontId="23" fillId="0" borderId="19" xfId="0" applyFont="1" applyFill="1" applyBorder="1" applyAlignment="1" applyProtection="1" quotePrefix="1">
      <alignment vertical="center"/>
      <protection/>
    </xf>
    <xf numFmtId="0" fontId="4" fillId="0" borderId="19" xfId="0" applyFont="1" applyBorder="1" applyAlignment="1" applyProtection="1">
      <alignment/>
      <protection/>
    </xf>
    <xf numFmtId="5" fontId="38" fillId="0" borderId="19" xfId="54" applyNumberFormat="1" applyFont="1" applyFill="1" applyBorder="1" applyAlignment="1" applyProtection="1">
      <alignment vertical="center"/>
      <protection/>
    </xf>
    <xf numFmtId="5" fontId="23" fillId="0" borderId="19" xfId="54" applyNumberFormat="1" applyFont="1" applyFill="1" applyBorder="1" applyAlignment="1" applyProtection="1">
      <alignment/>
      <protection/>
    </xf>
    <xf numFmtId="37" fontId="4" fillId="0" borderId="0" xfId="54" applyNumberFormat="1" applyFont="1" applyFill="1" applyAlignment="1" applyProtection="1">
      <alignment/>
      <protection/>
    </xf>
    <xf numFmtId="0" fontId="4" fillId="0" borderId="0" xfId="0" applyFont="1" applyBorder="1" applyAlignment="1" applyProtection="1" quotePrefix="1">
      <alignment horizontal="left"/>
      <protection/>
    </xf>
    <xf numFmtId="0" fontId="37" fillId="0" borderId="0" xfId="0" applyFont="1" applyAlignment="1">
      <alignment/>
    </xf>
    <xf numFmtId="0" fontId="33" fillId="0" borderId="0" xfId="0" applyFont="1" applyAlignment="1">
      <alignment/>
    </xf>
    <xf numFmtId="0" fontId="64" fillId="0" borderId="0" xfId="0" applyFont="1" applyAlignment="1" applyProtection="1">
      <alignment horizontal="center"/>
      <protection/>
    </xf>
    <xf numFmtId="0" fontId="24" fillId="0" borderId="0" xfId="0" applyFont="1" applyAlignment="1" applyProtection="1">
      <alignment horizontal="left"/>
      <protection/>
    </xf>
    <xf numFmtId="0" fontId="4" fillId="0" borderId="0" xfId="0" applyFont="1" applyFill="1" applyAlignment="1" applyProtection="1">
      <alignment horizontal="left"/>
      <protection/>
    </xf>
    <xf numFmtId="17" fontId="5" fillId="0" borderId="0" xfId="0" applyNumberFormat="1" applyFont="1" applyBorder="1" applyAlignment="1" applyProtection="1">
      <alignment horizontal="center"/>
      <protection/>
    </xf>
    <xf numFmtId="0" fontId="4" fillId="0" borderId="0" xfId="0" applyFont="1" applyAlignment="1" applyProtection="1">
      <alignment horizontal="left" vertical="top"/>
      <protection/>
    </xf>
    <xf numFmtId="14" fontId="4" fillId="0" borderId="0" xfId="0" applyNumberFormat="1" applyFont="1" applyAlignment="1" applyProtection="1">
      <alignment horizontal="left" vertical="top"/>
      <protection/>
    </xf>
    <xf numFmtId="167" fontId="4" fillId="20" borderId="0" xfId="0" applyNumberFormat="1" applyFont="1" applyFill="1" applyAlignment="1" applyProtection="1">
      <alignment horizontal="left"/>
      <protection locked="0"/>
    </xf>
    <xf numFmtId="0" fontId="23" fillId="21" borderId="0" xfId="0" applyFont="1" applyFill="1" applyBorder="1" applyAlignment="1" applyProtection="1">
      <alignment horizontal="left"/>
      <protection locked="0"/>
    </xf>
    <xf numFmtId="0" fontId="64" fillId="0" borderId="0" xfId="0" applyFont="1" applyAlignment="1" applyProtection="1">
      <alignment/>
      <protection/>
    </xf>
    <xf numFmtId="0" fontId="5" fillId="0" borderId="0" xfId="0" applyFont="1" applyFill="1" applyBorder="1" applyAlignment="1" applyProtection="1" quotePrefix="1">
      <alignment horizontal="left"/>
      <protection/>
    </xf>
    <xf numFmtId="0" fontId="5" fillId="0" borderId="0" xfId="0" applyFont="1" applyFill="1" applyBorder="1" applyAlignment="1" applyProtection="1">
      <alignment horizontal="left"/>
      <protection/>
    </xf>
    <xf numFmtId="0" fontId="33" fillId="0" borderId="0" xfId="0" applyFont="1" applyAlignment="1" applyProtection="1">
      <alignment vertical="center"/>
      <protection/>
    </xf>
    <xf numFmtId="0" fontId="65" fillId="0" borderId="0" xfId="0" applyFont="1" applyFill="1" applyAlignment="1" applyProtection="1">
      <alignment horizontal="left"/>
      <protection/>
    </xf>
    <xf numFmtId="177" fontId="4" fillId="20" borderId="0" xfId="54" applyNumberFormat="1" applyFont="1" applyFill="1" applyAlignment="1" applyProtection="1">
      <alignment/>
      <protection locked="0"/>
    </xf>
    <xf numFmtId="177" fontId="4" fillId="0" borderId="0" xfId="54" applyNumberFormat="1" applyFont="1" applyAlignment="1" applyProtection="1">
      <alignment/>
      <protection/>
    </xf>
    <xf numFmtId="177" fontId="4" fillId="20" borderId="18" xfId="54" applyNumberFormat="1" applyFont="1" applyFill="1" applyBorder="1" applyAlignment="1" applyProtection="1">
      <alignment/>
      <protection locked="0"/>
    </xf>
    <xf numFmtId="177" fontId="4" fillId="0" borderId="18" xfId="54" applyNumberFormat="1" applyFont="1" applyBorder="1" applyAlignment="1" applyProtection="1">
      <alignment/>
      <protection/>
    </xf>
    <xf numFmtId="177" fontId="4" fillId="20" borderId="0" xfId="54" applyNumberFormat="1" applyFont="1" applyFill="1" applyBorder="1" applyAlignment="1" applyProtection="1">
      <alignment/>
      <protection locked="0"/>
    </xf>
    <xf numFmtId="177" fontId="4" fillId="0" borderId="0" xfId="54" applyNumberFormat="1" applyFont="1" applyBorder="1" applyAlignment="1" applyProtection="1">
      <alignment/>
      <protection/>
    </xf>
    <xf numFmtId="0" fontId="4" fillId="0" borderId="18" xfId="0" applyFont="1" applyBorder="1" applyAlignment="1" applyProtection="1" quotePrefix="1">
      <alignment horizontal="left"/>
      <protection/>
    </xf>
    <xf numFmtId="177" fontId="37" fillId="20" borderId="18" xfId="54" applyNumberFormat="1" applyFont="1" applyFill="1" applyBorder="1" applyAlignment="1" applyProtection="1">
      <alignment/>
      <protection locked="0"/>
    </xf>
    <xf numFmtId="177" fontId="4" fillId="0" borderId="18" xfId="54" applyNumberFormat="1" applyFont="1" applyFill="1" applyBorder="1" applyAlignment="1" applyProtection="1">
      <alignment/>
      <protection/>
    </xf>
    <xf numFmtId="0" fontId="4" fillId="0" borderId="0" xfId="0" applyFont="1" applyBorder="1" applyAlignment="1" applyProtection="1">
      <alignment horizontal="left"/>
      <protection/>
    </xf>
    <xf numFmtId="177" fontId="4" fillId="20" borderId="20" xfId="54" applyNumberFormat="1" applyFont="1" applyFill="1" applyBorder="1" applyAlignment="1" applyProtection="1">
      <alignment/>
      <protection locked="0"/>
    </xf>
    <xf numFmtId="0" fontId="4" fillId="0" borderId="0" xfId="0" applyFont="1" applyFill="1" applyAlignment="1" applyProtection="1" quotePrefix="1">
      <alignment horizontal="left"/>
      <protection/>
    </xf>
    <xf numFmtId="177" fontId="4" fillId="0" borderId="0" xfId="54" applyNumberFormat="1" applyFont="1" applyFill="1" applyAlignment="1" applyProtection="1">
      <alignment/>
      <protection/>
    </xf>
    <xf numFmtId="0" fontId="4" fillId="0" borderId="18" xfId="0" applyFont="1" applyFill="1" applyBorder="1" applyAlignment="1" applyProtection="1" quotePrefix="1">
      <alignment horizontal="left"/>
      <protection/>
    </xf>
    <xf numFmtId="0" fontId="4" fillId="0" borderId="21" xfId="0" applyFont="1" applyFill="1" applyBorder="1" applyAlignment="1" applyProtection="1" quotePrefix="1">
      <alignment horizontal="left"/>
      <protection/>
    </xf>
    <xf numFmtId="0" fontId="4" fillId="0" borderId="21" xfId="0" applyFont="1" applyBorder="1" applyAlignment="1" applyProtection="1">
      <alignment/>
      <protection/>
    </xf>
    <xf numFmtId="177" fontId="4" fillId="0" borderId="20" xfId="54" applyNumberFormat="1" applyFont="1" applyFill="1" applyBorder="1" applyAlignment="1" applyProtection="1">
      <alignment/>
      <protection/>
    </xf>
    <xf numFmtId="0" fontId="23" fillId="0" borderId="0" xfId="0" applyFont="1" applyFill="1" applyAlignment="1" applyProtection="1" quotePrefix="1">
      <alignment horizontal="left"/>
      <protection/>
    </xf>
    <xf numFmtId="0" fontId="23" fillId="0" borderId="0" xfId="0" applyFont="1" applyFill="1" applyAlignment="1" applyProtection="1">
      <alignment/>
      <protection/>
    </xf>
    <xf numFmtId="177" fontId="23" fillId="0" borderId="19" xfId="54" applyNumberFormat="1" applyFont="1" applyFill="1" applyBorder="1" applyAlignment="1" applyProtection="1">
      <alignment/>
      <protection/>
    </xf>
    <xf numFmtId="0" fontId="4" fillId="0" borderId="0" xfId="0" applyFont="1" applyAlignment="1" applyProtection="1">
      <alignment horizontal="center"/>
      <protection/>
    </xf>
    <xf numFmtId="0" fontId="5" fillId="0" borderId="0" xfId="0" applyFont="1" applyAlignment="1" applyProtection="1">
      <alignment/>
      <protection/>
    </xf>
    <xf numFmtId="177" fontId="4" fillId="0" borderId="21" xfId="54" applyNumberFormat="1" applyFont="1" applyFill="1" applyBorder="1" applyAlignment="1" applyProtection="1">
      <alignment/>
      <protection/>
    </xf>
    <xf numFmtId="177" fontId="33" fillId="0" borderId="0" xfId="0" applyNumberFormat="1" applyFont="1" applyAlignment="1" applyProtection="1">
      <alignment vertical="top"/>
      <protection/>
    </xf>
    <xf numFmtId="0" fontId="33" fillId="0" borderId="0" xfId="0" applyFont="1" applyAlignment="1" applyProtection="1">
      <alignment/>
      <protection/>
    </xf>
    <xf numFmtId="0" fontId="33" fillId="0" borderId="0" xfId="73" applyFont="1" applyAlignment="1" applyProtection="1">
      <alignment vertical="top"/>
      <protection/>
    </xf>
    <xf numFmtId="0" fontId="5" fillId="0" borderId="0" xfId="73" applyFont="1" applyBorder="1" applyAlignment="1" applyProtection="1">
      <alignment horizontal="left" vertical="center"/>
      <protection/>
    </xf>
    <xf numFmtId="0" fontId="33" fillId="0" borderId="0" xfId="73" applyFont="1" applyBorder="1" applyAlignment="1" applyProtection="1">
      <alignment vertical="top"/>
      <protection/>
    </xf>
    <xf numFmtId="0" fontId="4" fillId="0" borderId="0" xfId="73" applyFont="1" applyFill="1" applyProtection="1">
      <alignment/>
      <protection/>
    </xf>
    <xf numFmtId="0" fontId="23" fillId="0" borderId="0" xfId="73" applyFont="1" applyAlignment="1" applyProtection="1">
      <alignment horizontal="right" vertical="top"/>
      <protection/>
    </xf>
    <xf numFmtId="0" fontId="40" fillId="0" borderId="0" xfId="73" applyFont="1" applyAlignment="1" applyProtection="1">
      <alignment vertical="top"/>
      <protection/>
    </xf>
    <xf numFmtId="0" fontId="4" fillId="0" borderId="0" xfId="73" applyFont="1" applyFill="1" applyAlignment="1" applyProtection="1">
      <alignment horizontal="left"/>
      <protection/>
    </xf>
    <xf numFmtId="0" fontId="4" fillId="0" borderId="0" xfId="73" applyFont="1" applyAlignment="1" applyProtection="1">
      <alignment horizontal="right" vertical="top"/>
      <protection/>
    </xf>
    <xf numFmtId="14" fontId="4" fillId="0" borderId="0" xfId="73" applyNumberFormat="1" applyFont="1" applyAlignment="1" applyProtection="1">
      <alignment horizontal="left" vertical="top"/>
      <protection/>
    </xf>
    <xf numFmtId="0" fontId="4" fillId="0" borderId="0" xfId="73" applyFont="1" applyFill="1" applyBorder="1" applyAlignment="1" applyProtection="1">
      <alignment horizontal="left"/>
      <protection/>
    </xf>
    <xf numFmtId="0" fontId="41" fillId="0" borderId="0" xfId="73" applyFont="1" applyAlignment="1" applyProtection="1">
      <alignment wrapText="1"/>
      <protection/>
    </xf>
    <xf numFmtId="0" fontId="40" fillId="0" borderId="0" xfId="73" applyFont="1" applyAlignment="1" applyProtection="1">
      <alignment wrapText="1"/>
      <protection/>
    </xf>
    <xf numFmtId="0" fontId="33" fillId="0" borderId="0" xfId="73" applyFont="1" applyAlignment="1" applyProtection="1">
      <alignment wrapText="1"/>
      <protection/>
    </xf>
    <xf numFmtId="0" fontId="4" fillId="0" borderId="0" xfId="73" applyFont="1" applyAlignment="1" applyProtection="1">
      <alignment/>
      <protection/>
    </xf>
    <xf numFmtId="0" fontId="4" fillId="22" borderId="0" xfId="73" applyFont="1" applyFill="1" applyProtection="1">
      <alignment/>
      <protection/>
    </xf>
    <xf numFmtId="0" fontId="33" fillId="0" borderId="0" xfId="73" applyFont="1" applyAlignment="1" applyProtection="1">
      <alignment vertical="center"/>
      <protection/>
    </xf>
    <xf numFmtId="0" fontId="37" fillId="0" borderId="0" xfId="73" applyFont="1" applyAlignment="1" applyProtection="1">
      <alignment/>
      <protection/>
    </xf>
    <xf numFmtId="0" fontId="37" fillId="0" borderId="0" xfId="73" applyFont="1" applyFill="1" applyBorder="1" applyAlignment="1" applyProtection="1">
      <alignment horizontal="center"/>
      <protection/>
    </xf>
    <xf numFmtId="0" fontId="37" fillId="0" borderId="0" xfId="73" applyFont="1" applyFill="1" applyBorder="1" applyAlignment="1" applyProtection="1" quotePrefix="1">
      <alignment horizontal="center"/>
      <protection/>
    </xf>
    <xf numFmtId="0" fontId="37" fillId="0" borderId="0" xfId="73" applyFont="1" applyBorder="1" applyAlignment="1" applyProtection="1">
      <alignment horizontal="center"/>
      <protection/>
    </xf>
    <xf numFmtId="0" fontId="4" fillId="0" borderId="0" xfId="73" applyFont="1" applyAlignment="1" applyProtection="1">
      <alignment vertical="center"/>
      <protection/>
    </xf>
    <xf numFmtId="0" fontId="4" fillId="0" borderId="0" xfId="73" applyFont="1" applyAlignment="1" applyProtection="1">
      <alignment horizontal="center"/>
      <protection/>
    </xf>
    <xf numFmtId="0" fontId="4" fillId="0" borderId="0" xfId="73" applyFont="1" applyAlignment="1" applyProtection="1">
      <alignment vertical="top"/>
      <protection/>
    </xf>
    <xf numFmtId="0" fontId="4" fillId="0" borderId="0" xfId="73" applyFont="1" applyBorder="1" applyAlignment="1" applyProtection="1">
      <alignment/>
      <protection/>
    </xf>
    <xf numFmtId="41" fontId="4" fillId="20" borderId="0" xfId="56" applyNumberFormat="1" applyFont="1" applyFill="1" applyBorder="1" applyAlignment="1" applyProtection="1">
      <alignment/>
      <protection locked="0"/>
    </xf>
    <xf numFmtId="177" fontId="4" fillId="0" borderId="0" xfId="56" applyNumberFormat="1" applyFont="1" applyBorder="1" applyAlignment="1" applyProtection="1">
      <alignment/>
      <protection/>
    </xf>
    <xf numFmtId="0" fontId="4" fillId="0" borderId="0" xfId="73" applyFont="1" applyBorder="1" applyAlignment="1" applyProtection="1">
      <alignment vertical="top"/>
      <protection/>
    </xf>
    <xf numFmtId="0" fontId="23" fillId="0" borderId="0" xfId="73" applyFont="1" applyFill="1" applyAlignment="1" applyProtection="1" quotePrefix="1">
      <alignment horizontal="left"/>
      <protection/>
    </xf>
    <xf numFmtId="177" fontId="23" fillId="0" borderId="19" xfId="56" applyNumberFormat="1" applyFont="1" applyFill="1" applyBorder="1" applyAlignment="1" applyProtection="1">
      <alignment/>
      <protection/>
    </xf>
    <xf numFmtId="37" fontId="66" fillId="0" borderId="0" xfId="56" applyNumberFormat="1" applyFont="1" applyFill="1" applyAlignment="1" applyProtection="1">
      <alignment/>
      <protection/>
    </xf>
    <xf numFmtId="177" fontId="4" fillId="0" borderId="0" xfId="56" applyNumberFormat="1" applyFont="1" applyFill="1" applyAlignment="1" applyProtection="1">
      <alignment/>
      <protection/>
    </xf>
    <xf numFmtId="0" fontId="4" fillId="0" borderId="0" xfId="73" applyFont="1" applyProtection="1">
      <alignment/>
      <protection/>
    </xf>
    <xf numFmtId="175" fontId="4" fillId="0" borderId="0" xfId="56" applyNumberFormat="1" applyFont="1" applyFill="1" applyAlignment="1" applyProtection="1">
      <alignment/>
      <protection/>
    </xf>
    <xf numFmtId="183" fontId="4" fillId="21" borderId="0" xfId="56" applyNumberFormat="1" applyFont="1" applyFill="1" applyAlignment="1" applyProtection="1">
      <alignment/>
      <protection locked="0"/>
    </xf>
    <xf numFmtId="183" fontId="4" fillId="0" borderId="0" xfId="56" applyNumberFormat="1" applyFont="1" applyFill="1" applyAlignment="1" applyProtection="1">
      <alignment/>
      <protection/>
    </xf>
    <xf numFmtId="183" fontId="23" fillId="0" borderId="19" xfId="56" applyNumberFormat="1" applyFont="1" applyFill="1" applyBorder="1" applyAlignment="1" applyProtection="1">
      <alignment/>
      <protection/>
    </xf>
    <xf numFmtId="0" fontId="5" fillId="0" borderId="0" xfId="73" applyFont="1" applyFill="1" applyAlignment="1" applyProtection="1" quotePrefix="1">
      <alignment horizontal="left"/>
      <protection/>
    </xf>
    <xf numFmtId="175" fontId="4" fillId="0" borderId="0" xfId="57" applyNumberFormat="1" applyFont="1" applyFill="1" applyAlignment="1" applyProtection="1">
      <alignment/>
      <protection/>
    </xf>
    <xf numFmtId="175" fontId="23" fillId="0" borderId="19" xfId="57" applyNumberFormat="1" applyFont="1" applyFill="1" applyBorder="1" applyAlignment="1" applyProtection="1">
      <alignment/>
      <protection/>
    </xf>
    <xf numFmtId="0" fontId="33" fillId="0" borderId="0" xfId="73" applyFont="1" applyAlignment="1" applyProtection="1">
      <alignment/>
      <protection/>
    </xf>
    <xf numFmtId="0" fontId="37" fillId="0" borderId="0" xfId="73" applyFont="1" applyProtection="1">
      <alignment/>
      <protection/>
    </xf>
    <xf numFmtId="0" fontId="33" fillId="0" borderId="0" xfId="73" applyFont="1" applyProtection="1">
      <alignment/>
      <protection/>
    </xf>
    <xf numFmtId="0" fontId="4" fillId="0" borderId="0" xfId="73" applyFont="1" applyAlignment="1" applyProtection="1">
      <alignment horizontal="left"/>
      <protection/>
    </xf>
    <xf numFmtId="0" fontId="23" fillId="0" borderId="0" xfId="0" applyFont="1" applyFill="1" applyBorder="1" applyAlignment="1" applyProtection="1" quotePrefix="1">
      <alignment horizontal="right" vertical="top"/>
      <protection/>
    </xf>
    <xf numFmtId="0" fontId="23" fillId="0" borderId="0" xfId="0" applyFont="1" applyFill="1" applyBorder="1" applyAlignment="1" applyProtection="1" quotePrefix="1">
      <alignment horizontal="left"/>
      <protection/>
    </xf>
    <xf numFmtId="0" fontId="23" fillId="0" borderId="0" xfId="0" applyFont="1" applyFill="1" applyBorder="1" applyAlignment="1" applyProtection="1">
      <alignment horizontal="left"/>
      <protection/>
    </xf>
    <xf numFmtId="0" fontId="37" fillId="0" borderId="0" xfId="73" applyFont="1" applyAlignment="1" applyProtection="1">
      <alignment horizontal="left"/>
      <protection/>
    </xf>
    <xf numFmtId="17" fontId="25" fillId="0" borderId="0" xfId="73" applyNumberFormat="1" applyFont="1" applyBorder="1" applyAlignment="1" applyProtection="1">
      <alignment horizontal="center"/>
      <protection/>
    </xf>
    <xf numFmtId="0" fontId="4" fillId="0" borderId="0" xfId="73" applyFont="1" applyBorder="1" applyAlignment="1" applyProtection="1">
      <alignment horizontal="left"/>
      <protection/>
    </xf>
    <xf numFmtId="0" fontId="67" fillId="0" borderId="0" xfId="73" applyFont="1" applyAlignment="1" applyProtection="1">
      <alignment horizontal="center"/>
      <protection/>
    </xf>
    <xf numFmtId="0" fontId="38" fillId="0" borderId="0" xfId="0" applyFont="1" applyFill="1" applyBorder="1" applyAlignment="1" applyProtection="1">
      <alignment/>
      <protection/>
    </xf>
    <xf numFmtId="0" fontId="42" fillId="0" borderId="0" xfId="0" applyFont="1" applyAlignment="1" applyProtection="1">
      <alignment horizontal="right" vertical="top"/>
      <protection/>
    </xf>
    <xf numFmtId="0" fontId="36" fillId="0" borderId="0" xfId="0" applyFont="1" applyFill="1" applyBorder="1" applyAlignment="1" applyProtection="1">
      <alignment horizontal="left" vertical="center"/>
      <protection/>
    </xf>
    <xf numFmtId="171" fontId="43" fillId="0" borderId="0" xfId="0" applyNumberFormat="1" applyFont="1" applyFill="1" applyBorder="1" applyAlignment="1" applyProtection="1">
      <alignment horizontal="center"/>
      <protection/>
    </xf>
    <xf numFmtId="5" fontId="4" fillId="0" borderId="0" xfId="73" applyNumberFormat="1" applyFont="1" applyProtection="1">
      <alignment/>
      <protection/>
    </xf>
    <xf numFmtId="5" fontId="37" fillId="0" borderId="0" xfId="73" applyNumberFormat="1" applyFont="1" applyProtection="1">
      <alignment/>
      <protection/>
    </xf>
    <xf numFmtId="0" fontId="23" fillId="0" borderId="0" xfId="73" applyFont="1" applyFill="1" applyBorder="1" applyAlignment="1" applyProtection="1" quotePrefix="1">
      <alignment horizontal="left"/>
      <protection/>
    </xf>
    <xf numFmtId="0" fontId="37" fillId="0" borderId="0" xfId="0" applyFont="1" applyBorder="1" applyAlignment="1" applyProtection="1">
      <alignment/>
      <protection/>
    </xf>
    <xf numFmtId="0" fontId="38"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44" fillId="20" borderId="0" xfId="72" applyFont="1" applyFill="1" applyBorder="1" applyProtection="1">
      <alignment/>
      <protection locked="0"/>
    </xf>
    <xf numFmtId="177" fontId="44" fillId="20" borderId="0" xfId="72" applyNumberFormat="1" applyFont="1" applyFill="1" applyProtection="1">
      <alignment/>
      <protection locked="0"/>
    </xf>
    <xf numFmtId="177" fontId="44" fillId="20" borderId="0" xfId="0" applyNumberFormat="1" applyFont="1" applyFill="1" applyAlignment="1" applyProtection="1">
      <alignment/>
      <protection locked="0"/>
    </xf>
    <xf numFmtId="0" fontId="44" fillId="20" borderId="18" xfId="72" applyFont="1" applyFill="1" applyBorder="1" applyProtection="1">
      <alignment/>
      <protection locked="0"/>
    </xf>
    <xf numFmtId="177" fontId="44" fillId="20" borderId="18" xfId="72" applyNumberFormat="1" applyFont="1" applyFill="1" applyBorder="1" applyProtection="1">
      <alignment/>
      <protection locked="0"/>
    </xf>
    <xf numFmtId="177" fontId="44" fillId="20" borderId="18" xfId="0" applyNumberFormat="1" applyFont="1" applyFill="1" applyBorder="1" applyAlignment="1" applyProtection="1">
      <alignment/>
      <protection locked="0"/>
    </xf>
    <xf numFmtId="177" fontId="6" fillId="0" borderId="0" xfId="57" applyNumberFormat="1" applyFont="1" applyFill="1" applyBorder="1" applyAlignment="1" applyProtection="1">
      <alignment/>
      <protection/>
    </xf>
    <xf numFmtId="177" fontId="6" fillId="0" borderId="0" xfId="0" applyNumberFormat="1" applyFont="1" applyFill="1" applyAlignment="1" applyProtection="1">
      <alignment/>
      <protection/>
    </xf>
    <xf numFmtId="177" fontId="6" fillId="0" borderId="18" xfId="57" applyNumberFormat="1" applyFont="1" applyFill="1" applyBorder="1" applyAlignment="1" applyProtection="1">
      <alignment/>
      <protection/>
    </xf>
    <xf numFmtId="177" fontId="6" fillId="0" borderId="18" xfId="0" applyNumberFormat="1" applyFont="1" applyFill="1" applyBorder="1" applyAlignment="1" applyProtection="1">
      <alignment/>
      <protection/>
    </xf>
    <xf numFmtId="0" fontId="46" fillId="0" borderId="0" xfId="0" applyFont="1" applyAlignment="1" applyProtection="1">
      <alignment wrapText="1"/>
      <protection/>
    </xf>
    <xf numFmtId="0" fontId="42" fillId="0" borderId="0" xfId="0" applyFont="1" applyAlignment="1" applyProtection="1">
      <alignment wrapText="1"/>
      <protection/>
    </xf>
    <xf numFmtId="0" fontId="4" fillId="0" borderId="0" xfId="0" applyFont="1" applyBorder="1" applyAlignment="1" applyProtection="1">
      <alignment vertical="top"/>
      <protection/>
    </xf>
    <xf numFmtId="0" fontId="37" fillId="0" borderId="0" xfId="0" applyFont="1" applyAlignment="1" applyProtection="1">
      <alignment horizontal="left"/>
      <protection/>
    </xf>
    <xf numFmtId="0" fontId="4" fillId="0" borderId="0" xfId="0" applyFont="1" applyAlignment="1">
      <alignment horizontal="left"/>
    </xf>
    <xf numFmtId="0" fontId="36" fillId="0" borderId="0" xfId="73" applyFont="1" applyAlignment="1" applyProtection="1">
      <alignment wrapText="1"/>
      <protection/>
    </xf>
    <xf numFmtId="0" fontId="4" fillId="0" borderId="0" xfId="73" applyFont="1" applyAlignment="1" applyProtection="1">
      <alignment wrapText="1"/>
      <protection/>
    </xf>
    <xf numFmtId="0" fontId="4" fillId="0" borderId="0" xfId="73" applyFont="1" applyFill="1" applyAlignment="1" applyProtection="1">
      <alignment vertical="top"/>
      <protection/>
    </xf>
    <xf numFmtId="0" fontId="36" fillId="0" borderId="0" xfId="73" applyFont="1" applyBorder="1" applyAlignment="1" applyProtection="1">
      <alignment horizontal="left" vertical="center"/>
      <protection/>
    </xf>
    <xf numFmtId="171" fontId="37" fillId="0" borderId="0" xfId="73" applyNumberFormat="1" applyFont="1" applyFill="1" applyBorder="1" applyAlignment="1" applyProtection="1" quotePrefix="1">
      <alignment horizontal="center"/>
      <protection/>
    </xf>
    <xf numFmtId="177" fontId="4" fillId="20" borderId="0" xfId="56" applyNumberFormat="1" applyFont="1" applyFill="1" applyAlignment="1" applyProtection="1">
      <alignment horizontal="right"/>
      <protection locked="0"/>
    </xf>
    <xf numFmtId="177" fontId="4" fillId="0" borderId="0" xfId="56" applyNumberFormat="1" applyFont="1" applyAlignment="1" applyProtection="1">
      <alignment horizontal="right"/>
      <protection/>
    </xf>
    <xf numFmtId="177" fontId="4" fillId="0" borderId="0" xfId="56" applyNumberFormat="1" applyFont="1" applyBorder="1" applyAlignment="1" applyProtection="1">
      <alignment horizontal="right"/>
      <protection/>
    </xf>
    <xf numFmtId="177" fontId="4" fillId="20" borderId="0" xfId="56" applyNumberFormat="1" applyFont="1" applyFill="1" applyBorder="1" applyAlignment="1" applyProtection="1">
      <alignment horizontal="right"/>
      <protection locked="0"/>
    </xf>
    <xf numFmtId="0" fontId="4" fillId="0" borderId="0" xfId="73" applyFont="1" applyFill="1" applyBorder="1" applyAlignment="1" applyProtection="1">
      <alignment/>
      <protection/>
    </xf>
    <xf numFmtId="177" fontId="4" fillId="20" borderId="18" xfId="56" applyNumberFormat="1" applyFont="1" applyFill="1" applyBorder="1" applyAlignment="1" applyProtection="1">
      <alignment horizontal="right"/>
      <protection locked="0"/>
    </xf>
    <xf numFmtId="177" fontId="4" fillId="0" borderId="18" xfId="56" applyNumberFormat="1" applyFont="1" applyBorder="1" applyAlignment="1" applyProtection="1">
      <alignment horizontal="right"/>
      <protection/>
    </xf>
    <xf numFmtId="5" fontId="23" fillId="0" borderId="19" xfId="56" applyNumberFormat="1" applyFont="1" applyFill="1" applyBorder="1" applyAlignment="1" applyProtection="1">
      <alignment/>
      <protection/>
    </xf>
    <xf numFmtId="37" fontId="4" fillId="0" borderId="0" xfId="56" applyNumberFormat="1" applyFont="1" applyFill="1" applyAlignment="1" applyProtection="1">
      <alignment/>
      <protection/>
    </xf>
    <xf numFmtId="17" fontId="5" fillId="0" borderId="0" xfId="73" applyNumberFormat="1" applyFont="1" applyBorder="1" applyAlignment="1" applyProtection="1">
      <alignment horizontal="center"/>
      <protection/>
    </xf>
    <xf numFmtId="177" fontId="4" fillId="20" borderId="0" xfId="56" applyNumberFormat="1" applyFont="1" applyFill="1" applyBorder="1" applyAlignment="1" applyProtection="1">
      <alignment/>
      <protection locked="0"/>
    </xf>
    <xf numFmtId="177" fontId="4" fillId="0" borderId="0" xfId="56" applyNumberFormat="1" applyFont="1" applyFill="1" applyBorder="1" applyAlignment="1" applyProtection="1">
      <alignment/>
      <protection/>
    </xf>
    <xf numFmtId="0" fontId="4" fillId="0" borderId="0" xfId="73" applyFont="1" applyFill="1" applyBorder="1" applyAlignment="1" applyProtection="1">
      <alignment vertical="top"/>
      <protection/>
    </xf>
    <xf numFmtId="177" fontId="4" fillId="20" borderId="18" xfId="56" applyNumberFormat="1" applyFont="1" applyFill="1" applyBorder="1" applyAlignment="1" applyProtection="1">
      <alignment/>
      <protection locked="0"/>
    </xf>
    <xf numFmtId="177" fontId="23" fillId="0" borderId="22" xfId="56" applyNumberFormat="1" applyFont="1" applyFill="1" applyBorder="1" applyAlignment="1" applyProtection="1">
      <alignment/>
      <protection/>
    </xf>
    <xf numFmtId="41" fontId="4" fillId="0" borderId="0" xfId="73" applyNumberFormat="1" applyFont="1" applyAlignment="1" applyProtection="1">
      <alignment/>
      <protection/>
    </xf>
    <xf numFmtId="0" fontId="67" fillId="0" borderId="14" xfId="73" applyFont="1" applyBorder="1" applyAlignment="1" applyProtection="1">
      <alignment horizontal="center"/>
      <protection/>
    </xf>
    <xf numFmtId="0" fontId="23" fillId="0" borderId="0" xfId="73" applyFont="1" applyAlignment="1" applyProtection="1">
      <alignment vertical="top"/>
      <protection/>
    </xf>
    <xf numFmtId="0" fontId="45" fillId="0" borderId="0" xfId="73" applyFont="1" applyAlignment="1" applyProtection="1">
      <alignment wrapText="1"/>
      <protection/>
    </xf>
    <xf numFmtId="0" fontId="23" fillId="0" borderId="0" xfId="73" applyFont="1" applyAlignment="1" applyProtection="1">
      <alignment wrapText="1"/>
      <protection/>
    </xf>
    <xf numFmtId="0" fontId="4" fillId="0" borderId="0" xfId="73" applyFont="1" applyBorder="1" applyAlignment="1" applyProtection="1">
      <alignment horizontal="center"/>
      <protection/>
    </xf>
    <xf numFmtId="0" fontId="23" fillId="0" borderId="0" xfId="73" applyFont="1" applyAlignment="1" applyProtection="1">
      <alignment horizontal="left"/>
      <protection/>
    </xf>
    <xf numFmtId="175" fontId="23" fillId="0" borderId="19" xfId="59" applyNumberFormat="1" applyFont="1" applyFill="1" applyBorder="1" applyAlignment="1" applyProtection="1">
      <alignment/>
      <protection/>
    </xf>
    <xf numFmtId="0" fontId="4" fillId="0" borderId="0" xfId="73" applyNumberFormat="1" applyFont="1" applyBorder="1" applyAlignment="1" applyProtection="1">
      <alignment horizontal="left"/>
      <protection/>
    </xf>
    <xf numFmtId="0" fontId="23" fillId="0" borderId="0" xfId="73" applyNumberFormat="1" applyFont="1" applyFill="1" applyAlignment="1" applyProtection="1" quotePrefix="1">
      <alignment horizontal="left"/>
      <protection/>
    </xf>
    <xf numFmtId="0" fontId="4" fillId="0" borderId="0" xfId="73" applyNumberFormat="1" applyFont="1" applyAlignment="1" applyProtection="1">
      <alignment/>
      <protection/>
    </xf>
    <xf numFmtId="175" fontId="4" fillId="0" borderId="0" xfId="56" applyNumberFormat="1" applyFont="1" applyFill="1" applyAlignment="1" applyProtection="1">
      <alignment horizontal="left"/>
      <protection/>
    </xf>
    <xf numFmtId="0" fontId="68" fillId="0" borderId="0" xfId="73" applyFont="1" applyProtection="1">
      <alignment/>
      <protection/>
    </xf>
    <xf numFmtId="0" fontId="68" fillId="0" borderId="0" xfId="73" applyFont="1" applyFill="1" applyAlignment="1" applyProtection="1">
      <alignment vertical="top"/>
      <protection/>
    </xf>
    <xf numFmtId="0" fontId="68" fillId="0" borderId="0" xfId="73" applyFont="1" applyBorder="1" applyAlignment="1" applyProtection="1">
      <alignment vertical="top"/>
      <protection/>
    </xf>
    <xf numFmtId="0" fontId="68" fillId="0" borderId="0" xfId="73" applyFont="1" applyFill="1" applyProtection="1">
      <alignment/>
      <protection/>
    </xf>
    <xf numFmtId="0" fontId="68" fillId="0" borderId="0" xfId="73" applyFont="1" applyBorder="1" applyProtection="1">
      <alignment/>
      <protection/>
    </xf>
    <xf numFmtId="0" fontId="38" fillId="0" borderId="0" xfId="73" applyFont="1" applyFill="1" applyBorder="1" applyAlignment="1" applyProtection="1">
      <alignment/>
      <protection/>
    </xf>
    <xf numFmtId="0" fontId="42" fillId="0" borderId="0" xfId="73" applyFont="1" applyAlignment="1" applyProtection="1">
      <alignment wrapText="1"/>
      <protection/>
    </xf>
    <xf numFmtId="0" fontId="4" fillId="0" borderId="0" xfId="73" applyFont="1" applyBorder="1" applyProtection="1">
      <alignment/>
      <protection/>
    </xf>
    <xf numFmtId="171" fontId="43" fillId="0" borderId="0" xfId="73" applyNumberFormat="1" applyFont="1" applyFill="1" applyBorder="1" applyAlignment="1" applyProtection="1">
      <alignment horizontal="center"/>
      <protection/>
    </xf>
    <xf numFmtId="5" fontId="4" fillId="0" borderId="18" xfId="73" applyNumberFormat="1" applyFont="1" applyBorder="1" applyProtection="1">
      <alignment/>
      <protection/>
    </xf>
    <xf numFmtId="0" fontId="5" fillId="0" borderId="0" xfId="73" applyFont="1" applyFill="1" applyAlignment="1" applyProtection="1">
      <alignment horizontal="left"/>
      <protection/>
    </xf>
    <xf numFmtId="0" fontId="23" fillId="0" borderId="0" xfId="73" applyFont="1" applyBorder="1" applyAlignment="1" applyProtection="1">
      <alignment horizontal="center"/>
      <protection/>
    </xf>
    <xf numFmtId="0" fontId="37" fillId="0" borderId="0" xfId="73" applyFont="1" applyBorder="1" applyProtection="1">
      <alignment/>
      <protection/>
    </xf>
    <xf numFmtId="0" fontId="38" fillId="0" borderId="0" xfId="73" applyFont="1" applyBorder="1" applyAlignment="1" applyProtection="1">
      <alignment horizontal="center"/>
      <protection/>
    </xf>
    <xf numFmtId="0" fontId="5" fillId="0" borderId="0" xfId="73" applyFont="1" applyBorder="1" applyAlignment="1" applyProtection="1">
      <alignment horizontal="center"/>
      <protection/>
    </xf>
    <xf numFmtId="0" fontId="4" fillId="0" borderId="0" xfId="72" applyFont="1" applyFill="1" applyBorder="1" applyProtection="1">
      <alignment/>
      <protection/>
    </xf>
    <xf numFmtId="6" fontId="4" fillId="0" borderId="0" xfId="72" applyNumberFormat="1" applyFont="1" applyFill="1" applyBorder="1" applyProtection="1">
      <alignment/>
      <protection/>
    </xf>
    <xf numFmtId="177" fontId="4" fillId="0" borderId="0" xfId="73" applyNumberFormat="1" applyFont="1" applyBorder="1" applyProtection="1">
      <alignment/>
      <protection/>
    </xf>
    <xf numFmtId="0" fontId="4" fillId="0" borderId="18" xfId="72" applyFont="1" applyFill="1" applyBorder="1" applyProtection="1">
      <alignment/>
      <protection/>
    </xf>
    <xf numFmtId="6" fontId="4" fillId="0" borderId="18" xfId="72" applyNumberFormat="1" applyFont="1" applyFill="1" applyBorder="1" applyProtection="1">
      <alignment/>
      <protection/>
    </xf>
    <xf numFmtId="177" fontId="4" fillId="0" borderId="18" xfId="73" applyNumberFormat="1" applyFont="1" applyBorder="1" applyProtection="1">
      <alignment/>
      <protection/>
    </xf>
    <xf numFmtId="177" fontId="4" fillId="0" borderId="20" xfId="73" applyNumberFormat="1" applyFont="1" applyBorder="1" applyProtection="1">
      <alignment/>
      <protection/>
    </xf>
    <xf numFmtId="41" fontId="4" fillId="0" borderId="0" xfId="73" applyNumberFormat="1" applyFont="1" applyBorder="1" applyProtection="1">
      <alignment/>
      <protection/>
    </xf>
    <xf numFmtId="177" fontId="6" fillId="0" borderId="0" xfId="73" applyNumberFormat="1" applyFont="1" applyFill="1" applyBorder="1" applyProtection="1">
      <alignment/>
      <protection/>
    </xf>
    <xf numFmtId="177" fontId="4" fillId="0" borderId="0" xfId="73" applyNumberFormat="1" applyFont="1" applyFill="1" applyBorder="1" applyProtection="1">
      <alignment/>
      <protection/>
    </xf>
    <xf numFmtId="41" fontId="4" fillId="0" borderId="18" xfId="73" applyNumberFormat="1" applyFont="1" applyBorder="1" applyProtection="1">
      <alignment/>
      <protection/>
    </xf>
    <xf numFmtId="177" fontId="4" fillId="0" borderId="18" xfId="73" applyNumberFormat="1" applyFont="1" applyFill="1" applyBorder="1" applyProtection="1">
      <alignment/>
      <protection/>
    </xf>
    <xf numFmtId="41" fontId="4" fillId="0" borderId="20" xfId="73" applyNumberFormat="1" applyFont="1" applyBorder="1" applyProtection="1">
      <alignment/>
      <protection/>
    </xf>
    <xf numFmtId="177" fontId="4" fillId="0" borderId="20" xfId="73" applyNumberFormat="1" applyFont="1" applyFill="1" applyBorder="1" applyProtection="1">
      <alignment/>
      <protection/>
    </xf>
    <xf numFmtId="6" fontId="4" fillId="0" borderId="19" xfId="73" applyNumberFormat="1" applyFont="1" applyBorder="1" applyProtection="1">
      <alignment/>
      <protection/>
    </xf>
    <xf numFmtId="0" fontId="23" fillId="0" borderId="0" xfId="73" applyFont="1" applyFill="1" applyBorder="1" applyAlignment="1" applyProtection="1">
      <alignment vertical="top"/>
      <protection/>
    </xf>
    <xf numFmtId="0" fontId="68" fillId="0" borderId="0" xfId="73" applyFont="1" applyBorder="1" applyAlignment="1" applyProtection="1">
      <alignment horizontal="left"/>
      <protection/>
    </xf>
    <xf numFmtId="0" fontId="69" fillId="0" borderId="0" xfId="73" applyFont="1" applyAlignment="1" applyProtection="1">
      <alignment horizontal="left"/>
      <protection/>
    </xf>
    <xf numFmtId="6" fontId="45" fillId="0" borderId="23" xfId="73" applyNumberFormat="1" applyFont="1" applyFill="1" applyBorder="1" applyAlignment="1" applyProtection="1">
      <alignment vertical="top" wrapText="1"/>
      <protection/>
    </xf>
    <xf numFmtId="0" fontId="23" fillId="0" borderId="0" xfId="0" applyFont="1" applyAlignment="1" applyProtection="1">
      <alignment/>
      <protection/>
    </xf>
    <xf numFmtId="0" fontId="4" fillId="0" borderId="0" xfId="0" applyFont="1" applyBorder="1" applyAlignment="1" applyProtection="1" quotePrefix="1">
      <alignment horizontal="right"/>
      <protection/>
    </xf>
    <xf numFmtId="0" fontId="36" fillId="0" borderId="0" xfId="0" applyFont="1" applyAlignment="1" applyProtection="1">
      <alignment horizontal="left"/>
      <protection/>
    </xf>
    <xf numFmtId="0" fontId="23" fillId="0" borderId="17" xfId="0" applyFont="1" applyFill="1" applyBorder="1" applyAlignment="1" applyProtection="1">
      <alignment horizontal="left"/>
      <protection locked="0"/>
    </xf>
    <xf numFmtId="0" fontId="36" fillId="0" borderId="0" xfId="0" applyFont="1" applyAlignment="1" applyProtection="1">
      <alignment/>
      <protection/>
    </xf>
    <xf numFmtId="0" fontId="35" fillId="0" borderId="0" xfId="0" applyFont="1" applyFill="1" applyAlignment="1">
      <alignment/>
    </xf>
    <xf numFmtId="0" fontId="4" fillId="0" borderId="0" xfId="0" applyFont="1" applyAlignment="1" applyProtection="1">
      <alignment horizontal="left"/>
      <protection locked="0"/>
    </xf>
    <xf numFmtId="0" fontId="23" fillId="0" borderId="0" xfId="0" applyFont="1" applyAlignment="1" applyProtection="1">
      <alignment/>
      <protection locked="0"/>
    </xf>
    <xf numFmtId="0" fontId="4" fillId="0" borderId="0" xfId="0" applyFont="1" applyBorder="1" applyAlignment="1" applyProtection="1" quotePrefix="1">
      <alignment horizontal="right"/>
      <protection locked="0"/>
    </xf>
    <xf numFmtId="0" fontId="23" fillId="0" borderId="0" xfId="73" applyFont="1" applyFill="1" applyBorder="1" applyAlignment="1" applyProtection="1">
      <alignment/>
      <protection/>
    </xf>
    <xf numFmtId="0" fontId="23" fillId="0" borderId="0" xfId="0" applyFont="1" applyFill="1" applyAlignment="1" applyProtection="1">
      <alignment vertical="top"/>
      <protection/>
    </xf>
    <xf numFmtId="167" fontId="4" fillId="0" borderId="0" xfId="0" applyNumberFormat="1" applyFont="1" applyFill="1" applyAlignment="1" applyProtection="1">
      <alignment horizontal="left"/>
      <protection/>
    </xf>
    <xf numFmtId="0" fontId="7" fillId="0" borderId="0" xfId="0" applyFont="1" applyFill="1" applyBorder="1" applyAlignment="1" applyProtection="1">
      <alignment/>
      <protection/>
    </xf>
    <xf numFmtId="17" fontId="5" fillId="0" borderId="0" xfId="73" applyNumberFormat="1" applyFont="1" applyFill="1" applyBorder="1" applyAlignment="1" applyProtection="1">
      <alignment horizontal="right" vertical="center"/>
      <protection/>
    </xf>
    <xf numFmtId="0" fontId="4" fillId="0" borderId="14" xfId="73" applyFont="1" applyBorder="1" applyAlignment="1" applyProtection="1">
      <alignment horizontal="left"/>
      <protection/>
    </xf>
    <xf numFmtId="0" fontId="4" fillId="0" borderId="24" xfId="0" applyFont="1" applyFill="1" applyBorder="1" applyAlignment="1">
      <alignment vertical="top" wrapText="1"/>
    </xf>
    <xf numFmtId="0" fontId="23" fillId="20" borderId="0" xfId="0" applyFont="1" applyFill="1" applyBorder="1" applyAlignment="1" applyProtection="1">
      <alignment/>
      <protection locked="0"/>
    </xf>
    <xf numFmtId="0" fontId="23" fillId="20" borderId="0" xfId="0" applyFont="1" applyFill="1" applyBorder="1" applyAlignment="1" applyProtection="1">
      <alignment/>
      <protection/>
    </xf>
    <xf numFmtId="0" fontId="47" fillId="23" borderId="18" xfId="0" applyFont="1" applyFill="1" applyBorder="1" applyAlignment="1">
      <alignment/>
    </xf>
    <xf numFmtId="0" fontId="48" fillId="23" borderId="0" xfId="0" applyFont="1" applyFill="1" applyAlignment="1">
      <alignment/>
    </xf>
    <xf numFmtId="0" fontId="48" fillId="0" borderId="0" xfId="0" applyFont="1" applyAlignment="1">
      <alignment/>
    </xf>
    <xf numFmtId="0" fontId="47" fillId="23" borderId="0" xfId="0" applyFont="1" applyFill="1" applyBorder="1" applyAlignment="1">
      <alignment/>
    </xf>
    <xf numFmtId="0" fontId="47" fillId="23" borderId="24" xfId="0" applyFont="1" applyFill="1" applyBorder="1" applyAlignment="1">
      <alignment/>
    </xf>
    <xf numFmtId="0" fontId="70" fillId="0" borderId="25" xfId="67" applyFont="1" applyBorder="1" applyAlignment="1">
      <alignment/>
    </xf>
    <xf numFmtId="0" fontId="49" fillId="0" borderId="0" xfId="0" applyFont="1" applyAlignment="1">
      <alignment/>
    </xf>
    <xf numFmtId="0" fontId="48" fillId="0" borderId="0" xfId="0" applyFont="1" applyAlignment="1" applyProtection="1">
      <alignment/>
      <protection/>
    </xf>
    <xf numFmtId="0" fontId="71" fillId="0" borderId="0" xfId="67" applyFont="1" applyAlignment="1">
      <alignment/>
    </xf>
    <xf numFmtId="0" fontId="4" fillId="0" borderId="0" xfId="56" applyNumberFormat="1" applyFont="1" applyFill="1" applyBorder="1" applyAlignment="1" applyProtection="1">
      <alignment horizontal="left"/>
      <protection/>
    </xf>
    <xf numFmtId="0" fontId="4" fillId="21" borderId="0" xfId="73" applyFont="1" applyFill="1" applyBorder="1" applyAlignment="1" applyProtection="1">
      <alignment/>
      <protection locked="0"/>
    </xf>
    <xf numFmtId="0" fontId="4" fillId="0" borderId="0" xfId="56" applyNumberFormat="1" applyFont="1" applyFill="1" applyBorder="1" applyAlignment="1" applyProtection="1">
      <alignment/>
      <protection/>
    </xf>
    <xf numFmtId="0" fontId="4" fillId="0" borderId="18" xfId="56" applyNumberFormat="1" applyFont="1" applyFill="1" applyBorder="1" applyAlignment="1" applyProtection="1">
      <alignment horizontal="left"/>
      <protection/>
    </xf>
    <xf numFmtId="0" fontId="33" fillId="0" borderId="0" xfId="0" applyFont="1" applyFill="1" applyAlignment="1" applyProtection="1">
      <alignment vertical="top"/>
      <protection/>
    </xf>
    <xf numFmtId="0" fontId="67" fillId="0" borderId="0" xfId="0" applyFont="1" applyAlignment="1" applyProtection="1">
      <alignment horizontal="center"/>
      <protection/>
    </xf>
    <xf numFmtId="1" fontId="4" fillId="0" borderId="0" xfId="54" applyNumberFormat="1" applyFont="1" applyBorder="1" applyAlignment="1" applyProtection="1">
      <alignment horizontal="right"/>
      <protection/>
    </xf>
    <xf numFmtId="37" fontId="4" fillId="0" borderId="0" xfId="54" applyNumberFormat="1" applyFont="1" applyBorder="1" applyAlignment="1" applyProtection="1">
      <alignment horizontal="right"/>
      <protection/>
    </xf>
    <xf numFmtId="37" fontId="4" fillId="0" borderId="18" xfId="54" applyNumberFormat="1" applyFont="1" applyBorder="1" applyAlignment="1" applyProtection="1">
      <alignment horizontal="right"/>
      <protection/>
    </xf>
    <xf numFmtId="0" fontId="4" fillId="0" borderId="0" xfId="0" applyFont="1" applyFill="1" applyAlignment="1" applyProtection="1">
      <alignment vertical="top"/>
      <protection/>
    </xf>
    <xf numFmtId="0" fontId="4" fillId="0" borderId="0" xfId="0" applyFont="1" applyFill="1" applyAlignment="1" applyProtection="1">
      <alignment/>
      <protection/>
    </xf>
    <xf numFmtId="5" fontId="4" fillId="0" borderId="0" xfId="0" applyNumberFormat="1" applyFont="1" applyAlignment="1" applyProtection="1">
      <alignment/>
      <protection/>
    </xf>
    <xf numFmtId="0" fontId="23" fillId="0" borderId="0" xfId="0" applyFont="1" applyFill="1" applyAlignment="1" applyProtection="1" quotePrefix="1">
      <alignment horizontal="left" vertical="center"/>
      <protection/>
    </xf>
    <xf numFmtId="5" fontId="37" fillId="0" borderId="0" xfId="0" applyNumberFormat="1" applyFont="1" applyAlignment="1" applyProtection="1">
      <alignment/>
      <protection/>
    </xf>
    <xf numFmtId="38" fontId="6" fillId="0" borderId="0" xfId="0" applyNumberFormat="1" applyFont="1" applyFill="1" applyAlignment="1" applyProtection="1">
      <alignment/>
      <protection/>
    </xf>
    <xf numFmtId="10" fontId="23" fillId="0" borderId="19" xfId="76" applyNumberFormat="1" applyFont="1" applyFill="1" applyBorder="1" applyAlignment="1" applyProtection="1">
      <alignment/>
      <protection/>
    </xf>
    <xf numFmtId="0" fontId="5" fillId="0" borderId="0" xfId="0" applyFont="1" applyFill="1" applyAlignment="1" applyProtection="1">
      <alignment horizontal="left"/>
      <protection/>
    </xf>
    <xf numFmtId="0" fontId="23" fillId="0" borderId="0" xfId="0" applyFont="1" applyBorder="1" applyAlignment="1" applyProtection="1">
      <alignment horizontal="center"/>
      <protection/>
    </xf>
    <xf numFmtId="0" fontId="4" fillId="0" borderId="0" xfId="0" applyFont="1" applyBorder="1" applyAlignment="1" applyProtection="1">
      <alignment horizontal="center"/>
      <protection/>
    </xf>
    <xf numFmtId="177" fontId="4" fillId="0" borderId="0" xfId="0" applyNumberFormat="1" applyFont="1" applyAlignment="1" applyProtection="1">
      <alignment/>
      <protection/>
    </xf>
    <xf numFmtId="0" fontId="4" fillId="0" borderId="0" xfId="0" applyFont="1" applyBorder="1" applyAlignment="1" applyProtection="1">
      <alignment/>
      <protection/>
    </xf>
    <xf numFmtId="177" fontId="4" fillId="0" borderId="18" xfId="0" applyNumberFormat="1" applyFont="1" applyBorder="1" applyAlignment="1" applyProtection="1">
      <alignment/>
      <protection/>
    </xf>
    <xf numFmtId="177" fontId="4" fillId="0" borderId="19" xfId="0" applyNumberFormat="1" applyFont="1" applyBorder="1" applyAlignment="1" applyProtection="1">
      <alignment/>
      <protection/>
    </xf>
    <xf numFmtId="41" fontId="4" fillId="0" borderId="0" xfId="0" applyNumberFormat="1" applyFont="1" applyAlignment="1" applyProtection="1">
      <alignment/>
      <protection/>
    </xf>
    <xf numFmtId="41" fontId="4" fillId="0" borderId="18" xfId="0" applyNumberFormat="1" applyFont="1" applyBorder="1" applyAlignment="1" applyProtection="1">
      <alignment/>
      <protection/>
    </xf>
    <xf numFmtId="41" fontId="4" fillId="0" borderId="0" xfId="0" applyNumberFormat="1" applyFont="1" applyFill="1" applyAlignment="1" applyProtection="1">
      <alignment/>
      <protection/>
    </xf>
    <xf numFmtId="41" fontId="4" fillId="0" borderId="18" xfId="0" applyNumberFormat="1" applyFont="1" applyFill="1" applyBorder="1" applyAlignment="1" applyProtection="1">
      <alignment/>
      <protection/>
    </xf>
    <xf numFmtId="6" fontId="45" fillId="0" borderId="23" xfId="0" applyNumberFormat="1" applyFont="1" applyFill="1" applyBorder="1" applyAlignment="1" applyProtection="1">
      <alignment vertical="top" wrapText="1"/>
      <protection/>
    </xf>
    <xf numFmtId="0" fontId="23" fillId="0" borderId="16" xfId="0" applyFont="1" applyFill="1" applyBorder="1" applyAlignment="1">
      <alignment horizontal="center" vertical="top" wrapText="1"/>
    </xf>
    <xf numFmtId="0" fontId="23" fillId="0" borderId="0" xfId="73" applyFont="1" applyFill="1" applyAlignment="1" applyProtection="1" quotePrefix="1">
      <alignment/>
      <protection/>
    </xf>
    <xf numFmtId="0" fontId="37" fillId="0" borderId="0" xfId="73" applyFont="1" applyFill="1" applyAlignment="1" applyProtection="1">
      <alignment horizontal="left"/>
      <protection/>
    </xf>
    <xf numFmtId="0" fontId="4" fillId="0" borderId="0" xfId="73" applyFont="1" applyFill="1" applyAlignment="1" applyProtection="1">
      <alignment/>
      <protection/>
    </xf>
    <xf numFmtId="177" fontId="6" fillId="0" borderId="18" xfId="73" applyNumberFormat="1" applyFont="1" applyFill="1" applyBorder="1" applyProtection="1">
      <alignment/>
      <protection/>
    </xf>
    <xf numFmtId="177" fontId="6" fillId="0" borderId="20" xfId="73" applyNumberFormat="1" applyFont="1" applyFill="1" applyBorder="1" applyProtection="1">
      <alignment/>
      <protection/>
    </xf>
    <xf numFmtId="0" fontId="4" fillId="22" borderId="0" xfId="0" applyFont="1" applyFill="1" applyAlignment="1" applyProtection="1">
      <alignment/>
      <protection/>
    </xf>
    <xf numFmtId="0" fontId="4" fillId="22" borderId="0" xfId="0" applyFont="1" applyFill="1" applyAlignment="1" applyProtection="1">
      <alignment horizontal="center"/>
      <protection/>
    </xf>
    <xf numFmtId="168" fontId="6" fillId="0" borderId="10" xfId="0" applyNumberFormat="1" applyFont="1" applyFill="1" applyBorder="1" applyAlignment="1">
      <alignment horizontal="center" vertical="top" wrapText="1"/>
    </xf>
    <xf numFmtId="169" fontId="6" fillId="0" borderId="10" xfId="0" applyNumberFormat="1" applyFont="1" applyFill="1" applyBorder="1" applyAlignment="1">
      <alignment horizontal="center" vertical="top" wrapText="1"/>
    </xf>
    <xf numFmtId="168" fontId="6" fillId="0" borderId="10" xfId="72" applyNumberFormat="1" applyFont="1" applyFill="1" applyBorder="1" applyAlignment="1">
      <alignment horizontal="center" vertical="center" wrapText="1"/>
      <protection/>
    </xf>
    <xf numFmtId="169" fontId="6" fillId="0" borderId="10" xfId="72" applyNumberFormat="1" applyFont="1" applyFill="1" applyBorder="1" applyAlignment="1">
      <alignment horizontal="center" vertical="center" wrapText="1"/>
      <protection/>
    </xf>
    <xf numFmtId="0" fontId="23" fillId="0" borderId="26" xfId="0" applyFont="1" applyFill="1" applyBorder="1" applyAlignment="1">
      <alignment horizontal="center" wrapText="1"/>
    </xf>
    <xf numFmtId="0" fontId="7" fillId="0" borderId="26" xfId="0" applyFont="1" applyFill="1" applyBorder="1" applyAlignment="1">
      <alignment horizontal="center"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left" vertical="top" wrapText="1"/>
    </xf>
    <xf numFmtId="0" fontId="4" fillId="0" borderId="29" xfId="0" applyFont="1" applyFill="1" applyBorder="1" applyAlignment="1">
      <alignment horizontal="center" vertical="top" wrapText="1"/>
    </xf>
    <xf numFmtId="0" fontId="4" fillId="0" borderId="30" xfId="0" applyFont="1" applyFill="1" applyBorder="1" applyAlignment="1">
      <alignment horizontal="left" vertical="top" wrapText="1"/>
    </xf>
    <xf numFmtId="0" fontId="4" fillId="0" borderId="29" xfId="72" applyFont="1" applyFill="1" applyBorder="1" applyAlignment="1">
      <alignment horizontal="center" vertical="center" wrapText="1"/>
      <protection/>
    </xf>
    <xf numFmtId="0" fontId="4" fillId="0" borderId="30" xfId="72" applyFont="1" applyFill="1" applyBorder="1" applyAlignment="1">
      <alignment vertical="center" wrapText="1"/>
      <protection/>
    </xf>
    <xf numFmtId="0" fontId="4" fillId="0" borderId="31" xfId="72" applyFont="1" applyFill="1" applyBorder="1" applyAlignment="1">
      <alignment horizontal="center" vertical="center" wrapText="1"/>
      <protection/>
    </xf>
    <xf numFmtId="0" fontId="4" fillId="0" borderId="32" xfId="72" applyFont="1" applyFill="1" applyBorder="1" applyAlignment="1">
      <alignment vertical="center" wrapText="1"/>
      <protection/>
    </xf>
    <xf numFmtId="0" fontId="4" fillId="0" borderId="12" xfId="0" applyFont="1" applyFill="1" applyBorder="1" applyAlignment="1">
      <alignment horizontal="justify" vertical="top" wrapText="1"/>
    </xf>
    <xf numFmtId="169" fontId="23" fillId="0" borderId="16" xfId="0" applyNumberFormat="1" applyFont="1" applyFill="1" applyBorder="1" applyAlignment="1">
      <alignment horizontal="center" vertical="top" wrapText="1"/>
    </xf>
    <xf numFmtId="0" fontId="23" fillId="0" borderId="33" xfId="0" applyFont="1" applyFill="1" applyBorder="1" applyAlignment="1">
      <alignment horizontal="center" vertical="top" wrapText="1"/>
    </xf>
    <xf numFmtId="0" fontId="23" fillId="20" borderId="0" xfId="0" applyFont="1" applyFill="1" applyBorder="1" applyAlignment="1" applyProtection="1">
      <alignment horizontal="left"/>
      <protection locked="0"/>
    </xf>
    <xf numFmtId="168" fontId="4" fillId="0" borderId="11" xfId="72" applyNumberFormat="1" applyFont="1" applyFill="1" applyBorder="1" applyAlignment="1">
      <alignment horizontal="center" vertical="center" wrapText="1"/>
      <protection/>
    </xf>
    <xf numFmtId="169" fontId="4" fillId="0" borderId="11" xfId="72" applyNumberFormat="1" applyFont="1" applyFill="1" applyBorder="1" applyAlignment="1">
      <alignment horizontal="center" vertical="center" wrapText="1"/>
      <protection/>
    </xf>
    <xf numFmtId="0" fontId="4" fillId="0" borderId="10" xfId="0" applyFont="1" applyBorder="1" applyAlignment="1">
      <alignment horizontal="center" vertical="center"/>
    </xf>
    <xf numFmtId="0" fontId="4" fillId="0" borderId="10" xfId="0" applyFont="1" applyBorder="1" applyAlignment="1">
      <alignment vertical="center"/>
    </xf>
    <xf numFmtId="0" fontId="23" fillId="0" borderId="10" xfId="0" applyFont="1" applyFill="1" applyBorder="1" applyAlignment="1">
      <alignment horizontal="center" vertical="center"/>
    </xf>
    <xf numFmtId="0" fontId="23" fillId="0"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32" fillId="0" borderId="38" xfId="0" applyFont="1" applyBorder="1" applyAlignment="1">
      <alignment horizontal="left" vertical="top" wrapText="1" indent="1"/>
    </xf>
    <xf numFmtId="0" fontId="32" fillId="0" borderId="0" xfId="0" applyFont="1" applyBorder="1" applyAlignment="1">
      <alignment horizontal="left" vertical="top" wrapText="1" indent="1"/>
    </xf>
    <xf numFmtId="0" fontId="32" fillId="0" borderId="39" xfId="0" applyFont="1" applyBorder="1" applyAlignment="1">
      <alignment horizontal="left" vertical="top" wrapText="1" indent="1"/>
    </xf>
    <xf numFmtId="0" fontId="32" fillId="0" borderId="40" xfId="0" applyFont="1" applyBorder="1" applyAlignment="1">
      <alignment horizontal="left" vertical="top" wrapText="1" indent="1"/>
    </xf>
    <xf numFmtId="0" fontId="32" fillId="0" borderId="17" xfId="0" applyFont="1" applyBorder="1" applyAlignment="1">
      <alignment horizontal="left" vertical="top" wrapText="1" indent="1"/>
    </xf>
    <xf numFmtId="0" fontId="32" fillId="0" borderId="41" xfId="0" applyFont="1" applyBorder="1" applyAlignment="1">
      <alignment horizontal="left" vertical="top" wrapText="1" indent="1"/>
    </xf>
    <xf numFmtId="0" fontId="23" fillId="0" borderId="0" xfId="0" applyFont="1" applyFill="1" applyBorder="1" applyAlignment="1">
      <alignment horizontal="center" wrapText="1"/>
    </xf>
    <xf numFmtId="0" fontId="7" fillId="0" borderId="42" xfId="0" applyFont="1" applyFill="1" applyBorder="1" applyAlignment="1">
      <alignment horizontal="center" wrapText="1"/>
    </xf>
    <xf numFmtId="0" fontId="7" fillId="0" borderId="43" xfId="0" applyFont="1" applyFill="1" applyBorder="1" applyAlignment="1">
      <alignment horizontal="center" wrapText="1"/>
    </xf>
    <xf numFmtId="0" fontId="7" fillId="0" borderId="44" xfId="0" applyFont="1" applyFill="1" applyBorder="1" applyAlignment="1">
      <alignment horizontal="center" wrapText="1"/>
    </xf>
    <xf numFmtId="0" fontId="7" fillId="0" borderId="45" xfId="0" applyFont="1" applyFill="1" applyBorder="1" applyAlignment="1">
      <alignment horizontal="center" wrapText="1"/>
    </xf>
    <xf numFmtId="0" fontId="32" fillId="0" borderId="31" xfId="0" applyFont="1" applyBorder="1" applyAlignment="1">
      <alignment horizontal="left" vertical="top" wrapText="1" indent="1"/>
    </xf>
    <xf numFmtId="0" fontId="32" fillId="0" borderId="20" xfId="0" applyFont="1" applyBorder="1" applyAlignment="1">
      <alignment horizontal="left" vertical="top" wrapText="1" indent="1"/>
    </xf>
    <xf numFmtId="0" fontId="32" fillId="0" borderId="32" xfId="0" applyFont="1" applyBorder="1" applyAlignment="1">
      <alignment horizontal="left" vertical="top" wrapText="1" indent="1"/>
    </xf>
    <xf numFmtId="0" fontId="4" fillId="0" borderId="0" xfId="0" applyFont="1" applyAlignment="1" applyProtection="1" quotePrefix="1">
      <alignment horizontal="left" vertical="top" wrapText="1"/>
      <protection/>
    </xf>
    <xf numFmtId="0" fontId="5" fillId="0" borderId="0" xfId="0" applyFont="1" applyBorder="1" applyAlignment="1" applyProtection="1">
      <alignment horizontal="center" vertical="center"/>
      <protection/>
    </xf>
    <xf numFmtId="177" fontId="4" fillId="20" borderId="18" xfId="54" applyNumberFormat="1"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xf>
    <xf numFmtId="0" fontId="33" fillId="0" borderId="0" xfId="0" applyFont="1" applyAlignment="1" applyProtection="1">
      <alignment horizontal="left" vertical="top" wrapText="1"/>
      <protection/>
    </xf>
    <xf numFmtId="0" fontId="5" fillId="0" borderId="0" xfId="73" applyFont="1" applyBorder="1" applyAlignment="1" applyProtection="1">
      <alignment horizontal="center" vertical="center"/>
      <protection/>
    </xf>
    <xf numFmtId="0" fontId="33" fillId="0" borderId="0" xfId="73" applyFont="1" applyAlignment="1" applyProtection="1">
      <alignment horizontal="left" vertical="top" wrapText="1"/>
      <protection/>
    </xf>
    <xf numFmtId="0" fontId="5" fillId="0" borderId="0" xfId="0" applyFont="1" applyAlignment="1" applyProtection="1" quotePrefix="1">
      <alignment horizontal="left"/>
      <protection/>
    </xf>
    <xf numFmtId="0" fontId="5" fillId="0" borderId="0" xfId="0" applyFont="1" applyAlignment="1" applyProtection="1">
      <alignment horizontal="left"/>
      <protection/>
    </xf>
    <xf numFmtId="0" fontId="4" fillId="0" borderId="0" xfId="0" applyFont="1" applyAlignment="1" applyProtection="1">
      <alignment horizontal="left" vertical="top" wrapText="1"/>
      <protection/>
    </xf>
    <xf numFmtId="6" fontId="45" fillId="0" borderId="0" xfId="0" applyNumberFormat="1" applyFont="1" applyFill="1" applyBorder="1" applyAlignment="1" applyProtection="1">
      <alignment horizontal="left" vertical="top" wrapText="1"/>
      <protection/>
    </xf>
    <xf numFmtId="0" fontId="64" fillId="0" borderId="0" xfId="73" applyFont="1" applyAlignment="1" applyProtection="1">
      <alignment horizontal="center"/>
      <protection/>
    </xf>
    <xf numFmtId="0" fontId="4" fillId="0" borderId="0" xfId="73" applyFont="1" applyAlignment="1" applyProtection="1">
      <alignment horizontal="left" vertical="top" wrapText="1"/>
      <protection/>
    </xf>
    <xf numFmtId="0" fontId="5" fillId="0" borderId="0" xfId="73" applyFont="1" applyAlignment="1" applyProtection="1" quotePrefix="1">
      <alignment horizontal="left"/>
      <protection/>
    </xf>
    <xf numFmtId="0" fontId="68" fillId="0" borderId="0" xfId="73" applyFont="1" applyAlignment="1" applyProtection="1">
      <alignment horizontal="left" vertical="top" wrapText="1"/>
      <protection/>
    </xf>
    <xf numFmtId="6" fontId="45" fillId="0" borderId="23" xfId="73" applyNumberFormat="1" applyFont="1" applyFill="1" applyBorder="1" applyAlignment="1" applyProtection="1">
      <alignment horizontal="left" vertical="top" wrapText="1"/>
      <protection/>
    </xf>
    <xf numFmtId="0" fontId="23" fillId="0" borderId="0" xfId="0" applyFont="1" applyFill="1" applyAlignment="1" applyProtection="1">
      <alignment horizontal="center"/>
      <protection/>
    </xf>
    <xf numFmtId="0" fontId="7" fillId="0" borderId="17" xfId="0" applyFont="1" applyBorder="1" applyAlignment="1" applyProtection="1">
      <alignment horizontal="left"/>
      <protection/>
    </xf>
    <xf numFmtId="0" fontId="7" fillId="0" borderId="17" xfId="0" applyFont="1" applyBorder="1" applyAlignment="1" applyProtection="1">
      <alignment horizontal="left"/>
      <protection locked="0"/>
    </xf>
    <xf numFmtId="166" fontId="7" fillId="0" borderId="17" xfId="0" applyNumberFormat="1" applyFont="1" applyBorder="1" applyAlignment="1" applyProtection="1">
      <alignment horizontal="left"/>
      <protection/>
    </xf>
    <xf numFmtId="0" fontId="7" fillId="0" borderId="17" xfId="0" applyFont="1" applyFill="1" applyBorder="1" applyAlignment="1" applyProtection="1">
      <alignment horizontal="left"/>
      <protection/>
    </xf>
    <xf numFmtId="166" fontId="44" fillId="0" borderId="17" xfId="0" applyNumberFormat="1" applyFont="1" applyBorder="1" applyAlignment="1" applyProtection="1">
      <alignment horizontal="left"/>
      <protection locked="0"/>
    </xf>
    <xf numFmtId="0" fontId="44" fillId="0" borderId="17" xfId="0" applyFont="1" applyBorder="1" applyAlignment="1" applyProtection="1">
      <alignment horizontal="left"/>
      <protection locked="0"/>
    </xf>
    <xf numFmtId="0" fontId="4" fillId="0" borderId="0" xfId="0" applyFont="1" applyAlignment="1" applyProtection="1">
      <alignment vertical="top" wrapText="1"/>
      <protection/>
    </xf>
    <xf numFmtId="0" fontId="6" fillId="0" borderId="17" xfId="0" applyFont="1" applyBorder="1" applyAlignment="1" applyProtection="1">
      <alignment horizontal="left"/>
      <protection/>
    </xf>
    <xf numFmtId="166" fontId="4" fillId="0" borderId="10" xfId="0" applyNumberFormat="1" applyFont="1" applyBorder="1" applyAlignment="1">
      <alignment horizontal="center" vertical="center"/>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Currency 2"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rmal 3" xfId="72"/>
    <cellStyle name="Normal 4" xfId="73"/>
    <cellStyle name="Note" xfId="74"/>
    <cellStyle name="Output" xfId="75"/>
    <cellStyle name="Percent" xfId="76"/>
    <cellStyle name="Title" xfId="77"/>
    <cellStyle name="Total" xfId="78"/>
    <cellStyle name="Warning Text" xfId="79"/>
  </cellStyles>
  <dxfs count="13">
    <dxf>
      <fill>
        <patternFill>
          <bgColor theme="0" tint="-0.149959996342659"/>
        </patternFill>
      </fill>
    </dxf>
    <dxf>
      <fill>
        <patternFill>
          <bgColor theme="0" tint="-0.149959996342659"/>
        </patternFill>
      </fill>
    </dxf>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95250</xdr:colOff>
      <xdr:row>4</xdr:row>
      <xdr:rowOff>38100</xdr:rowOff>
    </xdr:to>
    <xdr:pic>
      <xdr:nvPicPr>
        <xdr:cNvPr id="1" name="Picture 1"/>
        <xdr:cNvPicPr preferRelativeResize="1">
          <a:picLocks noChangeAspect="1"/>
        </xdr:cNvPicPr>
      </xdr:nvPicPr>
      <xdr:blipFill>
        <a:blip r:embed="rId1"/>
        <a:stretch>
          <a:fillRect/>
        </a:stretch>
      </xdr:blipFill>
      <xdr:spPr>
        <a:xfrm>
          <a:off x="9525" y="9525"/>
          <a:ext cx="19335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
    </sheetView>
  </sheetViews>
  <sheetFormatPr defaultColWidth="9.33203125" defaultRowHeight="12.75"/>
  <cols>
    <col min="1" max="1" width="32.16015625" style="269" customWidth="1"/>
    <col min="2" max="2" width="89.16015625" style="269" customWidth="1"/>
    <col min="3" max="16384" width="9.33203125" style="269" customWidth="1"/>
  </cols>
  <sheetData>
    <row r="1" spans="1:2" ht="17.25">
      <c r="A1" s="267" t="s">
        <v>137</v>
      </c>
      <c r="B1" s="268"/>
    </row>
    <row r="2" spans="1:2" ht="17.25">
      <c r="A2" s="270" t="s">
        <v>139</v>
      </c>
      <c r="B2" s="271" t="s">
        <v>138</v>
      </c>
    </row>
    <row r="3" spans="1:9" ht="17.25">
      <c r="A3" s="272" t="s">
        <v>140</v>
      </c>
      <c r="B3" s="272" t="s">
        <v>140</v>
      </c>
      <c r="I3" s="273"/>
    </row>
    <row r="4" spans="1:8" ht="17.25">
      <c r="A4" s="272" t="s">
        <v>128</v>
      </c>
      <c r="B4" s="272" t="s">
        <v>153</v>
      </c>
      <c r="H4" s="274"/>
    </row>
    <row r="5" spans="1:2" ht="17.25">
      <c r="A5" s="272" t="s">
        <v>129</v>
      </c>
      <c r="B5" s="272" t="s">
        <v>154</v>
      </c>
    </row>
    <row r="6" spans="1:2" ht="17.25">
      <c r="A6" s="272" t="s">
        <v>130</v>
      </c>
      <c r="B6" s="272" t="s">
        <v>155</v>
      </c>
    </row>
    <row r="7" spans="1:2" ht="17.25">
      <c r="A7" s="272" t="s">
        <v>131</v>
      </c>
      <c r="B7" s="272" t="s">
        <v>156</v>
      </c>
    </row>
    <row r="8" spans="1:2" ht="17.25">
      <c r="A8" s="272" t="s">
        <v>132</v>
      </c>
      <c r="B8" s="272" t="s">
        <v>157</v>
      </c>
    </row>
    <row r="9" spans="1:2" ht="17.25">
      <c r="A9" s="272" t="s">
        <v>133</v>
      </c>
      <c r="B9" s="272" t="s">
        <v>158</v>
      </c>
    </row>
    <row r="10" spans="1:2" ht="17.25">
      <c r="A10" s="272" t="s">
        <v>134</v>
      </c>
      <c r="B10" s="272" t="s">
        <v>159</v>
      </c>
    </row>
    <row r="11" spans="1:2" ht="17.25">
      <c r="A11" s="272" t="s">
        <v>135</v>
      </c>
      <c r="B11" s="272" t="s">
        <v>160</v>
      </c>
    </row>
    <row r="12" spans="1:2" ht="17.25">
      <c r="A12" s="272" t="s">
        <v>141</v>
      </c>
      <c r="B12" s="272" t="s">
        <v>161</v>
      </c>
    </row>
    <row r="13" ht="17.25">
      <c r="M13" s="275"/>
    </row>
  </sheetData>
  <sheetProtection password="E2ED" sheet="1" formatColumns="0" formatRows="0" insertColumns="0" insertRows="0"/>
  <hyperlinks>
    <hyperlink ref="A4" location="'Admin - Part 1'!A1" display="Admin - Part 1"/>
    <hyperlink ref="A5" location="'Admin - Part 2'!A1" display="Admin - Part 2"/>
    <hyperlink ref="A6" location="'Admin - Part 3'!A1" display="Admin - Part 3"/>
    <hyperlink ref="A7" location="'Admin - Part 4'!A1" display="Admin - Part 4"/>
    <hyperlink ref="A8" location="'QI - Part 1'!A1" display="QI - Part 1"/>
    <hyperlink ref="A9" location="'QI - Part 2'!A1" display="QI - Part 2"/>
    <hyperlink ref="A10" location="'QI - Part 3'!A1" display="QI - Part 3"/>
    <hyperlink ref="A11" location="'QI - Part 4'!A1" display="QI - Part 4"/>
    <hyperlink ref="A3" location="'Document History'!A1" display="Document History"/>
    <hyperlink ref="A12" location="Certification!A1" display="Certification"/>
    <hyperlink ref="B3" location="'Document History'!A1" display="Document History"/>
    <hyperlink ref="B12" location="Certification!A1" display="Certification"/>
  </hyperlink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Q86"/>
  <sheetViews>
    <sheetView zoomScalePageLayoutView="0" workbookViewId="0" topLeftCell="A1">
      <selection activeCell="A1" sqref="A1:B1"/>
    </sheetView>
  </sheetViews>
  <sheetFormatPr defaultColWidth="0" defaultRowHeight="12.75" zeroHeight="1"/>
  <cols>
    <col min="1" max="1" width="24.83203125" style="215" customWidth="1"/>
    <col min="2" max="2" width="40.83203125" style="215" customWidth="1"/>
    <col min="3" max="3" width="26.16015625" style="215" customWidth="1"/>
    <col min="4" max="16" width="18.83203125" style="215" customWidth="1"/>
    <col min="17" max="17" width="2.33203125" style="215" customWidth="1"/>
    <col min="18" max="21" width="12" style="215" hidden="1" customWidth="1"/>
    <col min="22" max="22" width="13.83203125" style="215" hidden="1" customWidth="1"/>
    <col min="23" max="16384" width="0" style="215" hidden="1" customWidth="1"/>
  </cols>
  <sheetData>
    <row r="1" spans="1:16" ht="30" customHeight="1">
      <c r="A1" s="360" t="s">
        <v>306</v>
      </c>
      <c r="B1" s="360"/>
      <c r="C1" s="369" t="str">
        <f>'Admin - Part 1'!C1:O1</f>
        <v>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v>
      </c>
      <c r="D1" s="369"/>
      <c r="E1" s="369"/>
      <c r="F1" s="369"/>
      <c r="G1" s="369"/>
      <c r="H1" s="369"/>
      <c r="I1" s="369"/>
      <c r="J1" s="369"/>
      <c r="K1" s="369"/>
      <c r="L1" s="369"/>
      <c r="M1" s="369"/>
      <c r="N1" s="369"/>
      <c r="O1" s="369"/>
      <c r="P1" s="369"/>
    </row>
    <row r="2" spans="1:16" ht="15" customHeight="1">
      <c r="A2" s="150" t="s">
        <v>57</v>
      </c>
      <c r="B2" s="258">
        <f>'Admin - Part 1'!B2:E2</f>
        <v>0</v>
      </c>
      <c r="D2" s="258"/>
      <c r="E2" s="258"/>
      <c r="F2" s="258"/>
      <c r="G2" s="258"/>
      <c r="H2" s="130"/>
      <c r="I2" s="130"/>
      <c r="J2" s="130"/>
      <c r="K2" s="220"/>
      <c r="L2" s="220"/>
      <c r="M2" s="220"/>
      <c r="N2" s="220"/>
      <c r="O2" s="220"/>
      <c r="P2" s="220"/>
    </row>
    <row r="3" spans="1:16" ht="15" customHeight="1">
      <c r="A3" s="150" t="s">
        <v>4</v>
      </c>
      <c r="B3" s="153">
        <f>'Admin - Part 1'!B3</f>
        <v>2020</v>
      </c>
      <c r="C3" s="114" t="s">
        <v>19</v>
      </c>
      <c r="D3" s="6" t="s">
        <v>58</v>
      </c>
      <c r="F3" s="112"/>
      <c r="G3" s="112"/>
      <c r="H3" s="115"/>
      <c r="I3" s="115"/>
      <c r="J3" s="115"/>
      <c r="K3" s="115"/>
      <c r="L3" s="115"/>
      <c r="M3" s="115"/>
      <c r="N3" s="115"/>
      <c r="O3" s="115"/>
      <c r="P3" s="116"/>
    </row>
    <row r="4" spans="1:16" ht="15" customHeight="1">
      <c r="A4" s="150" t="s">
        <v>5</v>
      </c>
      <c r="B4" s="260">
        <f>'Admin - Part 1'!B4</f>
        <v>0</v>
      </c>
      <c r="C4" s="117" t="s">
        <v>56</v>
      </c>
      <c r="D4" s="4" t="s">
        <v>58</v>
      </c>
      <c r="F4" s="206"/>
      <c r="G4" s="207"/>
      <c r="H4" s="184"/>
      <c r="I4" s="184"/>
      <c r="J4" s="184"/>
      <c r="K4" s="221"/>
      <c r="L4" s="221"/>
      <c r="M4" s="221"/>
      <c r="N4" s="221"/>
      <c r="O4" s="221"/>
      <c r="P4" s="221"/>
    </row>
    <row r="5" spans="1:16" ht="15" customHeight="1">
      <c r="A5" s="150" t="s">
        <v>6</v>
      </c>
      <c r="B5" s="153">
        <f>'Admin - Part 1'!B5</f>
        <v>0</v>
      </c>
      <c r="C5" s="121" t="s">
        <v>52</v>
      </c>
      <c r="D5" s="260">
        <f>'Admin - Part 1'!D5</f>
        <v>0</v>
      </c>
      <c r="F5" s="130"/>
      <c r="G5" s="130"/>
      <c r="K5" s="221"/>
      <c r="L5" s="221"/>
      <c r="M5" s="221"/>
      <c r="N5" s="221"/>
      <c r="O5" s="221"/>
      <c r="P5" s="221"/>
    </row>
    <row r="6" spans="1:16" ht="30" customHeight="1">
      <c r="A6" s="4" t="s">
        <v>152</v>
      </c>
      <c r="B6" s="4" t="s">
        <v>115</v>
      </c>
      <c r="C6" s="246"/>
      <c r="D6" s="245"/>
      <c r="E6" s="245"/>
      <c r="F6" s="245"/>
      <c r="G6" s="216"/>
      <c r="H6" s="216"/>
      <c r="I6" s="216"/>
      <c r="J6" s="216"/>
      <c r="K6" s="216"/>
      <c r="L6" s="216"/>
      <c r="M6" s="216"/>
      <c r="N6" s="216"/>
      <c r="O6" s="216"/>
      <c r="P6" s="217"/>
    </row>
    <row r="7" spans="1:16" ht="30" customHeight="1">
      <c r="A7" s="247" t="s">
        <v>165</v>
      </c>
      <c r="B7" s="247" t="s">
        <v>149</v>
      </c>
      <c r="C7" s="117" t="s">
        <v>0</v>
      </c>
      <c r="D7" s="223" t="str">
        <f>'QI - Part 1'!D7</f>
        <v>Sep-19</v>
      </c>
      <c r="E7" s="223" t="str">
        <f>'QI - Part 1'!E7</f>
        <v>Oct-19</v>
      </c>
      <c r="F7" s="223" t="str">
        <f>'QI - Part 1'!F7</f>
        <v>Nov-19</v>
      </c>
      <c r="G7" s="223" t="str">
        <f>'QI - Part 1'!G7</f>
        <v>Dec-19</v>
      </c>
      <c r="H7" s="223" t="str">
        <f>'QI - Part 1'!H7</f>
        <v>Jan-20</v>
      </c>
      <c r="I7" s="223" t="str">
        <f>'QI - Part 1'!I7</f>
        <v>Feb-20</v>
      </c>
      <c r="J7" s="223" t="str">
        <f>'QI - Part 1'!J7</f>
        <v>Mar-20</v>
      </c>
      <c r="K7" s="223" t="str">
        <f>'QI - Part 1'!K7</f>
        <v>Apr-20</v>
      </c>
      <c r="L7" s="223" t="str">
        <f>'QI - Part 1'!L7</f>
        <v>May-20</v>
      </c>
      <c r="M7" s="223" t="str">
        <f>'QI - Part 1'!M7</f>
        <v>Jun-20</v>
      </c>
      <c r="N7" s="223" t="str">
        <f>'QI - Part 1'!N7</f>
        <v>Jul-20</v>
      </c>
      <c r="O7" s="223" t="str">
        <f>'QI - Part 1'!O7</f>
        <v>Aug-20</v>
      </c>
      <c r="P7" s="197" t="s">
        <v>1</v>
      </c>
    </row>
    <row r="8" spans="1:16" ht="24.75" customHeight="1">
      <c r="A8" s="164" t="s">
        <v>114</v>
      </c>
      <c r="C8" s="218"/>
      <c r="D8" s="162"/>
      <c r="E8" s="162"/>
      <c r="F8" s="162"/>
      <c r="G8" s="162"/>
      <c r="H8" s="162"/>
      <c r="I8" s="162"/>
      <c r="J8" s="162"/>
      <c r="K8" s="162"/>
      <c r="L8" s="162"/>
      <c r="M8" s="162"/>
      <c r="N8" s="162"/>
      <c r="O8" s="162"/>
      <c r="P8" s="162"/>
    </row>
    <row r="9" spans="1:16" ht="15" customHeight="1">
      <c r="A9" s="150" t="s">
        <v>322</v>
      </c>
      <c r="B9" s="156" t="s">
        <v>21</v>
      </c>
      <c r="D9" s="162">
        <f aca="true" t="shared" si="0" ref="D9:D15">SUMIF($B$19:$B$50,$B9,$D$19:$D$50)</f>
        <v>0</v>
      </c>
      <c r="E9" s="162">
        <f aca="true" t="shared" si="1" ref="E9:E15">SUMIF($B$19:$B$50,$B9,$E$19:$E$50)</f>
        <v>0</v>
      </c>
      <c r="F9" s="162">
        <f aca="true" t="shared" si="2" ref="F9:F15">SUMIF($B$19:$B$50,$B9,$F$19:$F$50)</f>
        <v>0</v>
      </c>
      <c r="G9" s="162">
        <f aca="true" t="shared" si="3" ref="G9:G15">SUMIF($B$19:$B$50,$B9,$G$19:$G$50)</f>
        <v>0</v>
      </c>
      <c r="H9" s="162">
        <f aca="true" t="shared" si="4" ref="H9:H15">SUMIF($B$19:$B$50,$B9,$H$19:$H$50)</f>
        <v>0</v>
      </c>
      <c r="I9" s="162">
        <f aca="true" t="shared" si="5" ref="I9:I15">SUMIF($B$19:$B$50,$B9,$I$19:$I$50)</f>
        <v>0</v>
      </c>
      <c r="J9" s="162">
        <f aca="true" t="shared" si="6" ref="J9:J15">SUMIF($B$19:$B$50,$B9,$J$19:$J$50)</f>
        <v>0</v>
      </c>
      <c r="K9" s="162">
        <f aca="true" t="shared" si="7" ref="K9:K15">SUMIF($B$19:$B$50,$B9,$K$19:$K$50)</f>
        <v>0</v>
      </c>
      <c r="L9" s="162">
        <f aca="true" t="shared" si="8" ref="L9:L15">SUMIF($B$19:$B$50,$B9,$L$19:$L$50)</f>
        <v>0</v>
      </c>
      <c r="M9" s="162">
        <f aca="true" t="shared" si="9" ref="M9:M15">SUMIF($B$19:$B$50,$B9,$M$19:$M$50)</f>
        <v>0</v>
      </c>
      <c r="N9" s="162">
        <f aca="true" t="shared" si="10" ref="N9:N15">SUMIF($B$19:$B$50,$B9,$N$19:$N$50)</f>
        <v>0</v>
      </c>
      <c r="O9" s="162">
        <f aca="true" t="shared" si="11" ref="O9:O15">SUMIF($B$19:$B$50,$B9,$O$19:$O$50)</f>
        <v>0</v>
      </c>
      <c r="P9" s="162">
        <f aca="true" t="shared" si="12" ref="P9:P16">SUM(D9:O9)</f>
        <v>0</v>
      </c>
    </row>
    <row r="10" spans="1:16" ht="15" customHeight="1">
      <c r="A10" s="150" t="s">
        <v>323</v>
      </c>
      <c r="B10" s="156" t="s">
        <v>24</v>
      </c>
      <c r="D10" s="162">
        <f t="shared" si="0"/>
        <v>0</v>
      </c>
      <c r="E10" s="162">
        <f t="shared" si="1"/>
        <v>0</v>
      </c>
      <c r="F10" s="162">
        <f t="shared" si="2"/>
        <v>0</v>
      </c>
      <c r="G10" s="162">
        <f t="shared" si="3"/>
        <v>0</v>
      </c>
      <c r="H10" s="162">
        <f t="shared" si="4"/>
        <v>0</v>
      </c>
      <c r="I10" s="162">
        <f t="shared" si="5"/>
        <v>0</v>
      </c>
      <c r="J10" s="162">
        <f t="shared" si="6"/>
        <v>0</v>
      </c>
      <c r="K10" s="162">
        <f t="shared" si="7"/>
        <v>0</v>
      </c>
      <c r="L10" s="162">
        <f t="shared" si="8"/>
        <v>0</v>
      </c>
      <c r="M10" s="162">
        <f t="shared" si="9"/>
        <v>0</v>
      </c>
      <c r="N10" s="162">
        <f t="shared" si="10"/>
        <v>0</v>
      </c>
      <c r="O10" s="162">
        <f t="shared" si="11"/>
        <v>0</v>
      </c>
      <c r="P10" s="162">
        <f t="shared" si="12"/>
        <v>0</v>
      </c>
    </row>
    <row r="11" spans="1:16" ht="15" customHeight="1">
      <c r="A11" s="150" t="s">
        <v>324</v>
      </c>
      <c r="B11" s="156" t="s">
        <v>32</v>
      </c>
      <c r="D11" s="162">
        <f t="shared" si="0"/>
        <v>0</v>
      </c>
      <c r="E11" s="162">
        <f t="shared" si="1"/>
        <v>0</v>
      </c>
      <c r="F11" s="162">
        <f t="shared" si="2"/>
        <v>0</v>
      </c>
      <c r="G11" s="162">
        <f t="shared" si="3"/>
        <v>0</v>
      </c>
      <c r="H11" s="162">
        <f t="shared" si="4"/>
        <v>0</v>
      </c>
      <c r="I11" s="162">
        <f t="shared" si="5"/>
        <v>0</v>
      </c>
      <c r="J11" s="162">
        <f t="shared" si="6"/>
        <v>0</v>
      </c>
      <c r="K11" s="162">
        <f t="shared" si="7"/>
        <v>0</v>
      </c>
      <c r="L11" s="162">
        <f t="shared" si="8"/>
        <v>0</v>
      </c>
      <c r="M11" s="162">
        <f t="shared" si="9"/>
        <v>0</v>
      </c>
      <c r="N11" s="162">
        <f t="shared" si="10"/>
        <v>0</v>
      </c>
      <c r="O11" s="162">
        <f t="shared" si="11"/>
        <v>0</v>
      </c>
      <c r="P11" s="162">
        <f t="shared" si="12"/>
        <v>0</v>
      </c>
    </row>
    <row r="12" spans="1:16" ht="15" customHeight="1">
      <c r="A12" s="150" t="s">
        <v>325</v>
      </c>
      <c r="B12" s="156" t="s">
        <v>87</v>
      </c>
      <c r="D12" s="162">
        <f t="shared" si="0"/>
        <v>0</v>
      </c>
      <c r="E12" s="162">
        <f t="shared" si="1"/>
        <v>0</v>
      </c>
      <c r="F12" s="162">
        <f t="shared" si="2"/>
        <v>0</v>
      </c>
      <c r="G12" s="162">
        <f t="shared" si="3"/>
        <v>0</v>
      </c>
      <c r="H12" s="162">
        <f t="shared" si="4"/>
        <v>0</v>
      </c>
      <c r="I12" s="162">
        <f t="shared" si="5"/>
        <v>0</v>
      </c>
      <c r="J12" s="162">
        <f t="shared" si="6"/>
        <v>0</v>
      </c>
      <c r="K12" s="162">
        <f t="shared" si="7"/>
        <v>0</v>
      </c>
      <c r="L12" s="162">
        <f t="shared" si="8"/>
        <v>0</v>
      </c>
      <c r="M12" s="162">
        <f t="shared" si="9"/>
        <v>0</v>
      </c>
      <c r="N12" s="162">
        <f t="shared" si="10"/>
        <v>0</v>
      </c>
      <c r="O12" s="162">
        <f t="shared" si="11"/>
        <v>0</v>
      </c>
      <c r="P12" s="162">
        <f t="shared" si="12"/>
        <v>0</v>
      </c>
    </row>
    <row r="13" spans="1:16" ht="15" customHeight="1">
      <c r="A13" s="150" t="s">
        <v>326</v>
      </c>
      <c r="B13" s="156" t="s">
        <v>107</v>
      </c>
      <c r="D13" s="162">
        <f t="shared" si="0"/>
        <v>0</v>
      </c>
      <c r="E13" s="162">
        <f t="shared" si="1"/>
        <v>0</v>
      </c>
      <c r="F13" s="162">
        <f t="shared" si="2"/>
        <v>0</v>
      </c>
      <c r="G13" s="162">
        <f t="shared" si="3"/>
        <v>0</v>
      </c>
      <c r="H13" s="162">
        <f t="shared" si="4"/>
        <v>0</v>
      </c>
      <c r="I13" s="162">
        <f t="shared" si="5"/>
        <v>0</v>
      </c>
      <c r="J13" s="162">
        <f t="shared" si="6"/>
        <v>0</v>
      </c>
      <c r="K13" s="162">
        <f t="shared" si="7"/>
        <v>0</v>
      </c>
      <c r="L13" s="162">
        <f t="shared" si="8"/>
        <v>0</v>
      </c>
      <c r="M13" s="162">
        <f t="shared" si="9"/>
        <v>0</v>
      </c>
      <c r="N13" s="162">
        <f t="shared" si="10"/>
        <v>0</v>
      </c>
      <c r="O13" s="162">
        <f t="shared" si="11"/>
        <v>0</v>
      </c>
      <c r="P13" s="162">
        <f t="shared" si="12"/>
        <v>0</v>
      </c>
    </row>
    <row r="14" spans="1:16" ht="15" customHeight="1">
      <c r="A14" s="150" t="s">
        <v>327</v>
      </c>
      <c r="B14" s="156" t="s">
        <v>103</v>
      </c>
      <c r="D14" s="162">
        <f t="shared" si="0"/>
        <v>0</v>
      </c>
      <c r="E14" s="162">
        <f t="shared" si="1"/>
        <v>0</v>
      </c>
      <c r="F14" s="162">
        <f t="shared" si="2"/>
        <v>0</v>
      </c>
      <c r="G14" s="162">
        <f t="shared" si="3"/>
        <v>0</v>
      </c>
      <c r="H14" s="162">
        <f t="shared" si="4"/>
        <v>0</v>
      </c>
      <c r="I14" s="162">
        <f t="shared" si="5"/>
        <v>0</v>
      </c>
      <c r="J14" s="162">
        <f t="shared" si="6"/>
        <v>0</v>
      </c>
      <c r="K14" s="162">
        <f t="shared" si="7"/>
        <v>0</v>
      </c>
      <c r="L14" s="162">
        <f t="shared" si="8"/>
        <v>0</v>
      </c>
      <c r="M14" s="162">
        <f t="shared" si="9"/>
        <v>0</v>
      </c>
      <c r="N14" s="162">
        <f t="shared" si="10"/>
        <v>0</v>
      </c>
      <c r="O14" s="162">
        <f t="shared" si="11"/>
        <v>0</v>
      </c>
      <c r="P14" s="162">
        <f t="shared" si="12"/>
        <v>0</v>
      </c>
    </row>
    <row r="15" spans="1:16" ht="15" customHeight="1">
      <c r="A15" s="150" t="s">
        <v>328</v>
      </c>
      <c r="B15" s="156" t="s">
        <v>106</v>
      </c>
      <c r="D15" s="224">
        <f t="shared" si="0"/>
        <v>0</v>
      </c>
      <c r="E15" s="224">
        <f t="shared" si="1"/>
        <v>0</v>
      </c>
      <c r="F15" s="224">
        <f t="shared" si="2"/>
        <v>0</v>
      </c>
      <c r="G15" s="224">
        <f t="shared" si="3"/>
        <v>0</v>
      </c>
      <c r="H15" s="224">
        <f t="shared" si="4"/>
        <v>0</v>
      </c>
      <c r="I15" s="224">
        <f t="shared" si="5"/>
        <v>0</v>
      </c>
      <c r="J15" s="224">
        <f t="shared" si="6"/>
        <v>0</v>
      </c>
      <c r="K15" s="224">
        <f t="shared" si="7"/>
        <v>0</v>
      </c>
      <c r="L15" s="224">
        <f t="shared" si="8"/>
        <v>0</v>
      </c>
      <c r="M15" s="224">
        <f t="shared" si="9"/>
        <v>0</v>
      </c>
      <c r="N15" s="224">
        <f t="shared" si="10"/>
        <v>0</v>
      </c>
      <c r="O15" s="224">
        <f t="shared" si="11"/>
        <v>0</v>
      </c>
      <c r="P15" s="224">
        <f t="shared" si="12"/>
        <v>0</v>
      </c>
    </row>
    <row r="16" spans="1:16" ht="15" customHeight="1">
      <c r="A16" s="150" t="s">
        <v>329</v>
      </c>
      <c r="B16" s="164" t="s">
        <v>113</v>
      </c>
      <c r="D16" s="162">
        <f aca="true" t="shared" si="13" ref="D16:O16">SUM(D9:D15)</f>
        <v>0</v>
      </c>
      <c r="E16" s="162">
        <f t="shared" si="13"/>
        <v>0</v>
      </c>
      <c r="F16" s="162">
        <f t="shared" si="13"/>
        <v>0</v>
      </c>
      <c r="G16" s="162">
        <f t="shared" si="13"/>
        <v>0</v>
      </c>
      <c r="H16" s="162">
        <f t="shared" si="13"/>
        <v>0</v>
      </c>
      <c r="I16" s="162">
        <f t="shared" si="13"/>
        <v>0</v>
      </c>
      <c r="J16" s="162">
        <f t="shared" si="13"/>
        <v>0</v>
      </c>
      <c r="K16" s="162">
        <f t="shared" si="13"/>
        <v>0</v>
      </c>
      <c r="L16" s="162">
        <f t="shared" si="13"/>
        <v>0</v>
      </c>
      <c r="M16" s="162">
        <f t="shared" si="13"/>
        <v>0</v>
      </c>
      <c r="N16" s="162">
        <f t="shared" si="13"/>
        <v>0</v>
      </c>
      <c r="O16" s="162">
        <f t="shared" si="13"/>
        <v>0</v>
      </c>
      <c r="P16" s="162">
        <f t="shared" si="12"/>
        <v>0</v>
      </c>
    </row>
    <row r="17" spans="1:16" ht="24.75" customHeight="1">
      <c r="A17" s="225" t="s">
        <v>84</v>
      </c>
      <c r="B17" s="218"/>
      <c r="C17" s="218"/>
      <c r="D17" s="226"/>
      <c r="E17" s="208"/>
      <c r="F17" s="208"/>
      <c r="G17" s="208"/>
      <c r="H17" s="208"/>
      <c r="I17" s="208"/>
      <c r="J17" s="208"/>
      <c r="K17" s="208"/>
      <c r="L17" s="208"/>
      <c r="M17" s="208"/>
      <c r="N17" s="208"/>
      <c r="O17" s="208"/>
      <c r="P17" s="208"/>
    </row>
    <row r="18" spans="1:16" ht="15" customHeight="1">
      <c r="A18" s="227" t="s">
        <v>45</v>
      </c>
      <c r="C18" s="227"/>
      <c r="D18" s="228"/>
      <c r="E18" s="229"/>
      <c r="F18" s="229"/>
      <c r="G18" s="229"/>
      <c r="H18" s="229"/>
      <c r="I18" s="229"/>
      <c r="J18" s="229"/>
      <c r="K18" s="229"/>
      <c r="L18" s="229"/>
      <c r="M18" s="229"/>
      <c r="N18" s="229"/>
      <c r="O18" s="229"/>
      <c r="P18" s="3"/>
    </row>
    <row r="19" spans="1:17" ht="15" customHeight="1">
      <c r="A19" s="156" t="s">
        <v>330</v>
      </c>
      <c r="B19" s="230">
        <f>IF('Admin - Part 4'!B21="","",'Admin - Part 4'!B21)</f>
      </c>
      <c r="C19" s="230">
        <f>IF('Admin - Part 4'!C21="","",'Admin - Part 4'!C21)</f>
      </c>
      <c r="D19" s="231">
        <f>IF('Admin - Part 4'!D21="","",'Admin - Part 4'!D21)</f>
      </c>
      <c r="E19" s="231">
        <f>IF('Admin - Part 4'!E21="","",'Admin - Part 4'!E21)</f>
      </c>
      <c r="F19" s="231">
        <f>IF('Admin - Part 4'!F21="","",'Admin - Part 4'!F21)</f>
      </c>
      <c r="G19" s="231">
        <f>IF('Admin - Part 4'!G21="","",'Admin - Part 4'!G21)</f>
      </c>
      <c r="H19" s="231">
        <f>IF('Admin - Part 4'!H21="","",'Admin - Part 4'!H21)</f>
      </c>
      <c r="I19" s="231">
        <f>IF('Admin - Part 4'!I21="","",'Admin - Part 4'!I21)</f>
      </c>
      <c r="J19" s="231">
        <f>IF('Admin - Part 4'!J21="","",'Admin - Part 4'!J21)</f>
      </c>
      <c r="K19" s="231">
        <f>IF('Admin - Part 4'!K21="","",'Admin - Part 4'!K21)</f>
      </c>
      <c r="L19" s="231">
        <f>IF('Admin - Part 4'!L21="","",'Admin - Part 4'!L21)</f>
      </c>
      <c r="M19" s="231">
        <f>IF('Admin - Part 4'!M21="","",'Admin - Part 4'!M21)</f>
      </c>
      <c r="N19" s="231">
        <f>IF('Admin - Part 4'!N21="","",'Admin - Part 4'!N21)</f>
      </c>
      <c r="O19" s="231">
        <f>IF('Admin - Part 4'!O21="","",'Admin - Part 4'!O21)</f>
      </c>
      <c r="P19" s="232">
        <f aca="true" t="shared" si="14" ref="P19:P50">SUM(D19:O19)</f>
        <v>0</v>
      </c>
      <c r="Q19" s="219"/>
    </row>
    <row r="20" spans="1:17" ht="15" customHeight="1">
      <c r="A20" s="156" t="s">
        <v>331</v>
      </c>
      <c r="B20" s="230">
        <f>IF('Admin - Part 4'!B22="","",'Admin - Part 4'!B22)</f>
      </c>
      <c r="C20" s="230">
        <f>IF('Admin - Part 4'!C22="","",'Admin - Part 4'!C22)</f>
      </c>
      <c r="D20" s="231">
        <f>IF('Admin - Part 4'!D22="","",'Admin - Part 4'!D22)</f>
      </c>
      <c r="E20" s="231">
        <f>IF('Admin - Part 4'!E22="","",'Admin - Part 4'!E22)</f>
      </c>
      <c r="F20" s="231">
        <f>IF('Admin - Part 4'!F22="","",'Admin - Part 4'!F22)</f>
      </c>
      <c r="G20" s="231">
        <f>IF('Admin - Part 4'!G22="","",'Admin - Part 4'!G22)</f>
      </c>
      <c r="H20" s="231">
        <f>IF('Admin - Part 4'!H22="","",'Admin - Part 4'!H22)</f>
      </c>
      <c r="I20" s="231">
        <f>IF('Admin - Part 4'!I22="","",'Admin - Part 4'!I22)</f>
      </c>
      <c r="J20" s="231">
        <f>IF('Admin - Part 4'!J22="","",'Admin - Part 4'!J22)</f>
      </c>
      <c r="K20" s="231">
        <f>IF('Admin - Part 4'!K22="","",'Admin - Part 4'!K22)</f>
      </c>
      <c r="L20" s="231">
        <f>IF('Admin - Part 4'!L22="","",'Admin - Part 4'!L22)</f>
      </c>
      <c r="M20" s="231">
        <f>IF('Admin - Part 4'!M22="","",'Admin - Part 4'!M22)</f>
      </c>
      <c r="N20" s="231">
        <f>IF('Admin - Part 4'!N22="","",'Admin - Part 4'!N22)</f>
      </c>
      <c r="O20" s="231">
        <f>IF('Admin - Part 4'!O22="","",'Admin - Part 4'!O22)</f>
      </c>
      <c r="P20" s="232">
        <f t="shared" si="14"/>
        <v>0</v>
      </c>
      <c r="Q20" s="219"/>
    </row>
    <row r="21" spans="1:17" ht="15" customHeight="1">
      <c r="A21" s="156" t="s">
        <v>332</v>
      </c>
      <c r="B21" s="233">
        <f>IF('Admin - Part 4'!B23="","",'Admin - Part 4'!B23)</f>
      </c>
      <c r="C21" s="233">
        <f>IF('Admin - Part 4'!C23="","",'Admin - Part 4'!C23)</f>
      </c>
      <c r="D21" s="234">
        <f>IF('Admin - Part 4'!D23="","",'Admin - Part 4'!D23)</f>
      </c>
      <c r="E21" s="234">
        <f>IF('Admin - Part 4'!E23="","",'Admin - Part 4'!E23)</f>
      </c>
      <c r="F21" s="234">
        <f>IF('Admin - Part 4'!F23="","",'Admin - Part 4'!F23)</f>
      </c>
      <c r="G21" s="234">
        <f>IF('Admin - Part 4'!G23="","",'Admin - Part 4'!G23)</f>
      </c>
      <c r="H21" s="234">
        <f>IF('Admin - Part 4'!H23="","",'Admin - Part 4'!H23)</f>
      </c>
      <c r="I21" s="234">
        <f>IF('Admin - Part 4'!I23="","",'Admin - Part 4'!I23)</f>
      </c>
      <c r="J21" s="234">
        <f>IF('Admin - Part 4'!J23="","",'Admin - Part 4'!J23)</f>
      </c>
      <c r="K21" s="234">
        <f>IF('Admin - Part 4'!K23="","",'Admin - Part 4'!K23)</f>
      </c>
      <c r="L21" s="234">
        <f>IF('Admin - Part 4'!L23="","",'Admin - Part 4'!L23)</f>
      </c>
      <c r="M21" s="234">
        <f>IF('Admin - Part 4'!M23="","",'Admin - Part 4'!M23)</f>
      </c>
      <c r="N21" s="234">
        <f>IF('Admin - Part 4'!N23="","",'Admin - Part 4'!N23)</f>
      </c>
      <c r="O21" s="234">
        <f>IF('Admin - Part 4'!O23="","",'Admin - Part 4'!O23)</f>
      </c>
      <c r="P21" s="235">
        <f t="shared" si="14"/>
        <v>0</v>
      </c>
      <c r="Q21" s="219"/>
    </row>
    <row r="22" spans="1:17" ht="15" customHeight="1">
      <c r="A22" s="156" t="s">
        <v>333</v>
      </c>
      <c r="B22" s="230">
        <f>IF('Admin - Part 4'!B24="","",'Admin - Part 4'!B24)</f>
      </c>
      <c r="C22" s="230">
        <f>IF('Admin - Part 4'!C24="","",'Admin - Part 4'!C24)</f>
      </c>
      <c r="D22" s="231">
        <f>IF('Admin - Part 4'!D24="","",'Admin - Part 4'!D24)</f>
      </c>
      <c r="E22" s="231">
        <f>IF('Admin - Part 4'!E24="","",'Admin - Part 4'!E24)</f>
      </c>
      <c r="F22" s="231">
        <f>IF('Admin - Part 4'!F24="","",'Admin - Part 4'!F24)</f>
      </c>
      <c r="G22" s="231">
        <f>IF('Admin - Part 4'!G24="","",'Admin - Part 4'!G24)</f>
      </c>
      <c r="H22" s="231">
        <f>IF('Admin - Part 4'!H24="","",'Admin - Part 4'!H24)</f>
      </c>
      <c r="I22" s="231">
        <f>IF('Admin - Part 4'!I24="","",'Admin - Part 4'!I24)</f>
      </c>
      <c r="J22" s="231">
        <f>IF('Admin - Part 4'!J24="","",'Admin - Part 4'!J24)</f>
      </c>
      <c r="K22" s="231">
        <f>IF('Admin - Part 4'!K24="","",'Admin - Part 4'!K24)</f>
      </c>
      <c r="L22" s="231">
        <f>IF('Admin - Part 4'!L24="","",'Admin - Part 4'!L24)</f>
      </c>
      <c r="M22" s="231">
        <f>IF('Admin - Part 4'!M24="","",'Admin - Part 4'!M24)</f>
      </c>
      <c r="N22" s="231">
        <f>IF('Admin - Part 4'!N24="","",'Admin - Part 4'!N24)</f>
      </c>
      <c r="O22" s="231">
        <f>IF('Admin - Part 4'!O24="","",'Admin - Part 4'!O24)</f>
      </c>
      <c r="P22" s="236">
        <f t="shared" si="14"/>
        <v>0</v>
      </c>
      <c r="Q22" s="219"/>
    </row>
    <row r="23" spans="1:17" ht="15" customHeight="1">
      <c r="A23" s="156" t="s">
        <v>334</v>
      </c>
      <c r="B23" s="230">
        <f>IF('Admin - Part 4'!B25="","",'Admin - Part 4'!B25)</f>
      </c>
      <c r="C23" s="230">
        <f>IF('Admin - Part 4'!C25="","",'Admin - Part 4'!C25)</f>
      </c>
      <c r="D23" s="231">
        <f>IF('Admin - Part 4'!D25="","",'Admin - Part 4'!D25)</f>
      </c>
      <c r="E23" s="231">
        <f>IF('Admin - Part 4'!E25="","",'Admin - Part 4'!E25)</f>
      </c>
      <c r="F23" s="231">
        <f>IF('Admin - Part 4'!F25="","",'Admin - Part 4'!F25)</f>
      </c>
      <c r="G23" s="231">
        <f>IF('Admin - Part 4'!G25="","",'Admin - Part 4'!G25)</f>
      </c>
      <c r="H23" s="231">
        <f>IF('Admin - Part 4'!H25="","",'Admin - Part 4'!H25)</f>
      </c>
      <c r="I23" s="231">
        <f>IF('Admin - Part 4'!I25="","",'Admin - Part 4'!I25)</f>
      </c>
      <c r="J23" s="231">
        <f>IF('Admin - Part 4'!J25="","",'Admin - Part 4'!J25)</f>
      </c>
      <c r="K23" s="231">
        <f>IF('Admin - Part 4'!K25="","",'Admin - Part 4'!K25)</f>
      </c>
      <c r="L23" s="231">
        <f>IF('Admin - Part 4'!L25="","",'Admin - Part 4'!L25)</f>
      </c>
      <c r="M23" s="231">
        <f>IF('Admin - Part 4'!M25="","",'Admin - Part 4'!M25)</f>
      </c>
      <c r="N23" s="231">
        <f>IF('Admin - Part 4'!N25="","",'Admin - Part 4'!N25)</f>
      </c>
      <c r="O23" s="231">
        <f>IF('Admin - Part 4'!O25="","",'Admin - Part 4'!O25)</f>
      </c>
      <c r="P23" s="232">
        <f t="shared" si="14"/>
        <v>0</v>
      </c>
      <c r="Q23" s="219"/>
    </row>
    <row r="24" spans="1:17" ht="15" customHeight="1">
      <c r="A24" s="156" t="s">
        <v>335</v>
      </c>
      <c r="B24" s="233">
        <f>IF('Admin - Part 4'!B26="","",'Admin - Part 4'!B26)</f>
      </c>
      <c r="C24" s="233">
        <f>IF('Admin - Part 4'!C26="","",'Admin - Part 4'!C26)</f>
      </c>
      <c r="D24" s="234">
        <f>IF('Admin - Part 4'!D26="","",'Admin - Part 4'!D26)</f>
      </c>
      <c r="E24" s="234">
        <f>IF('Admin - Part 4'!E26="","",'Admin - Part 4'!E26)</f>
      </c>
      <c r="F24" s="234">
        <f>IF('Admin - Part 4'!F26="","",'Admin - Part 4'!F26)</f>
      </c>
      <c r="G24" s="234">
        <f>IF('Admin - Part 4'!G26="","",'Admin - Part 4'!G26)</f>
      </c>
      <c r="H24" s="234">
        <f>IF('Admin - Part 4'!H26="","",'Admin - Part 4'!H26)</f>
      </c>
      <c r="I24" s="234">
        <f>IF('Admin - Part 4'!I26="","",'Admin - Part 4'!I26)</f>
      </c>
      <c r="J24" s="234">
        <f>IF('Admin - Part 4'!J26="","",'Admin - Part 4'!J26)</f>
      </c>
      <c r="K24" s="234">
        <f>IF('Admin - Part 4'!K26="","",'Admin - Part 4'!K26)</f>
      </c>
      <c r="L24" s="234">
        <f>IF('Admin - Part 4'!L26="","",'Admin - Part 4'!L26)</f>
      </c>
      <c r="M24" s="234">
        <f>IF('Admin - Part 4'!M26="","",'Admin - Part 4'!M26)</f>
      </c>
      <c r="N24" s="234">
        <f>IF('Admin - Part 4'!N26="","",'Admin - Part 4'!N26)</f>
      </c>
      <c r="O24" s="234">
        <f>IF('Admin - Part 4'!O26="","",'Admin - Part 4'!O26)</f>
      </c>
      <c r="P24" s="235">
        <f t="shared" si="14"/>
        <v>0</v>
      </c>
      <c r="Q24" s="219"/>
    </row>
    <row r="25" spans="1:17" ht="15" customHeight="1">
      <c r="A25" s="156" t="s">
        <v>336</v>
      </c>
      <c r="B25" s="230">
        <f>IF('Admin - Part 4'!B27="","",'Admin - Part 4'!B27)</f>
      </c>
      <c r="C25" s="230">
        <f>IF('Admin - Part 4'!C27="","",'Admin - Part 4'!C27)</f>
      </c>
      <c r="D25" s="231">
        <f>IF('Admin - Part 4'!D27="","",'Admin - Part 4'!D27)</f>
      </c>
      <c r="E25" s="231">
        <f>IF('Admin - Part 4'!E27="","",'Admin - Part 4'!E27)</f>
      </c>
      <c r="F25" s="231">
        <f>IF('Admin - Part 4'!F27="","",'Admin - Part 4'!F27)</f>
      </c>
      <c r="G25" s="231">
        <f>IF('Admin - Part 4'!G27="","",'Admin - Part 4'!G27)</f>
      </c>
      <c r="H25" s="231">
        <f>IF('Admin - Part 4'!H27="","",'Admin - Part 4'!H27)</f>
      </c>
      <c r="I25" s="231">
        <f>IF('Admin - Part 4'!I27="","",'Admin - Part 4'!I27)</f>
      </c>
      <c r="J25" s="231">
        <f>IF('Admin - Part 4'!J27="","",'Admin - Part 4'!J27)</f>
      </c>
      <c r="K25" s="231">
        <f>IF('Admin - Part 4'!K27="","",'Admin - Part 4'!K27)</f>
      </c>
      <c r="L25" s="231">
        <f>IF('Admin - Part 4'!L27="","",'Admin - Part 4'!L27)</f>
      </c>
      <c r="M25" s="231">
        <f>IF('Admin - Part 4'!M27="","",'Admin - Part 4'!M27)</f>
      </c>
      <c r="N25" s="231">
        <f>IF('Admin - Part 4'!N27="","",'Admin - Part 4'!N27)</f>
      </c>
      <c r="O25" s="231">
        <f>IF('Admin - Part 4'!O27="","",'Admin - Part 4'!O27)</f>
      </c>
      <c r="P25" s="236">
        <f t="shared" si="14"/>
        <v>0</v>
      </c>
      <c r="Q25" s="219"/>
    </row>
    <row r="26" spans="1:17" ht="15" customHeight="1">
      <c r="A26" s="156" t="s">
        <v>337</v>
      </c>
      <c r="B26" s="230">
        <f>IF('Admin - Part 4'!B28="","",'Admin - Part 4'!B28)</f>
      </c>
      <c r="C26" s="230">
        <f>IF('Admin - Part 4'!C28="","",'Admin - Part 4'!C28)</f>
      </c>
      <c r="D26" s="231">
        <f>IF('Admin - Part 4'!D28="","",'Admin - Part 4'!D28)</f>
      </c>
      <c r="E26" s="231">
        <f>IF('Admin - Part 4'!E28="","",'Admin - Part 4'!E28)</f>
      </c>
      <c r="F26" s="231">
        <f>IF('Admin - Part 4'!F28="","",'Admin - Part 4'!F28)</f>
      </c>
      <c r="G26" s="231">
        <f>IF('Admin - Part 4'!G28="","",'Admin - Part 4'!G28)</f>
      </c>
      <c r="H26" s="231">
        <f>IF('Admin - Part 4'!H28="","",'Admin - Part 4'!H28)</f>
      </c>
      <c r="I26" s="231">
        <f>IF('Admin - Part 4'!I28="","",'Admin - Part 4'!I28)</f>
      </c>
      <c r="J26" s="231">
        <f>IF('Admin - Part 4'!J28="","",'Admin - Part 4'!J28)</f>
      </c>
      <c r="K26" s="231">
        <f>IF('Admin - Part 4'!K28="","",'Admin - Part 4'!K28)</f>
      </c>
      <c r="L26" s="231">
        <f>IF('Admin - Part 4'!L28="","",'Admin - Part 4'!L28)</f>
      </c>
      <c r="M26" s="231">
        <f>IF('Admin - Part 4'!M28="","",'Admin - Part 4'!M28)</f>
      </c>
      <c r="N26" s="231">
        <f>IF('Admin - Part 4'!N28="","",'Admin - Part 4'!N28)</f>
      </c>
      <c r="O26" s="231">
        <f>IF('Admin - Part 4'!O28="","",'Admin - Part 4'!O28)</f>
      </c>
      <c r="P26" s="232">
        <f t="shared" si="14"/>
        <v>0</v>
      </c>
      <c r="Q26" s="219"/>
    </row>
    <row r="27" spans="1:17" ht="15" customHeight="1">
      <c r="A27" s="156" t="s">
        <v>338</v>
      </c>
      <c r="B27" s="233">
        <f>IF('Admin - Part 4'!B29="","",'Admin - Part 4'!B29)</f>
      </c>
      <c r="C27" s="233">
        <f>IF('Admin - Part 4'!C29="","",'Admin - Part 4'!C29)</f>
      </c>
      <c r="D27" s="234">
        <f>IF('Admin - Part 4'!D29="","",'Admin - Part 4'!D29)</f>
      </c>
      <c r="E27" s="234">
        <f>IF('Admin - Part 4'!E29="","",'Admin - Part 4'!E29)</f>
      </c>
      <c r="F27" s="234">
        <f>IF('Admin - Part 4'!F29="","",'Admin - Part 4'!F29)</f>
      </c>
      <c r="G27" s="234">
        <f>IF('Admin - Part 4'!G29="","",'Admin - Part 4'!G29)</f>
      </c>
      <c r="H27" s="234">
        <f>IF('Admin - Part 4'!H29="","",'Admin - Part 4'!H29)</f>
      </c>
      <c r="I27" s="234">
        <f>IF('Admin - Part 4'!I29="","",'Admin - Part 4'!I29)</f>
      </c>
      <c r="J27" s="234">
        <f>IF('Admin - Part 4'!J29="","",'Admin - Part 4'!J29)</f>
      </c>
      <c r="K27" s="234">
        <f>IF('Admin - Part 4'!K29="","",'Admin - Part 4'!K29)</f>
      </c>
      <c r="L27" s="234">
        <f>IF('Admin - Part 4'!L29="","",'Admin - Part 4'!L29)</f>
      </c>
      <c r="M27" s="234">
        <f>IF('Admin - Part 4'!M29="","",'Admin - Part 4'!M29)</f>
      </c>
      <c r="N27" s="234">
        <f>IF('Admin - Part 4'!N29="","",'Admin - Part 4'!N29)</f>
      </c>
      <c r="O27" s="234">
        <f>IF('Admin - Part 4'!O29="","",'Admin - Part 4'!O29)</f>
      </c>
      <c r="P27" s="235">
        <f t="shared" si="14"/>
        <v>0</v>
      </c>
      <c r="Q27" s="219"/>
    </row>
    <row r="28" spans="1:17" ht="15" customHeight="1">
      <c r="A28" s="156" t="s">
        <v>339</v>
      </c>
      <c r="B28" s="230">
        <f>IF('Admin - Part 4'!B30="","",'Admin - Part 4'!B30)</f>
      </c>
      <c r="C28" s="230">
        <f>IF('Admin - Part 4'!C30="","",'Admin - Part 4'!C30)</f>
      </c>
      <c r="D28" s="231">
        <f>IF('Admin - Part 4'!D30="","",'Admin - Part 4'!D30)</f>
      </c>
      <c r="E28" s="231">
        <f>IF('Admin - Part 4'!E30="","",'Admin - Part 4'!E30)</f>
      </c>
      <c r="F28" s="231">
        <f>IF('Admin - Part 4'!F30="","",'Admin - Part 4'!F30)</f>
      </c>
      <c r="G28" s="231">
        <f>IF('Admin - Part 4'!G30="","",'Admin - Part 4'!G30)</f>
      </c>
      <c r="H28" s="231">
        <f>IF('Admin - Part 4'!H30="","",'Admin - Part 4'!H30)</f>
      </c>
      <c r="I28" s="231">
        <f>IF('Admin - Part 4'!I30="","",'Admin - Part 4'!I30)</f>
      </c>
      <c r="J28" s="231">
        <f>IF('Admin - Part 4'!J30="","",'Admin - Part 4'!J30)</f>
      </c>
      <c r="K28" s="231">
        <f>IF('Admin - Part 4'!K30="","",'Admin - Part 4'!K30)</f>
      </c>
      <c r="L28" s="231">
        <f>IF('Admin - Part 4'!L30="","",'Admin - Part 4'!L30)</f>
      </c>
      <c r="M28" s="231">
        <f>IF('Admin - Part 4'!M30="","",'Admin - Part 4'!M30)</f>
      </c>
      <c r="N28" s="231">
        <f>IF('Admin - Part 4'!N30="","",'Admin - Part 4'!N30)</f>
      </c>
      <c r="O28" s="231">
        <f>IF('Admin - Part 4'!O30="","",'Admin - Part 4'!O30)</f>
      </c>
      <c r="P28" s="236">
        <f t="shared" si="14"/>
        <v>0</v>
      </c>
      <c r="Q28" s="219"/>
    </row>
    <row r="29" spans="1:17" ht="15" customHeight="1">
      <c r="A29" s="156" t="s">
        <v>340</v>
      </c>
      <c r="B29" s="230">
        <f>IF('Admin - Part 4'!B31="","",'Admin - Part 4'!B31)</f>
      </c>
      <c r="C29" s="230">
        <f>IF('Admin - Part 4'!C31="","",'Admin - Part 4'!C31)</f>
      </c>
      <c r="D29" s="231">
        <f>IF('Admin - Part 4'!D31="","",'Admin - Part 4'!D31)</f>
      </c>
      <c r="E29" s="231">
        <f>IF('Admin - Part 4'!E31="","",'Admin - Part 4'!E31)</f>
      </c>
      <c r="F29" s="231">
        <f>IF('Admin - Part 4'!F31="","",'Admin - Part 4'!F31)</f>
      </c>
      <c r="G29" s="231">
        <f>IF('Admin - Part 4'!G31="","",'Admin - Part 4'!G31)</f>
      </c>
      <c r="H29" s="231">
        <f>IF('Admin - Part 4'!H31="","",'Admin - Part 4'!H31)</f>
      </c>
      <c r="I29" s="231">
        <f>IF('Admin - Part 4'!I31="","",'Admin - Part 4'!I31)</f>
      </c>
      <c r="J29" s="231">
        <f>IF('Admin - Part 4'!J31="","",'Admin - Part 4'!J31)</f>
      </c>
      <c r="K29" s="231">
        <f>IF('Admin - Part 4'!K31="","",'Admin - Part 4'!K31)</f>
      </c>
      <c r="L29" s="231">
        <f>IF('Admin - Part 4'!L31="","",'Admin - Part 4'!L31)</f>
      </c>
      <c r="M29" s="231">
        <f>IF('Admin - Part 4'!M31="","",'Admin - Part 4'!M31)</f>
      </c>
      <c r="N29" s="231">
        <f>IF('Admin - Part 4'!N31="","",'Admin - Part 4'!N31)</f>
      </c>
      <c r="O29" s="231">
        <f>IF('Admin - Part 4'!O31="","",'Admin - Part 4'!O31)</f>
      </c>
      <c r="P29" s="232">
        <f t="shared" si="14"/>
        <v>0</v>
      </c>
      <c r="Q29" s="219"/>
    </row>
    <row r="30" spans="1:17" ht="15" customHeight="1">
      <c r="A30" s="156" t="s">
        <v>341</v>
      </c>
      <c r="B30" s="233">
        <f>IF('Admin - Part 4'!B32="","",'Admin - Part 4'!B32)</f>
      </c>
      <c r="C30" s="233">
        <f>IF('Admin - Part 4'!C32="","",'Admin - Part 4'!C32)</f>
      </c>
      <c r="D30" s="234">
        <f>IF('Admin - Part 4'!D32="","",'Admin - Part 4'!D32)</f>
      </c>
      <c r="E30" s="234">
        <f>IF('Admin - Part 4'!E32="","",'Admin - Part 4'!E32)</f>
      </c>
      <c r="F30" s="234">
        <f>IF('Admin - Part 4'!F32="","",'Admin - Part 4'!F32)</f>
      </c>
      <c r="G30" s="234">
        <f>IF('Admin - Part 4'!G32="","",'Admin - Part 4'!G32)</f>
      </c>
      <c r="H30" s="234">
        <f>IF('Admin - Part 4'!H32="","",'Admin - Part 4'!H32)</f>
      </c>
      <c r="I30" s="234">
        <f>IF('Admin - Part 4'!I32="","",'Admin - Part 4'!I32)</f>
      </c>
      <c r="J30" s="234">
        <f>IF('Admin - Part 4'!J32="","",'Admin - Part 4'!J32)</f>
      </c>
      <c r="K30" s="234">
        <f>IF('Admin - Part 4'!K32="","",'Admin - Part 4'!K32)</f>
      </c>
      <c r="L30" s="234">
        <f>IF('Admin - Part 4'!L32="","",'Admin - Part 4'!L32)</f>
      </c>
      <c r="M30" s="234">
        <f>IF('Admin - Part 4'!M32="","",'Admin - Part 4'!M32)</f>
      </c>
      <c r="N30" s="234">
        <f>IF('Admin - Part 4'!N32="","",'Admin - Part 4'!N32)</f>
      </c>
      <c r="O30" s="234">
        <f>IF('Admin - Part 4'!O32="","",'Admin - Part 4'!O32)</f>
      </c>
      <c r="P30" s="235">
        <f t="shared" si="14"/>
        <v>0</v>
      </c>
      <c r="Q30" s="219"/>
    </row>
    <row r="31" spans="1:17" ht="15" customHeight="1">
      <c r="A31" s="156" t="s">
        <v>342</v>
      </c>
      <c r="B31" s="230">
        <f>IF('Admin - Part 4'!B33="","",'Admin - Part 4'!B33)</f>
      </c>
      <c r="C31" s="230">
        <f>IF('Admin - Part 4'!C33="","",'Admin - Part 4'!C33)</f>
      </c>
      <c r="D31" s="231">
        <f>IF('Admin - Part 4'!D33="","",'Admin - Part 4'!D33)</f>
      </c>
      <c r="E31" s="231">
        <f>IF('Admin - Part 4'!E33="","",'Admin - Part 4'!E33)</f>
      </c>
      <c r="F31" s="231">
        <f>IF('Admin - Part 4'!F33="","",'Admin - Part 4'!F33)</f>
      </c>
      <c r="G31" s="231">
        <f>IF('Admin - Part 4'!G33="","",'Admin - Part 4'!G33)</f>
      </c>
      <c r="H31" s="231">
        <f>IF('Admin - Part 4'!H33="","",'Admin - Part 4'!H33)</f>
      </c>
      <c r="I31" s="231">
        <f>IF('Admin - Part 4'!I33="","",'Admin - Part 4'!I33)</f>
      </c>
      <c r="J31" s="231">
        <f>IF('Admin - Part 4'!J33="","",'Admin - Part 4'!J33)</f>
      </c>
      <c r="K31" s="231">
        <f>IF('Admin - Part 4'!K33="","",'Admin - Part 4'!K33)</f>
      </c>
      <c r="L31" s="231">
        <f>IF('Admin - Part 4'!L33="","",'Admin - Part 4'!L33)</f>
      </c>
      <c r="M31" s="231">
        <f>IF('Admin - Part 4'!M33="","",'Admin - Part 4'!M33)</f>
      </c>
      <c r="N31" s="231">
        <f>IF('Admin - Part 4'!N33="","",'Admin - Part 4'!N33)</f>
      </c>
      <c r="O31" s="231">
        <f>IF('Admin - Part 4'!O33="","",'Admin - Part 4'!O33)</f>
      </c>
      <c r="P31" s="236">
        <f t="shared" si="14"/>
        <v>0</v>
      </c>
      <c r="Q31" s="219"/>
    </row>
    <row r="32" spans="1:17" ht="15" customHeight="1">
      <c r="A32" s="156" t="s">
        <v>343</v>
      </c>
      <c r="B32" s="230">
        <f>IF('Admin - Part 4'!B34="","",'Admin - Part 4'!B34)</f>
      </c>
      <c r="C32" s="230">
        <f>IF('Admin - Part 4'!C34="","",'Admin - Part 4'!C34)</f>
      </c>
      <c r="D32" s="231">
        <f>IF('Admin - Part 4'!D34="","",'Admin - Part 4'!D34)</f>
      </c>
      <c r="E32" s="231">
        <f>IF('Admin - Part 4'!E34="","",'Admin - Part 4'!E34)</f>
      </c>
      <c r="F32" s="231">
        <f>IF('Admin - Part 4'!F34="","",'Admin - Part 4'!F34)</f>
      </c>
      <c r="G32" s="231">
        <f>IF('Admin - Part 4'!G34="","",'Admin - Part 4'!G34)</f>
      </c>
      <c r="H32" s="231">
        <f>IF('Admin - Part 4'!H34="","",'Admin - Part 4'!H34)</f>
      </c>
      <c r="I32" s="231">
        <f>IF('Admin - Part 4'!I34="","",'Admin - Part 4'!I34)</f>
      </c>
      <c r="J32" s="231">
        <f>IF('Admin - Part 4'!J34="","",'Admin - Part 4'!J34)</f>
      </c>
      <c r="K32" s="231">
        <f>IF('Admin - Part 4'!K34="","",'Admin - Part 4'!K34)</f>
      </c>
      <c r="L32" s="231">
        <f>IF('Admin - Part 4'!L34="","",'Admin - Part 4'!L34)</f>
      </c>
      <c r="M32" s="231">
        <f>IF('Admin - Part 4'!M34="","",'Admin - Part 4'!M34)</f>
      </c>
      <c r="N32" s="231">
        <f>IF('Admin - Part 4'!N34="","",'Admin - Part 4'!N34)</f>
      </c>
      <c r="O32" s="231">
        <f>IF('Admin - Part 4'!O34="","",'Admin - Part 4'!O34)</f>
      </c>
      <c r="P32" s="232">
        <f t="shared" si="14"/>
        <v>0</v>
      </c>
      <c r="Q32" s="219"/>
    </row>
    <row r="33" spans="1:17" ht="15" customHeight="1">
      <c r="A33" s="156" t="s">
        <v>344</v>
      </c>
      <c r="B33" s="233">
        <f>IF('Admin - Part 4'!B35="","",'Admin - Part 4'!B35)</f>
      </c>
      <c r="C33" s="233">
        <f>IF('Admin - Part 4'!C35="","",'Admin - Part 4'!C35)</f>
      </c>
      <c r="D33" s="234">
        <f>IF('Admin - Part 4'!D35="","",'Admin - Part 4'!D35)</f>
      </c>
      <c r="E33" s="234">
        <f>IF('Admin - Part 4'!E35="","",'Admin - Part 4'!E35)</f>
      </c>
      <c r="F33" s="234">
        <f>IF('Admin - Part 4'!F35="","",'Admin - Part 4'!F35)</f>
      </c>
      <c r="G33" s="234">
        <f>IF('Admin - Part 4'!G35="","",'Admin - Part 4'!G35)</f>
      </c>
      <c r="H33" s="234">
        <f>IF('Admin - Part 4'!H35="","",'Admin - Part 4'!H35)</f>
      </c>
      <c r="I33" s="234">
        <f>IF('Admin - Part 4'!I35="","",'Admin - Part 4'!I35)</f>
      </c>
      <c r="J33" s="234">
        <f>IF('Admin - Part 4'!J35="","",'Admin - Part 4'!J35)</f>
      </c>
      <c r="K33" s="234">
        <f>IF('Admin - Part 4'!K35="","",'Admin - Part 4'!K35)</f>
      </c>
      <c r="L33" s="234">
        <f>IF('Admin - Part 4'!L35="","",'Admin - Part 4'!L35)</f>
      </c>
      <c r="M33" s="234">
        <f>IF('Admin - Part 4'!M35="","",'Admin - Part 4'!M35)</f>
      </c>
      <c r="N33" s="234">
        <f>IF('Admin - Part 4'!N35="","",'Admin - Part 4'!N35)</f>
      </c>
      <c r="O33" s="234">
        <f>IF('Admin - Part 4'!O35="","",'Admin - Part 4'!O35)</f>
      </c>
      <c r="P33" s="235">
        <f t="shared" si="14"/>
        <v>0</v>
      </c>
      <c r="Q33" s="219"/>
    </row>
    <row r="34" spans="1:17" ht="15" customHeight="1">
      <c r="A34" s="156" t="s">
        <v>345</v>
      </c>
      <c r="B34" s="230">
        <f>IF('Admin - Part 4'!B36="","",'Admin - Part 4'!B36)</f>
      </c>
      <c r="C34" s="230">
        <f>IF('Admin - Part 4'!C36="","",'Admin - Part 4'!C36)</f>
      </c>
      <c r="D34" s="231">
        <f>IF('Admin - Part 4'!D36="","",'Admin - Part 4'!D36)</f>
      </c>
      <c r="E34" s="231">
        <f>IF('Admin - Part 4'!E36="","",'Admin - Part 4'!E36)</f>
      </c>
      <c r="F34" s="231">
        <f>IF('Admin - Part 4'!F36="","",'Admin - Part 4'!F36)</f>
      </c>
      <c r="G34" s="231">
        <f>IF('Admin - Part 4'!G36="","",'Admin - Part 4'!G36)</f>
      </c>
      <c r="H34" s="231">
        <f>IF('Admin - Part 4'!H36="","",'Admin - Part 4'!H36)</f>
      </c>
      <c r="I34" s="231">
        <f>IF('Admin - Part 4'!I36="","",'Admin - Part 4'!I36)</f>
      </c>
      <c r="J34" s="231">
        <f>IF('Admin - Part 4'!J36="","",'Admin - Part 4'!J36)</f>
      </c>
      <c r="K34" s="231">
        <f>IF('Admin - Part 4'!K36="","",'Admin - Part 4'!K36)</f>
      </c>
      <c r="L34" s="231">
        <f>IF('Admin - Part 4'!L36="","",'Admin - Part 4'!L36)</f>
      </c>
      <c r="M34" s="231">
        <f>IF('Admin - Part 4'!M36="","",'Admin - Part 4'!M36)</f>
      </c>
      <c r="N34" s="231">
        <f>IF('Admin - Part 4'!N36="","",'Admin - Part 4'!N36)</f>
      </c>
      <c r="O34" s="231">
        <f>IF('Admin - Part 4'!O36="","",'Admin - Part 4'!O36)</f>
      </c>
      <c r="P34" s="236">
        <f t="shared" si="14"/>
        <v>0</v>
      </c>
      <c r="Q34" s="219"/>
    </row>
    <row r="35" spans="1:17" ht="15" customHeight="1">
      <c r="A35" s="156" t="s">
        <v>346</v>
      </c>
      <c r="B35" s="230">
        <f>IF('Admin - Part 4'!B37="","",'Admin - Part 4'!B37)</f>
      </c>
      <c r="C35" s="230">
        <f>IF('Admin - Part 4'!C37="","",'Admin - Part 4'!C37)</f>
      </c>
      <c r="D35" s="231">
        <f>IF('Admin - Part 4'!D37="","",'Admin - Part 4'!D37)</f>
      </c>
      <c r="E35" s="231">
        <f>IF('Admin - Part 4'!E37="","",'Admin - Part 4'!E37)</f>
      </c>
      <c r="F35" s="231">
        <f>IF('Admin - Part 4'!F37="","",'Admin - Part 4'!F37)</f>
      </c>
      <c r="G35" s="231">
        <f>IF('Admin - Part 4'!G37="","",'Admin - Part 4'!G37)</f>
      </c>
      <c r="H35" s="231">
        <f>IF('Admin - Part 4'!H37="","",'Admin - Part 4'!H37)</f>
      </c>
      <c r="I35" s="231">
        <f>IF('Admin - Part 4'!I37="","",'Admin - Part 4'!I37)</f>
      </c>
      <c r="J35" s="231">
        <f>IF('Admin - Part 4'!J37="","",'Admin - Part 4'!J37)</f>
      </c>
      <c r="K35" s="231">
        <f>IF('Admin - Part 4'!K37="","",'Admin - Part 4'!K37)</f>
      </c>
      <c r="L35" s="231">
        <f>IF('Admin - Part 4'!L37="","",'Admin - Part 4'!L37)</f>
      </c>
      <c r="M35" s="231">
        <f>IF('Admin - Part 4'!M37="","",'Admin - Part 4'!M37)</f>
      </c>
      <c r="N35" s="231">
        <f>IF('Admin - Part 4'!N37="","",'Admin - Part 4'!N37)</f>
      </c>
      <c r="O35" s="231">
        <f>IF('Admin - Part 4'!O37="","",'Admin - Part 4'!O37)</f>
      </c>
      <c r="P35" s="232">
        <f t="shared" si="14"/>
        <v>0</v>
      </c>
      <c r="Q35" s="219"/>
    </row>
    <row r="36" spans="1:17" ht="15" customHeight="1">
      <c r="A36" s="156" t="s">
        <v>347</v>
      </c>
      <c r="B36" s="233">
        <f>IF('Admin - Part 4'!B38="","",'Admin - Part 4'!B38)</f>
      </c>
      <c r="C36" s="233">
        <f>IF('Admin - Part 4'!C38="","",'Admin - Part 4'!C38)</f>
      </c>
      <c r="D36" s="234">
        <f>IF('Admin - Part 4'!D38="","",'Admin - Part 4'!D38)</f>
      </c>
      <c r="E36" s="234">
        <f>IF('Admin - Part 4'!E38="","",'Admin - Part 4'!E38)</f>
      </c>
      <c r="F36" s="234">
        <f>IF('Admin - Part 4'!F38="","",'Admin - Part 4'!F38)</f>
      </c>
      <c r="G36" s="234">
        <f>IF('Admin - Part 4'!G38="","",'Admin - Part 4'!G38)</f>
      </c>
      <c r="H36" s="234">
        <f>IF('Admin - Part 4'!H38="","",'Admin - Part 4'!H38)</f>
      </c>
      <c r="I36" s="234">
        <f>IF('Admin - Part 4'!I38="","",'Admin - Part 4'!I38)</f>
      </c>
      <c r="J36" s="234">
        <f>IF('Admin - Part 4'!J38="","",'Admin - Part 4'!J38)</f>
      </c>
      <c r="K36" s="234">
        <f>IF('Admin - Part 4'!K38="","",'Admin - Part 4'!K38)</f>
      </c>
      <c r="L36" s="234">
        <f>IF('Admin - Part 4'!L38="","",'Admin - Part 4'!L38)</f>
      </c>
      <c r="M36" s="234">
        <f>IF('Admin - Part 4'!M38="","",'Admin - Part 4'!M38)</f>
      </c>
      <c r="N36" s="234">
        <f>IF('Admin - Part 4'!N38="","",'Admin - Part 4'!N38)</f>
      </c>
      <c r="O36" s="234">
        <f>IF('Admin - Part 4'!O38="","",'Admin - Part 4'!O38)</f>
      </c>
      <c r="P36" s="235">
        <f t="shared" si="14"/>
        <v>0</v>
      </c>
      <c r="Q36" s="219"/>
    </row>
    <row r="37" spans="1:17" ht="15" customHeight="1">
      <c r="A37" s="156" t="s">
        <v>348</v>
      </c>
      <c r="B37" s="230">
        <f>IF('Admin - Part 4'!B39="","",'Admin - Part 4'!B39)</f>
      </c>
      <c r="C37" s="230">
        <f>IF('Admin - Part 4'!C39="","",'Admin - Part 4'!C39)</f>
      </c>
      <c r="D37" s="231">
        <f>IF('Admin - Part 4'!D39="","",'Admin - Part 4'!D39)</f>
      </c>
      <c r="E37" s="231">
        <f>IF('Admin - Part 4'!E39="","",'Admin - Part 4'!E39)</f>
      </c>
      <c r="F37" s="231">
        <f>IF('Admin - Part 4'!F39="","",'Admin - Part 4'!F39)</f>
      </c>
      <c r="G37" s="231">
        <f>IF('Admin - Part 4'!G39="","",'Admin - Part 4'!G39)</f>
      </c>
      <c r="H37" s="231">
        <f>IF('Admin - Part 4'!H39="","",'Admin - Part 4'!H39)</f>
      </c>
      <c r="I37" s="231">
        <f>IF('Admin - Part 4'!I39="","",'Admin - Part 4'!I39)</f>
      </c>
      <c r="J37" s="231">
        <f>IF('Admin - Part 4'!J39="","",'Admin - Part 4'!J39)</f>
      </c>
      <c r="K37" s="231">
        <f>IF('Admin - Part 4'!K39="","",'Admin - Part 4'!K39)</f>
      </c>
      <c r="L37" s="231">
        <f>IF('Admin - Part 4'!L39="","",'Admin - Part 4'!L39)</f>
      </c>
      <c r="M37" s="231">
        <f>IF('Admin - Part 4'!M39="","",'Admin - Part 4'!M39)</f>
      </c>
      <c r="N37" s="231">
        <f>IF('Admin - Part 4'!N39="","",'Admin - Part 4'!N39)</f>
      </c>
      <c r="O37" s="231">
        <f>IF('Admin - Part 4'!O39="","",'Admin - Part 4'!O39)</f>
      </c>
      <c r="P37" s="236">
        <f t="shared" si="14"/>
        <v>0</v>
      </c>
      <c r="Q37" s="219"/>
    </row>
    <row r="38" spans="1:17" ht="15" customHeight="1">
      <c r="A38" s="156" t="s">
        <v>349</v>
      </c>
      <c r="B38" s="230">
        <f>IF('Admin - Part 4'!B40="","",'Admin - Part 4'!B40)</f>
      </c>
      <c r="C38" s="230">
        <f>IF('Admin - Part 4'!C40="","",'Admin - Part 4'!C40)</f>
      </c>
      <c r="D38" s="231">
        <f>IF('Admin - Part 4'!D40="","",'Admin - Part 4'!D40)</f>
      </c>
      <c r="E38" s="231">
        <f>IF('Admin - Part 4'!E40="","",'Admin - Part 4'!E40)</f>
      </c>
      <c r="F38" s="231">
        <f>IF('Admin - Part 4'!F40="","",'Admin - Part 4'!F40)</f>
      </c>
      <c r="G38" s="231">
        <f>IF('Admin - Part 4'!G40="","",'Admin - Part 4'!G40)</f>
      </c>
      <c r="H38" s="231">
        <f>IF('Admin - Part 4'!H40="","",'Admin - Part 4'!H40)</f>
      </c>
      <c r="I38" s="231">
        <f>IF('Admin - Part 4'!I40="","",'Admin - Part 4'!I40)</f>
      </c>
      <c r="J38" s="231">
        <f>IF('Admin - Part 4'!J40="","",'Admin - Part 4'!J40)</f>
      </c>
      <c r="K38" s="231">
        <f>IF('Admin - Part 4'!K40="","",'Admin - Part 4'!K40)</f>
      </c>
      <c r="L38" s="231">
        <f>IF('Admin - Part 4'!L40="","",'Admin - Part 4'!L40)</f>
      </c>
      <c r="M38" s="231">
        <f>IF('Admin - Part 4'!M40="","",'Admin - Part 4'!M40)</f>
      </c>
      <c r="N38" s="231">
        <f>IF('Admin - Part 4'!N40="","",'Admin - Part 4'!N40)</f>
      </c>
      <c r="O38" s="231">
        <f>IF('Admin - Part 4'!O40="","",'Admin - Part 4'!O40)</f>
      </c>
      <c r="P38" s="232">
        <f t="shared" si="14"/>
        <v>0</v>
      </c>
      <c r="Q38" s="219"/>
    </row>
    <row r="39" spans="1:17" ht="15" customHeight="1">
      <c r="A39" s="156" t="s">
        <v>350</v>
      </c>
      <c r="B39" s="233">
        <f>IF('Admin - Part 4'!B41="","",'Admin - Part 4'!B41)</f>
      </c>
      <c r="C39" s="233">
        <f>IF('Admin - Part 4'!C41="","",'Admin - Part 4'!C41)</f>
      </c>
      <c r="D39" s="234">
        <f>IF('Admin - Part 4'!D41="","",'Admin - Part 4'!D41)</f>
      </c>
      <c r="E39" s="234">
        <f>IF('Admin - Part 4'!E41="","",'Admin - Part 4'!E41)</f>
      </c>
      <c r="F39" s="234">
        <f>IF('Admin - Part 4'!F41="","",'Admin - Part 4'!F41)</f>
      </c>
      <c r="G39" s="234">
        <f>IF('Admin - Part 4'!G41="","",'Admin - Part 4'!G41)</f>
      </c>
      <c r="H39" s="234">
        <f>IF('Admin - Part 4'!H41="","",'Admin - Part 4'!H41)</f>
      </c>
      <c r="I39" s="234">
        <f>IF('Admin - Part 4'!I41="","",'Admin - Part 4'!I41)</f>
      </c>
      <c r="J39" s="234">
        <f>IF('Admin - Part 4'!J41="","",'Admin - Part 4'!J41)</f>
      </c>
      <c r="K39" s="234">
        <f>IF('Admin - Part 4'!K41="","",'Admin - Part 4'!K41)</f>
      </c>
      <c r="L39" s="234">
        <f>IF('Admin - Part 4'!L41="","",'Admin - Part 4'!L41)</f>
      </c>
      <c r="M39" s="234">
        <f>IF('Admin - Part 4'!M41="","",'Admin - Part 4'!M41)</f>
      </c>
      <c r="N39" s="234">
        <f>IF('Admin - Part 4'!N41="","",'Admin - Part 4'!N41)</f>
      </c>
      <c r="O39" s="234">
        <f>IF('Admin - Part 4'!O41="","",'Admin - Part 4'!O41)</f>
      </c>
      <c r="P39" s="235">
        <f t="shared" si="14"/>
        <v>0</v>
      </c>
      <c r="Q39" s="219"/>
    </row>
    <row r="40" spans="1:17" ht="15" customHeight="1">
      <c r="A40" s="156" t="s">
        <v>351</v>
      </c>
      <c r="B40" s="230">
        <f>IF('Admin - Part 4'!B42="","",'Admin - Part 4'!B42)</f>
      </c>
      <c r="C40" s="230">
        <f>IF('Admin - Part 4'!C42="","",'Admin - Part 4'!C42)</f>
      </c>
      <c r="D40" s="231">
        <f>IF('Admin - Part 4'!D42="","",'Admin - Part 4'!D42)</f>
      </c>
      <c r="E40" s="231">
        <f>IF('Admin - Part 4'!E42="","",'Admin - Part 4'!E42)</f>
      </c>
      <c r="F40" s="231">
        <f>IF('Admin - Part 4'!F42="","",'Admin - Part 4'!F42)</f>
      </c>
      <c r="G40" s="231">
        <f>IF('Admin - Part 4'!G42="","",'Admin - Part 4'!G42)</f>
      </c>
      <c r="H40" s="231">
        <f>IF('Admin - Part 4'!H42="","",'Admin - Part 4'!H42)</f>
      </c>
      <c r="I40" s="231">
        <f>IF('Admin - Part 4'!I42="","",'Admin - Part 4'!I42)</f>
      </c>
      <c r="J40" s="231">
        <f>IF('Admin - Part 4'!J42="","",'Admin - Part 4'!J42)</f>
      </c>
      <c r="K40" s="231">
        <f>IF('Admin - Part 4'!K42="","",'Admin - Part 4'!K42)</f>
      </c>
      <c r="L40" s="231">
        <f>IF('Admin - Part 4'!L42="","",'Admin - Part 4'!L42)</f>
      </c>
      <c r="M40" s="231">
        <f>IF('Admin - Part 4'!M42="","",'Admin - Part 4'!M42)</f>
      </c>
      <c r="N40" s="231">
        <f>IF('Admin - Part 4'!N42="","",'Admin - Part 4'!N42)</f>
      </c>
      <c r="O40" s="231">
        <f>IF('Admin - Part 4'!O42="","",'Admin - Part 4'!O42)</f>
      </c>
      <c r="P40" s="236">
        <f t="shared" si="14"/>
        <v>0</v>
      </c>
      <c r="Q40" s="219"/>
    </row>
    <row r="41" spans="1:17" ht="15" customHeight="1">
      <c r="A41" s="156" t="s">
        <v>352</v>
      </c>
      <c r="B41" s="230">
        <f>IF('Admin - Part 4'!B43="","",'Admin - Part 4'!B43)</f>
      </c>
      <c r="C41" s="230">
        <f>IF('Admin - Part 4'!C43="","",'Admin - Part 4'!C43)</f>
      </c>
      <c r="D41" s="231">
        <f>IF('Admin - Part 4'!D43="","",'Admin - Part 4'!D43)</f>
      </c>
      <c r="E41" s="231">
        <f>IF('Admin - Part 4'!E43="","",'Admin - Part 4'!E43)</f>
      </c>
      <c r="F41" s="231">
        <f>IF('Admin - Part 4'!F43="","",'Admin - Part 4'!F43)</f>
      </c>
      <c r="G41" s="231">
        <f>IF('Admin - Part 4'!G43="","",'Admin - Part 4'!G43)</f>
      </c>
      <c r="H41" s="231">
        <f>IF('Admin - Part 4'!H43="","",'Admin - Part 4'!H43)</f>
      </c>
      <c r="I41" s="231">
        <f>IF('Admin - Part 4'!I43="","",'Admin - Part 4'!I43)</f>
      </c>
      <c r="J41" s="231">
        <f>IF('Admin - Part 4'!J43="","",'Admin - Part 4'!J43)</f>
      </c>
      <c r="K41" s="231">
        <f>IF('Admin - Part 4'!K43="","",'Admin - Part 4'!K43)</f>
      </c>
      <c r="L41" s="231">
        <f>IF('Admin - Part 4'!L43="","",'Admin - Part 4'!L43)</f>
      </c>
      <c r="M41" s="231">
        <f>IF('Admin - Part 4'!M43="","",'Admin - Part 4'!M43)</f>
      </c>
      <c r="N41" s="231">
        <f>IF('Admin - Part 4'!N43="","",'Admin - Part 4'!N43)</f>
      </c>
      <c r="O41" s="231">
        <f>IF('Admin - Part 4'!O43="","",'Admin - Part 4'!O43)</f>
      </c>
      <c r="P41" s="232">
        <f t="shared" si="14"/>
        <v>0</v>
      </c>
      <c r="Q41" s="219"/>
    </row>
    <row r="42" spans="1:17" ht="15" customHeight="1">
      <c r="A42" s="156" t="s">
        <v>353</v>
      </c>
      <c r="B42" s="233">
        <f>IF('Admin - Part 4'!B44="","",'Admin - Part 4'!B44)</f>
      </c>
      <c r="C42" s="233">
        <f>IF('Admin - Part 4'!C44="","",'Admin - Part 4'!C44)</f>
      </c>
      <c r="D42" s="234">
        <f>IF('Admin - Part 4'!D44="","",'Admin - Part 4'!D44)</f>
      </c>
      <c r="E42" s="234">
        <f>IF('Admin - Part 4'!E44="","",'Admin - Part 4'!E44)</f>
      </c>
      <c r="F42" s="234">
        <f>IF('Admin - Part 4'!F44="","",'Admin - Part 4'!F44)</f>
      </c>
      <c r="G42" s="234">
        <f>IF('Admin - Part 4'!G44="","",'Admin - Part 4'!G44)</f>
      </c>
      <c r="H42" s="234">
        <f>IF('Admin - Part 4'!H44="","",'Admin - Part 4'!H44)</f>
      </c>
      <c r="I42" s="234">
        <f>IF('Admin - Part 4'!I44="","",'Admin - Part 4'!I44)</f>
      </c>
      <c r="J42" s="234">
        <f>IF('Admin - Part 4'!J44="","",'Admin - Part 4'!J44)</f>
      </c>
      <c r="K42" s="234">
        <f>IF('Admin - Part 4'!K44="","",'Admin - Part 4'!K44)</f>
      </c>
      <c r="L42" s="234">
        <f>IF('Admin - Part 4'!L44="","",'Admin - Part 4'!L44)</f>
      </c>
      <c r="M42" s="234">
        <f>IF('Admin - Part 4'!M44="","",'Admin - Part 4'!M44)</f>
      </c>
      <c r="N42" s="234">
        <f>IF('Admin - Part 4'!N44="","",'Admin - Part 4'!N44)</f>
      </c>
      <c r="O42" s="234">
        <f>IF('Admin - Part 4'!O44="","",'Admin - Part 4'!O44)</f>
      </c>
      <c r="P42" s="235">
        <f t="shared" si="14"/>
        <v>0</v>
      </c>
      <c r="Q42" s="219"/>
    </row>
    <row r="43" spans="1:17" ht="15" customHeight="1">
      <c r="A43" s="156" t="s">
        <v>354</v>
      </c>
      <c r="B43" s="230">
        <f>IF('Admin - Part 4'!B45="","",'Admin - Part 4'!B45)</f>
      </c>
      <c r="C43" s="230">
        <f>IF('Admin - Part 4'!C45="","",'Admin - Part 4'!C45)</f>
      </c>
      <c r="D43" s="231">
        <f>IF('Admin - Part 4'!D45="","",'Admin - Part 4'!D45)</f>
      </c>
      <c r="E43" s="231">
        <f>IF('Admin - Part 4'!E45="","",'Admin - Part 4'!E45)</f>
      </c>
      <c r="F43" s="231">
        <f>IF('Admin - Part 4'!F45="","",'Admin - Part 4'!F45)</f>
      </c>
      <c r="G43" s="231">
        <f>IF('Admin - Part 4'!G45="","",'Admin - Part 4'!G45)</f>
      </c>
      <c r="H43" s="231">
        <f>IF('Admin - Part 4'!H45="","",'Admin - Part 4'!H45)</f>
      </c>
      <c r="I43" s="231">
        <f>IF('Admin - Part 4'!I45="","",'Admin - Part 4'!I45)</f>
      </c>
      <c r="J43" s="231">
        <f>IF('Admin - Part 4'!J45="","",'Admin - Part 4'!J45)</f>
      </c>
      <c r="K43" s="231">
        <f>IF('Admin - Part 4'!K45="","",'Admin - Part 4'!K45)</f>
      </c>
      <c r="L43" s="231">
        <f>IF('Admin - Part 4'!L45="","",'Admin - Part 4'!L45)</f>
      </c>
      <c r="M43" s="231">
        <f>IF('Admin - Part 4'!M45="","",'Admin - Part 4'!M45)</f>
      </c>
      <c r="N43" s="231">
        <f>IF('Admin - Part 4'!N45="","",'Admin - Part 4'!N45)</f>
      </c>
      <c r="O43" s="231">
        <f>IF('Admin - Part 4'!O45="","",'Admin - Part 4'!O45)</f>
      </c>
      <c r="P43" s="236">
        <f t="shared" si="14"/>
        <v>0</v>
      </c>
      <c r="Q43" s="219"/>
    </row>
    <row r="44" spans="1:17" ht="15" customHeight="1">
      <c r="A44" s="156" t="s">
        <v>355</v>
      </c>
      <c r="B44" s="230">
        <f>IF('Admin - Part 4'!B46="","",'Admin - Part 4'!B46)</f>
      </c>
      <c r="C44" s="230">
        <f>IF('Admin - Part 4'!C46="","",'Admin - Part 4'!C46)</f>
      </c>
      <c r="D44" s="231">
        <f>IF('Admin - Part 4'!D46="","",'Admin - Part 4'!D46)</f>
      </c>
      <c r="E44" s="231">
        <f>IF('Admin - Part 4'!E46="","",'Admin - Part 4'!E46)</f>
      </c>
      <c r="F44" s="231">
        <f>IF('Admin - Part 4'!F46="","",'Admin - Part 4'!F46)</f>
      </c>
      <c r="G44" s="231">
        <f>IF('Admin - Part 4'!G46="","",'Admin - Part 4'!G46)</f>
      </c>
      <c r="H44" s="231">
        <f>IF('Admin - Part 4'!H46="","",'Admin - Part 4'!H46)</f>
      </c>
      <c r="I44" s="231">
        <f>IF('Admin - Part 4'!I46="","",'Admin - Part 4'!I46)</f>
      </c>
      <c r="J44" s="231">
        <f>IF('Admin - Part 4'!J46="","",'Admin - Part 4'!J46)</f>
      </c>
      <c r="K44" s="231">
        <f>IF('Admin - Part 4'!K46="","",'Admin - Part 4'!K46)</f>
      </c>
      <c r="L44" s="231">
        <f>IF('Admin - Part 4'!L46="","",'Admin - Part 4'!L46)</f>
      </c>
      <c r="M44" s="231">
        <f>IF('Admin - Part 4'!M46="","",'Admin - Part 4'!M46)</f>
      </c>
      <c r="N44" s="231">
        <f>IF('Admin - Part 4'!N46="","",'Admin - Part 4'!N46)</f>
      </c>
      <c r="O44" s="231">
        <f>IF('Admin - Part 4'!O46="","",'Admin - Part 4'!O46)</f>
      </c>
      <c r="P44" s="232">
        <f t="shared" si="14"/>
        <v>0</v>
      </c>
      <c r="Q44" s="219"/>
    </row>
    <row r="45" spans="1:17" ht="15" customHeight="1">
      <c r="A45" s="156" t="s">
        <v>356</v>
      </c>
      <c r="B45" s="233">
        <f>IF('Admin - Part 4'!B47="","",'Admin - Part 4'!B47)</f>
      </c>
      <c r="C45" s="233">
        <f>IF('Admin - Part 4'!C47="","",'Admin - Part 4'!C47)</f>
      </c>
      <c r="D45" s="234">
        <f>IF('Admin - Part 4'!D47="","",'Admin - Part 4'!D47)</f>
      </c>
      <c r="E45" s="234">
        <f>IF('Admin - Part 4'!E47="","",'Admin - Part 4'!E47)</f>
      </c>
      <c r="F45" s="234">
        <f>IF('Admin - Part 4'!F47="","",'Admin - Part 4'!F47)</f>
      </c>
      <c r="G45" s="234">
        <f>IF('Admin - Part 4'!G47="","",'Admin - Part 4'!G47)</f>
      </c>
      <c r="H45" s="234">
        <f>IF('Admin - Part 4'!H47="","",'Admin - Part 4'!H47)</f>
      </c>
      <c r="I45" s="234">
        <f>IF('Admin - Part 4'!I47="","",'Admin - Part 4'!I47)</f>
      </c>
      <c r="J45" s="234">
        <f>IF('Admin - Part 4'!J47="","",'Admin - Part 4'!J47)</f>
      </c>
      <c r="K45" s="234">
        <f>IF('Admin - Part 4'!K47="","",'Admin - Part 4'!K47)</f>
      </c>
      <c r="L45" s="234">
        <f>IF('Admin - Part 4'!L47="","",'Admin - Part 4'!L47)</f>
      </c>
      <c r="M45" s="234">
        <f>IF('Admin - Part 4'!M47="","",'Admin - Part 4'!M47)</f>
      </c>
      <c r="N45" s="234">
        <f>IF('Admin - Part 4'!N47="","",'Admin - Part 4'!N47)</f>
      </c>
      <c r="O45" s="234">
        <f>IF('Admin - Part 4'!O47="","",'Admin - Part 4'!O47)</f>
      </c>
      <c r="P45" s="235">
        <f t="shared" si="14"/>
        <v>0</v>
      </c>
      <c r="Q45" s="219"/>
    </row>
    <row r="46" spans="1:17" ht="15" customHeight="1">
      <c r="A46" s="156" t="s">
        <v>357</v>
      </c>
      <c r="B46" s="230">
        <f>IF('Admin - Part 4'!B48="","",'Admin - Part 4'!B48)</f>
      </c>
      <c r="C46" s="230">
        <f>IF('Admin - Part 4'!C48="","",'Admin - Part 4'!C48)</f>
      </c>
      <c r="D46" s="231">
        <f>IF('Admin - Part 4'!D48="","",'Admin - Part 4'!D48)</f>
      </c>
      <c r="E46" s="231">
        <f>IF('Admin - Part 4'!E48="","",'Admin - Part 4'!E48)</f>
      </c>
      <c r="F46" s="231">
        <f>IF('Admin - Part 4'!F48="","",'Admin - Part 4'!F48)</f>
      </c>
      <c r="G46" s="231">
        <f>IF('Admin - Part 4'!G48="","",'Admin - Part 4'!G48)</f>
      </c>
      <c r="H46" s="231">
        <f>IF('Admin - Part 4'!H48="","",'Admin - Part 4'!H48)</f>
      </c>
      <c r="I46" s="231">
        <f>IF('Admin - Part 4'!I48="","",'Admin - Part 4'!I48)</f>
      </c>
      <c r="J46" s="231">
        <f>IF('Admin - Part 4'!J48="","",'Admin - Part 4'!J48)</f>
      </c>
      <c r="K46" s="231">
        <f>IF('Admin - Part 4'!K48="","",'Admin - Part 4'!K48)</f>
      </c>
      <c r="L46" s="231">
        <f>IF('Admin - Part 4'!L48="","",'Admin - Part 4'!L48)</f>
      </c>
      <c r="M46" s="231">
        <f>IF('Admin - Part 4'!M48="","",'Admin - Part 4'!M48)</f>
      </c>
      <c r="N46" s="231">
        <f>IF('Admin - Part 4'!N48="","",'Admin - Part 4'!N48)</f>
      </c>
      <c r="O46" s="231">
        <f>IF('Admin - Part 4'!O48="","",'Admin - Part 4'!O48)</f>
      </c>
      <c r="P46" s="236">
        <f t="shared" si="14"/>
        <v>0</v>
      </c>
      <c r="Q46" s="219"/>
    </row>
    <row r="47" spans="1:17" ht="15" customHeight="1">
      <c r="A47" s="156" t="s">
        <v>358</v>
      </c>
      <c r="B47" s="230">
        <f>IF('Admin - Part 4'!B49="","",'Admin - Part 4'!B49)</f>
      </c>
      <c r="C47" s="230">
        <f>IF('Admin - Part 4'!C49="","",'Admin - Part 4'!C49)</f>
      </c>
      <c r="D47" s="231">
        <f>IF('Admin - Part 4'!D49="","",'Admin - Part 4'!D49)</f>
      </c>
      <c r="E47" s="231">
        <f>IF('Admin - Part 4'!E49="","",'Admin - Part 4'!E49)</f>
      </c>
      <c r="F47" s="231">
        <f>IF('Admin - Part 4'!F49="","",'Admin - Part 4'!F49)</f>
      </c>
      <c r="G47" s="231">
        <f>IF('Admin - Part 4'!G49="","",'Admin - Part 4'!G49)</f>
      </c>
      <c r="H47" s="231">
        <f>IF('Admin - Part 4'!H49="","",'Admin - Part 4'!H49)</f>
      </c>
      <c r="I47" s="231">
        <f>IF('Admin - Part 4'!I49="","",'Admin - Part 4'!I49)</f>
      </c>
      <c r="J47" s="231">
        <f>IF('Admin - Part 4'!J49="","",'Admin - Part 4'!J49)</f>
      </c>
      <c r="K47" s="231">
        <f>IF('Admin - Part 4'!K49="","",'Admin - Part 4'!K49)</f>
      </c>
      <c r="L47" s="231">
        <f>IF('Admin - Part 4'!L49="","",'Admin - Part 4'!L49)</f>
      </c>
      <c r="M47" s="231">
        <f>IF('Admin - Part 4'!M49="","",'Admin - Part 4'!M49)</f>
      </c>
      <c r="N47" s="231">
        <f>IF('Admin - Part 4'!N49="","",'Admin - Part 4'!N49)</f>
      </c>
      <c r="O47" s="231">
        <f>IF('Admin - Part 4'!O49="","",'Admin - Part 4'!O49)</f>
      </c>
      <c r="P47" s="232">
        <f t="shared" si="14"/>
        <v>0</v>
      </c>
      <c r="Q47" s="219"/>
    </row>
    <row r="48" spans="1:17" ht="15" customHeight="1">
      <c r="A48" s="156" t="s">
        <v>359</v>
      </c>
      <c r="B48" s="233">
        <f>IF('Admin - Part 4'!B50="","",'Admin - Part 4'!B50)</f>
      </c>
      <c r="C48" s="233">
        <f>IF('Admin - Part 4'!C50="","",'Admin - Part 4'!C50)</f>
      </c>
      <c r="D48" s="234">
        <f>IF('Admin - Part 4'!D50="","",'Admin - Part 4'!D50)</f>
      </c>
      <c r="E48" s="234">
        <f>IF('Admin - Part 4'!E50="","",'Admin - Part 4'!E50)</f>
      </c>
      <c r="F48" s="234">
        <f>IF('Admin - Part 4'!F50="","",'Admin - Part 4'!F50)</f>
      </c>
      <c r="G48" s="234">
        <f>IF('Admin - Part 4'!G50="","",'Admin - Part 4'!G50)</f>
      </c>
      <c r="H48" s="234">
        <f>IF('Admin - Part 4'!H50="","",'Admin - Part 4'!H50)</f>
      </c>
      <c r="I48" s="234">
        <f>IF('Admin - Part 4'!I50="","",'Admin - Part 4'!I50)</f>
      </c>
      <c r="J48" s="234">
        <f>IF('Admin - Part 4'!J50="","",'Admin - Part 4'!J50)</f>
      </c>
      <c r="K48" s="234">
        <f>IF('Admin - Part 4'!K50="","",'Admin - Part 4'!K50)</f>
      </c>
      <c r="L48" s="234">
        <f>IF('Admin - Part 4'!L50="","",'Admin - Part 4'!L50)</f>
      </c>
      <c r="M48" s="234">
        <f>IF('Admin - Part 4'!M50="","",'Admin - Part 4'!M50)</f>
      </c>
      <c r="N48" s="234">
        <f>IF('Admin - Part 4'!N50="","",'Admin - Part 4'!N50)</f>
      </c>
      <c r="O48" s="234">
        <f>IF('Admin - Part 4'!O50="","",'Admin - Part 4'!O50)</f>
      </c>
      <c r="P48" s="235">
        <f t="shared" si="14"/>
        <v>0</v>
      </c>
      <c r="Q48" s="219"/>
    </row>
    <row r="49" spans="1:17" ht="15" customHeight="1">
      <c r="A49" s="156" t="s">
        <v>360</v>
      </c>
      <c r="B49" s="230">
        <f>IF('Admin - Part 4'!B51="","",'Admin - Part 4'!B51)</f>
      </c>
      <c r="C49" s="230">
        <f>IF('Admin - Part 4'!C51="","",'Admin - Part 4'!C51)</f>
      </c>
      <c r="D49" s="231">
        <f>IF('Admin - Part 4'!D51="","",'Admin - Part 4'!D51)</f>
      </c>
      <c r="E49" s="231">
        <f>IF('Admin - Part 4'!E51="","",'Admin - Part 4'!E51)</f>
      </c>
      <c r="F49" s="231">
        <f>IF('Admin - Part 4'!F51="","",'Admin - Part 4'!F51)</f>
      </c>
      <c r="G49" s="231">
        <f>IF('Admin - Part 4'!G51="","",'Admin - Part 4'!G51)</f>
      </c>
      <c r="H49" s="231">
        <f>IF('Admin - Part 4'!H51="","",'Admin - Part 4'!H51)</f>
      </c>
      <c r="I49" s="231">
        <f>IF('Admin - Part 4'!I51="","",'Admin - Part 4'!I51)</f>
      </c>
      <c r="J49" s="231">
        <f>IF('Admin - Part 4'!J51="","",'Admin - Part 4'!J51)</f>
      </c>
      <c r="K49" s="231">
        <f>IF('Admin - Part 4'!K51="","",'Admin - Part 4'!K51)</f>
      </c>
      <c r="L49" s="231">
        <f>IF('Admin - Part 4'!L51="","",'Admin - Part 4'!L51)</f>
      </c>
      <c r="M49" s="231">
        <f>IF('Admin - Part 4'!M51="","",'Admin - Part 4'!M51)</f>
      </c>
      <c r="N49" s="231">
        <f>IF('Admin - Part 4'!N51="","",'Admin - Part 4'!N51)</f>
      </c>
      <c r="O49" s="231">
        <f>IF('Admin - Part 4'!O51="","",'Admin - Part 4'!O51)</f>
      </c>
      <c r="P49" s="236">
        <f t="shared" si="14"/>
        <v>0</v>
      </c>
      <c r="Q49" s="219"/>
    </row>
    <row r="50" spans="1:17" ht="15" customHeight="1">
      <c r="A50" s="156" t="s">
        <v>361</v>
      </c>
      <c r="B50" s="230">
        <f>IF('Admin - Part 4'!B52="","",'Admin - Part 4'!B52)</f>
      </c>
      <c r="C50" s="230">
        <f>IF('Admin - Part 4'!C52="","",'Admin - Part 4'!C52)</f>
      </c>
      <c r="D50" s="231">
        <f>IF('Admin - Part 4'!D52="","",'Admin - Part 4'!D52)</f>
      </c>
      <c r="E50" s="231">
        <f>IF('Admin - Part 4'!E52="","",'Admin - Part 4'!E52)</f>
      </c>
      <c r="F50" s="231">
        <f>IF('Admin - Part 4'!F52="","",'Admin - Part 4'!F52)</f>
      </c>
      <c r="G50" s="231">
        <f>IF('Admin - Part 4'!G52="","",'Admin - Part 4'!G52)</f>
      </c>
      <c r="H50" s="231">
        <f>IF('Admin - Part 4'!H52="","",'Admin - Part 4'!H52)</f>
      </c>
      <c r="I50" s="231">
        <f>IF('Admin - Part 4'!I52="","",'Admin - Part 4'!I52)</f>
      </c>
      <c r="J50" s="231">
        <f>IF('Admin - Part 4'!J52="","",'Admin - Part 4'!J52)</f>
      </c>
      <c r="K50" s="231">
        <f>IF('Admin - Part 4'!K52="","",'Admin - Part 4'!K52)</f>
      </c>
      <c r="L50" s="231">
        <f>IF('Admin - Part 4'!L52="","",'Admin - Part 4'!L52)</f>
      </c>
      <c r="M50" s="231">
        <f>IF('Admin - Part 4'!M52="","",'Admin - Part 4'!M52)</f>
      </c>
      <c r="N50" s="231">
        <f>IF('Admin - Part 4'!N52="","",'Admin - Part 4'!N52)</f>
      </c>
      <c r="O50" s="231">
        <f>IF('Admin - Part 4'!O52="","",'Admin - Part 4'!O52)</f>
      </c>
      <c r="P50" s="232">
        <f t="shared" si="14"/>
        <v>0</v>
      </c>
      <c r="Q50" s="219"/>
    </row>
    <row r="51" spans="1:16" ht="24.75" customHeight="1">
      <c r="A51" s="368" t="s">
        <v>112</v>
      </c>
      <c r="B51" s="368"/>
      <c r="C51" s="368"/>
      <c r="D51" s="368"/>
      <c r="E51" s="368"/>
      <c r="F51" s="208"/>
      <c r="G51" s="208"/>
      <c r="H51" s="208"/>
      <c r="I51" s="208"/>
      <c r="J51" s="208"/>
      <c r="K51" s="208"/>
      <c r="L51" s="208"/>
      <c r="M51" s="208"/>
      <c r="N51" s="208"/>
      <c r="O51" s="208"/>
      <c r="P51" s="208"/>
    </row>
    <row r="52" spans="1:16" ht="15" customHeight="1">
      <c r="A52" s="222" t="s">
        <v>362</v>
      </c>
      <c r="B52" s="237">
        <f>+B19</f>
      </c>
      <c r="C52" s="237">
        <f aca="true" t="shared" si="15" ref="B52:C83">+C19</f>
      </c>
      <c r="D52" s="238">
        <f>IF(D19="","",VLOOKUP($B52,'QI - Part 3'!$B$9:$O$15,3,0)*D19/VLOOKUP($B52,$B$9:$O$15,3,0))</f>
      </c>
      <c r="E52" s="238">
        <f>IF(E19="","",VLOOKUP($B52,'QI - Part 3'!$B$9:$O$15,4,0)*E19/VLOOKUP($B52,$B$9:$O$15,4,0))</f>
      </c>
      <c r="F52" s="238">
        <f>IF(F19="","",VLOOKUP($B52,'QI - Part 3'!$B$9:$O$15,5,0)*F19/VLOOKUP($B52,$B$9:$O$15,5,0))</f>
      </c>
      <c r="G52" s="238">
        <f>IF(G19="","",VLOOKUP($B52,'QI - Part 3'!$B$9:$O$15,6,0)*G19/VLOOKUP($B52,$B$9:$O$15,6,0))</f>
      </c>
      <c r="H52" s="238">
        <f>IF(H19="","",VLOOKUP($B52,'QI - Part 3'!$B$9:$O$15,7,0)*H19/VLOOKUP($B52,$B$9:$O$15,7,0))</f>
      </c>
      <c r="I52" s="238">
        <f>IF(I19="","",VLOOKUP($B52,'QI - Part 3'!$B$9:$O$15,8,0)*I19/VLOOKUP($B52,$B$9:$O$15,8,0))</f>
      </c>
      <c r="J52" s="238">
        <f>IF(J19="","",VLOOKUP($B52,'QI - Part 3'!$B$9:$O$15,9,0)*J19/VLOOKUP($B52,$B$9:$O$15,9,0))</f>
      </c>
      <c r="K52" s="238">
        <f>IF(K19="","",VLOOKUP($B52,'QI - Part 3'!$B$9:$O$15,10,0)*K19/VLOOKUP($B52,$B$9:$O$15,10,0))</f>
      </c>
      <c r="L52" s="238">
        <f>IF(L19="","",VLOOKUP($B52,'QI - Part 3'!$B$9:$O$15,11,0)*L19/VLOOKUP($B52,$B$9:$O$15,11,0))</f>
      </c>
      <c r="M52" s="238">
        <f>IF(M19="","",VLOOKUP($B52,'QI - Part 3'!$B$9:$O$15,12,0)*M19/VLOOKUP($B52,$B$9:$O$15,12,0))</f>
      </c>
      <c r="N52" s="238">
        <f>IF(N19="","",VLOOKUP($B52,'QI - Part 3'!$B$9:$O$15,13,0)*N19/VLOOKUP($B52,$B$9:$O$15,13,0))</f>
      </c>
      <c r="O52" s="238">
        <f>IF(O19="","",VLOOKUP($B52,'QI - Part 3'!$B$9:$O$15,14,0)*O19/VLOOKUP($B52,$B$9:$O$15,14,0))</f>
      </c>
      <c r="P52" s="238">
        <f aca="true" t="shared" si="16" ref="P52:P57">SUM(D52:O52)</f>
        <v>0</v>
      </c>
    </row>
    <row r="53" spans="1:16" ht="15" customHeight="1">
      <c r="A53" s="222" t="s">
        <v>363</v>
      </c>
      <c r="B53" s="237">
        <f t="shared" si="15"/>
      </c>
      <c r="C53" s="237">
        <f t="shared" si="15"/>
      </c>
      <c r="D53" s="239">
        <f>IF(D20="","",VLOOKUP($B53,'QI - Part 3'!$B$9:$O$15,3,0)*D20/VLOOKUP($B53,$B$9:$O$15,3,0))</f>
      </c>
      <c r="E53" s="238">
        <f>IF(E20="","",VLOOKUP($B53,'QI - Part 3'!$B$9:$O$15,4,0)*E20/VLOOKUP($B53,$B$9:$O$15,4,0))</f>
      </c>
      <c r="F53" s="238">
        <f>IF(F20="","",VLOOKUP($B53,'QI - Part 3'!$B$9:$O$15,5,0)*F20/VLOOKUP($B53,$B$9:$O$15,5,0))</f>
      </c>
      <c r="G53" s="238">
        <f>IF(G20="","",VLOOKUP($B53,'QI - Part 3'!$B$9:$O$15,6,0)*G20/VLOOKUP($B53,$B$9:$O$15,6,0))</f>
      </c>
      <c r="H53" s="238">
        <f>IF(H20="","",VLOOKUP($B53,'QI - Part 3'!$B$9:$O$15,7,0)*H20/VLOOKUP($B53,$B$9:$O$15,7,0))</f>
      </c>
      <c r="I53" s="238">
        <f>IF(I20="","",VLOOKUP($B53,'QI - Part 3'!$B$9:$O$15,8,0)*I20/VLOOKUP($B53,$B$9:$O$15,8,0))</f>
      </c>
      <c r="J53" s="238">
        <f>IF(J20="","",VLOOKUP($B53,'QI - Part 3'!$B$9:$O$15,9,0)*J20/VLOOKUP($B53,$B$9:$O$15,9,0))</f>
      </c>
      <c r="K53" s="238">
        <f>IF(K20="","",VLOOKUP($B53,'QI - Part 3'!$B$9:$O$15,10,0)*K20/VLOOKUP($B53,$B$9:$O$15,10,0))</f>
      </c>
      <c r="L53" s="238">
        <f>IF(L20="","",VLOOKUP($B53,'QI - Part 3'!$B$9:$O$15,11,0)*L20/VLOOKUP($B53,$B$9:$O$15,11,0))</f>
      </c>
      <c r="M53" s="238">
        <f>IF(M20="","",VLOOKUP($B53,'QI - Part 3'!$B$9:$O$15,12,0)*M20/VLOOKUP($B53,$B$9:$O$15,12,0))</f>
      </c>
      <c r="N53" s="238">
        <f>IF(N20="","",VLOOKUP($B53,'QI - Part 3'!$B$9:$O$15,13,0)*N20/VLOOKUP($B53,$B$9:$O$15,13,0))</f>
      </c>
      <c r="O53" s="238">
        <f>IF(O20="","",VLOOKUP($B53,'QI - Part 3'!$B$9:$O$15,14,0)*O20/VLOOKUP($B53,$B$9:$O$15,14,0))</f>
      </c>
      <c r="P53" s="239">
        <f t="shared" si="16"/>
        <v>0</v>
      </c>
    </row>
    <row r="54" spans="1:16" ht="15" customHeight="1">
      <c r="A54" s="222" t="s">
        <v>364</v>
      </c>
      <c r="B54" s="240">
        <f t="shared" si="15"/>
      </c>
      <c r="C54" s="240">
        <f t="shared" si="15"/>
      </c>
      <c r="D54" s="241">
        <f>IF(D21="","",VLOOKUP($B54,'QI - Part 3'!$B$9:$O$15,3,0)*D21/VLOOKUP($B54,$B$9:$O$15,3,0))</f>
      </c>
      <c r="E54" s="308">
        <f>IF(E21="","",VLOOKUP($B54,'QI - Part 3'!$B$9:$O$15,4,0)*E21/VLOOKUP($B54,$B$9:$O$15,4,0))</f>
      </c>
      <c r="F54" s="308">
        <f>IF(F21="","",VLOOKUP($B54,'QI - Part 3'!$B$9:$O$15,5,0)*F21/VLOOKUP($B54,$B$9:$O$15,5,0))</f>
      </c>
      <c r="G54" s="308">
        <f>IF(G21="","",VLOOKUP($B54,'QI - Part 3'!$B$9:$O$15,6,0)*G21/VLOOKUP($B54,$B$9:$O$15,6,0))</f>
      </c>
      <c r="H54" s="308">
        <f>IF(H21="","",VLOOKUP($B54,'QI - Part 3'!$B$9:$O$15,7,0)*H21/VLOOKUP($B54,$B$9:$O$15,7,0))</f>
      </c>
      <c r="I54" s="308">
        <f>IF(I21="","",VLOOKUP($B54,'QI - Part 3'!$B$9:$O$15,8,0)*I21/VLOOKUP($B54,$B$9:$O$15,8,0))</f>
      </c>
      <c r="J54" s="308">
        <f>IF(J21="","",VLOOKUP($B54,'QI - Part 3'!$B$9:$O$15,9,0)*J21/VLOOKUP($B54,$B$9:$O$15,9,0))</f>
      </c>
      <c r="K54" s="308">
        <f>IF(K21="","",VLOOKUP($B54,'QI - Part 3'!$B$9:$O$15,10,0)*K21/VLOOKUP($B54,$B$9:$O$15,10,0))</f>
      </c>
      <c r="L54" s="308">
        <f>IF(L21="","",VLOOKUP($B54,'QI - Part 3'!$B$9:$O$15,11,0)*L21/VLOOKUP($B54,$B$9:$O$15,11,0))</f>
      </c>
      <c r="M54" s="308">
        <f>IF(M21="","",VLOOKUP($B54,'QI - Part 3'!$B$9:$O$15,12,0)*M21/VLOOKUP($B54,$B$9:$O$15,12,0))</f>
      </c>
      <c r="N54" s="308">
        <f>IF(N21="","",VLOOKUP($B54,'QI - Part 3'!$B$9:$O$15,13,0)*N21/VLOOKUP($B54,$B$9:$O$15,13,0))</f>
      </c>
      <c r="O54" s="308">
        <f>IF(O21="","",VLOOKUP($B54,'QI - Part 3'!$B$9:$O$15,14,0)*O21/VLOOKUP($B54,$B$9:$O$15,14,0))</f>
      </c>
      <c r="P54" s="241">
        <f t="shared" si="16"/>
        <v>0</v>
      </c>
    </row>
    <row r="55" spans="1:16" ht="15" customHeight="1">
      <c r="A55" s="222" t="s">
        <v>365</v>
      </c>
      <c r="B55" s="242">
        <f t="shared" si="15"/>
      </c>
      <c r="C55" s="242">
        <f t="shared" si="15"/>
      </c>
      <c r="D55" s="309">
        <f>IF(D22="","",VLOOKUP($B55,'QI - Part 3'!$B$9:$O$15,3,0)*D22/VLOOKUP($B55,$B$9:$O$15,3,0))</f>
      </c>
      <c r="E55" s="309">
        <f>IF(E22="","",VLOOKUP($B55,'QI - Part 3'!$B$9:$O$15,4,0)*E22/VLOOKUP($B55,$B$9:$O$15,4,0))</f>
      </c>
      <c r="F55" s="309">
        <f>IF(F22="","",VLOOKUP($B55,'QI - Part 3'!$B$9:$O$15,5,0)*F22/VLOOKUP($B55,$B$9:$O$15,5,0))</f>
      </c>
      <c r="G55" s="309">
        <f>IF(G22="","",VLOOKUP($B55,'QI - Part 3'!$B$9:$O$15,6,0)*G22/VLOOKUP($B55,$B$9:$O$15,6,0))</f>
      </c>
      <c r="H55" s="309">
        <f>IF(H22="","",VLOOKUP($B55,'QI - Part 3'!$B$9:$O$15,7,0)*H22/VLOOKUP($B55,$B$9:$O$15,7,0))</f>
      </c>
      <c r="I55" s="309">
        <f>IF(I22="","",VLOOKUP($B55,'QI - Part 3'!$B$9:$O$15,8,0)*I22/VLOOKUP($B55,$B$9:$O$15,8,0))</f>
      </c>
      <c r="J55" s="309">
        <f>IF(J22="","",VLOOKUP($B55,'QI - Part 3'!$B$9:$O$15,9,0)*J22/VLOOKUP($B55,$B$9:$O$15,9,0))</f>
      </c>
      <c r="K55" s="309">
        <f>IF(K22="","",VLOOKUP($B55,'QI - Part 3'!$B$9:$O$15,10,0)*K22/VLOOKUP($B55,$B$9:$O$15,10,0))</f>
      </c>
      <c r="L55" s="309">
        <f>IF(L22="","",VLOOKUP($B55,'QI - Part 3'!$B$9:$O$15,11,0)*L22/VLOOKUP($B55,$B$9:$O$15,11,0))</f>
      </c>
      <c r="M55" s="309">
        <f>IF(M22="","",VLOOKUP($B55,'QI - Part 3'!$B$9:$O$15,12,0)*M22/VLOOKUP($B55,$B$9:$O$15,12,0))</f>
      </c>
      <c r="N55" s="309">
        <f>IF(N22="","",VLOOKUP($B55,'QI - Part 3'!$B$9:$O$15,13,0)*N22/VLOOKUP($B55,$B$9:$O$15,13,0))</f>
      </c>
      <c r="O55" s="309">
        <f>IF(O22="","",VLOOKUP($B55,'QI - Part 3'!$B$9:$O$15,14,0)*O22/VLOOKUP($B55,$B$9:$O$15,14,0))</f>
      </c>
      <c r="P55" s="243">
        <f t="shared" si="16"/>
        <v>0</v>
      </c>
    </row>
    <row r="56" spans="1:16" ht="15" customHeight="1">
      <c r="A56" s="222" t="s">
        <v>366</v>
      </c>
      <c r="B56" s="237">
        <f t="shared" si="15"/>
      </c>
      <c r="C56" s="237">
        <f t="shared" si="15"/>
      </c>
      <c r="D56" s="238">
        <f>IF(D23="","",VLOOKUP($B56,'QI - Part 3'!$B$9:$O$15,3,0)*D23/VLOOKUP($B56,$B$9:$O$15,3,0))</f>
      </c>
      <c r="E56" s="238">
        <f>IF(E23="","",VLOOKUP($B56,'QI - Part 3'!$B$9:$O$15,4,0)*E23/VLOOKUP($B56,$B$9:$O$15,4,0))</f>
      </c>
      <c r="F56" s="238">
        <f>IF(F23="","",VLOOKUP($B56,'QI - Part 3'!$B$9:$O$15,5,0)*F23/VLOOKUP($B56,$B$9:$O$15,5,0))</f>
      </c>
      <c r="G56" s="238">
        <f>IF(G23="","",VLOOKUP($B56,'QI - Part 3'!$B$9:$O$15,6,0)*G23/VLOOKUP($B56,$B$9:$O$15,6,0))</f>
      </c>
      <c r="H56" s="238">
        <f>IF(H23="","",VLOOKUP($B56,'QI - Part 3'!$B$9:$O$15,7,0)*H23/VLOOKUP($B56,$B$9:$O$15,7,0))</f>
      </c>
      <c r="I56" s="238">
        <f>IF(I23="","",VLOOKUP($B56,'QI - Part 3'!$B$9:$O$15,8,0)*I23/VLOOKUP($B56,$B$9:$O$15,8,0))</f>
      </c>
      <c r="J56" s="238">
        <f>IF(J23="","",VLOOKUP($B56,'QI - Part 3'!$B$9:$O$15,9,0)*J23/VLOOKUP($B56,$B$9:$O$15,9,0))</f>
      </c>
      <c r="K56" s="238">
        <f>IF(K23="","",VLOOKUP($B56,'QI - Part 3'!$B$9:$O$15,10,0)*K23/VLOOKUP($B56,$B$9:$O$15,10,0))</f>
      </c>
      <c r="L56" s="238">
        <f>IF(L23="","",VLOOKUP($B56,'QI - Part 3'!$B$9:$O$15,11,0)*L23/VLOOKUP($B56,$B$9:$O$15,11,0))</f>
      </c>
      <c r="M56" s="238">
        <f>IF(M23="","",VLOOKUP($B56,'QI - Part 3'!$B$9:$O$15,12,0)*M23/VLOOKUP($B56,$B$9:$O$15,12,0))</f>
      </c>
      <c r="N56" s="238">
        <f>IF(N23="","",VLOOKUP($B56,'QI - Part 3'!$B$9:$O$15,13,0)*N23/VLOOKUP($B56,$B$9:$O$15,13,0))</f>
      </c>
      <c r="O56" s="238">
        <f>IF(O23="","",VLOOKUP($B56,'QI - Part 3'!$B$9:$O$15,14,0)*O23/VLOOKUP($B56,$B$9:$O$15,14,0))</f>
      </c>
      <c r="P56" s="239">
        <f t="shared" si="16"/>
        <v>0</v>
      </c>
    </row>
    <row r="57" spans="1:16" ht="15" customHeight="1">
      <c r="A57" s="222" t="s">
        <v>367</v>
      </c>
      <c r="B57" s="240">
        <f t="shared" si="15"/>
      </c>
      <c r="C57" s="240">
        <f t="shared" si="15"/>
      </c>
      <c r="D57" s="308">
        <f>IF(D24="","",VLOOKUP($B57,'QI - Part 3'!$B$9:$O$15,3,0)*D24/VLOOKUP($B57,$B$9:$O$15,3,0))</f>
      </c>
      <c r="E57" s="308">
        <f>IF(E24="","",VLOOKUP($B57,'QI - Part 3'!$B$9:$O$15,4,0)*E24/VLOOKUP($B57,$B$9:$O$15,4,0))</f>
      </c>
      <c r="F57" s="308">
        <f>IF(F24="","",VLOOKUP($B57,'QI - Part 3'!$B$9:$O$15,5,0)*F24/VLOOKUP($B57,$B$9:$O$15,5,0))</f>
      </c>
      <c r="G57" s="308">
        <f>IF(G24="","",VLOOKUP($B57,'QI - Part 3'!$B$9:$O$15,6,0)*G24/VLOOKUP($B57,$B$9:$O$15,6,0))</f>
      </c>
      <c r="H57" s="308">
        <f>IF(H24="","",VLOOKUP($B57,'QI - Part 3'!$B$9:$O$15,7,0)*H24/VLOOKUP($B57,$B$9:$O$15,7,0))</f>
      </c>
      <c r="I57" s="308">
        <f>IF(I24="","",VLOOKUP($B57,'QI - Part 3'!$B$9:$O$15,8,0)*I24/VLOOKUP($B57,$B$9:$O$15,8,0))</f>
      </c>
      <c r="J57" s="308">
        <f>IF(J24="","",VLOOKUP($B57,'QI - Part 3'!$B$9:$O$15,9,0)*J24/VLOOKUP($B57,$B$9:$O$15,9,0))</f>
      </c>
      <c r="K57" s="308">
        <f>IF(K24="","",VLOOKUP($B57,'QI - Part 3'!$B$9:$O$15,10,0)*K24/VLOOKUP($B57,$B$9:$O$15,10,0))</f>
      </c>
      <c r="L57" s="308">
        <f>IF(L24="","",VLOOKUP($B57,'QI - Part 3'!$B$9:$O$15,11,0)*L24/VLOOKUP($B57,$B$9:$O$15,11,0))</f>
      </c>
      <c r="M57" s="308">
        <f>IF(M24="","",VLOOKUP($B57,'QI - Part 3'!$B$9:$O$15,12,0)*M24/VLOOKUP($B57,$B$9:$O$15,12,0))</f>
      </c>
      <c r="N57" s="308">
        <f>IF(N24="","",VLOOKUP($B57,'QI - Part 3'!$B$9:$O$15,13,0)*N24/VLOOKUP($B57,$B$9:$O$15,13,0))</f>
      </c>
      <c r="O57" s="308">
        <f>IF(O24="","",VLOOKUP($B57,'QI - Part 3'!$B$9:$O$15,14,0)*O24/VLOOKUP($B57,$B$9:$O$15,14,0))</f>
      </c>
      <c r="P57" s="241">
        <f t="shared" si="16"/>
        <v>0</v>
      </c>
    </row>
    <row r="58" spans="1:16" ht="15" customHeight="1">
      <c r="A58" s="222" t="s">
        <v>368</v>
      </c>
      <c r="B58" s="242">
        <f t="shared" si="15"/>
      </c>
      <c r="C58" s="242">
        <f t="shared" si="15"/>
      </c>
      <c r="D58" s="309">
        <f>IF(D25="","",VLOOKUP($B58,'QI - Part 3'!$B$9:$O$15,3,0)*D25/VLOOKUP($B58,$B$9:$O$15,3,0))</f>
      </c>
      <c r="E58" s="309">
        <f>IF(E25="","",VLOOKUP($B58,'QI - Part 3'!$B$9:$O$15,4,0)*E25/VLOOKUP($B58,$B$9:$O$15,4,0))</f>
      </c>
      <c r="F58" s="309">
        <f>IF(F25="","",VLOOKUP($B58,'QI - Part 3'!$B$9:$O$15,5,0)*F25/VLOOKUP($B58,$B$9:$O$15,5,0))</f>
      </c>
      <c r="G58" s="309">
        <f>IF(G25="","",VLOOKUP($B58,'QI - Part 3'!$B$9:$O$15,6,0)*G25/VLOOKUP($B58,$B$9:$O$15,6,0))</f>
      </c>
      <c r="H58" s="309">
        <f>IF(H25="","",VLOOKUP($B58,'QI - Part 3'!$B$9:$O$15,7,0)*H25/VLOOKUP($B58,$B$9:$O$15,7,0))</f>
      </c>
      <c r="I58" s="309">
        <f>IF(I25="","",VLOOKUP($B58,'QI - Part 3'!$B$9:$O$15,8,0)*I25/VLOOKUP($B58,$B$9:$O$15,8,0))</f>
      </c>
      <c r="J58" s="309">
        <f>IF(J25="","",VLOOKUP($B58,'QI - Part 3'!$B$9:$O$15,9,0)*J25/VLOOKUP($B58,$B$9:$O$15,9,0))</f>
      </c>
      <c r="K58" s="309">
        <f>IF(K25="","",VLOOKUP($B58,'QI - Part 3'!$B$9:$O$15,10,0)*K25/VLOOKUP($B58,$B$9:$O$15,10,0))</f>
      </c>
      <c r="L58" s="309">
        <f>IF(L25="","",VLOOKUP($B58,'QI - Part 3'!$B$9:$O$15,11,0)*L25/VLOOKUP($B58,$B$9:$O$15,11,0))</f>
      </c>
      <c r="M58" s="309">
        <f>IF(M25="","",VLOOKUP($B58,'QI - Part 3'!$B$9:$O$15,12,0)*M25/VLOOKUP($B58,$B$9:$O$15,12,0))</f>
      </c>
      <c r="N58" s="309">
        <f>IF(N25="","",VLOOKUP($B58,'QI - Part 3'!$B$9:$O$15,13,0)*N25/VLOOKUP($B58,$B$9:$O$15,13,0))</f>
      </c>
      <c r="O58" s="309">
        <f>IF(O25="","",VLOOKUP($B58,'QI - Part 3'!$B$9:$O$15,14,0)*O25/VLOOKUP($B58,$B$9:$O$15,14,0))</f>
      </c>
      <c r="P58" s="243">
        <f aca="true" t="shared" si="17" ref="P58:P83">SUM(D58:O58)</f>
        <v>0</v>
      </c>
    </row>
    <row r="59" spans="1:16" ht="15" customHeight="1">
      <c r="A59" s="222" t="s">
        <v>369</v>
      </c>
      <c r="B59" s="237">
        <f t="shared" si="15"/>
      </c>
      <c r="C59" s="237">
        <f t="shared" si="15"/>
      </c>
      <c r="D59" s="238">
        <f>IF(D26="","",VLOOKUP($B59,'QI - Part 3'!$B$9:$O$15,3,0)*D26/VLOOKUP($B59,$B$9:$O$15,3,0))</f>
      </c>
      <c r="E59" s="238">
        <f>IF(E26="","",VLOOKUP($B59,'QI - Part 3'!$B$9:$O$15,4,0)*E26/VLOOKUP($B59,$B$9:$O$15,4,0))</f>
      </c>
      <c r="F59" s="238">
        <f>IF(F26="","",VLOOKUP($B59,'QI - Part 3'!$B$9:$O$15,5,0)*F26/VLOOKUP($B59,$B$9:$O$15,5,0))</f>
      </c>
      <c r="G59" s="238">
        <f>IF(G26="","",VLOOKUP($B59,'QI - Part 3'!$B$9:$O$15,6,0)*G26/VLOOKUP($B59,$B$9:$O$15,6,0))</f>
      </c>
      <c r="H59" s="238">
        <f>IF(H26="","",VLOOKUP($B59,'QI - Part 3'!$B$9:$O$15,7,0)*H26/VLOOKUP($B59,$B$9:$O$15,7,0))</f>
      </c>
      <c r="I59" s="238">
        <f>IF(I26="","",VLOOKUP($B59,'QI - Part 3'!$B$9:$O$15,8,0)*I26/VLOOKUP($B59,$B$9:$O$15,8,0))</f>
      </c>
      <c r="J59" s="238">
        <f>IF(J26="","",VLOOKUP($B59,'QI - Part 3'!$B$9:$O$15,9,0)*J26/VLOOKUP($B59,$B$9:$O$15,9,0))</f>
      </c>
      <c r="K59" s="238">
        <f>IF(K26="","",VLOOKUP($B59,'QI - Part 3'!$B$9:$O$15,10,0)*K26/VLOOKUP($B59,$B$9:$O$15,10,0))</f>
      </c>
      <c r="L59" s="238">
        <f>IF(L26="","",VLOOKUP($B59,'QI - Part 3'!$B$9:$O$15,11,0)*L26/VLOOKUP($B59,$B$9:$O$15,11,0))</f>
      </c>
      <c r="M59" s="238">
        <f>IF(M26="","",VLOOKUP($B59,'QI - Part 3'!$B$9:$O$15,12,0)*M26/VLOOKUP($B59,$B$9:$O$15,12,0))</f>
      </c>
      <c r="N59" s="238">
        <f>IF(N26="","",VLOOKUP($B59,'QI - Part 3'!$B$9:$O$15,13,0)*N26/VLOOKUP($B59,$B$9:$O$15,13,0))</f>
      </c>
      <c r="O59" s="238">
        <f>IF(O26="","",VLOOKUP($B59,'QI - Part 3'!$B$9:$O$15,14,0)*O26/VLOOKUP($B59,$B$9:$O$15,14,0))</f>
      </c>
      <c r="P59" s="239">
        <f t="shared" si="17"/>
        <v>0</v>
      </c>
    </row>
    <row r="60" spans="1:16" ht="15" customHeight="1">
      <c r="A60" s="222" t="s">
        <v>370</v>
      </c>
      <c r="B60" s="240">
        <f t="shared" si="15"/>
      </c>
      <c r="C60" s="240">
        <f t="shared" si="15"/>
      </c>
      <c r="D60" s="308">
        <f>IF(D27="","",VLOOKUP($B60,'QI - Part 3'!$B$9:$O$15,3,0)*D27/VLOOKUP($B60,$B$9:$O$15,3,0))</f>
      </c>
      <c r="E60" s="308">
        <f>IF(E27="","",VLOOKUP($B60,'QI - Part 3'!$B$9:$O$15,4,0)*E27/VLOOKUP($B60,$B$9:$O$15,4,0))</f>
      </c>
      <c r="F60" s="308">
        <f>IF(F27="","",VLOOKUP($B60,'QI - Part 3'!$B$9:$O$15,5,0)*F27/VLOOKUP($B60,$B$9:$O$15,5,0))</f>
      </c>
      <c r="G60" s="308">
        <f>IF(G27="","",VLOOKUP($B60,'QI - Part 3'!$B$9:$O$15,6,0)*G27/VLOOKUP($B60,$B$9:$O$15,6,0))</f>
      </c>
      <c r="H60" s="308">
        <f>IF(H27="","",VLOOKUP($B60,'QI - Part 3'!$B$9:$O$15,7,0)*H27/VLOOKUP($B60,$B$9:$O$15,7,0))</f>
      </c>
      <c r="I60" s="308">
        <f>IF(I27="","",VLOOKUP($B60,'QI - Part 3'!$B$9:$O$15,8,0)*I27/VLOOKUP($B60,$B$9:$O$15,8,0))</f>
      </c>
      <c r="J60" s="308">
        <f>IF(J27="","",VLOOKUP($B60,'QI - Part 3'!$B$9:$O$15,9,0)*J27/VLOOKUP($B60,$B$9:$O$15,9,0))</f>
      </c>
      <c r="K60" s="308">
        <f>IF(K27="","",VLOOKUP($B60,'QI - Part 3'!$B$9:$O$15,10,0)*K27/VLOOKUP($B60,$B$9:$O$15,10,0))</f>
      </c>
      <c r="L60" s="308">
        <f>IF(L27="","",VLOOKUP($B60,'QI - Part 3'!$B$9:$O$15,11,0)*L27/VLOOKUP($B60,$B$9:$O$15,11,0))</f>
      </c>
      <c r="M60" s="308">
        <f>IF(M27="","",VLOOKUP($B60,'QI - Part 3'!$B$9:$O$15,12,0)*M27/VLOOKUP($B60,$B$9:$O$15,12,0))</f>
      </c>
      <c r="N60" s="308">
        <f>IF(N27="","",VLOOKUP($B60,'QI - Part 3'!$B$9:$O$15,13,0)*N27/VLOOKUP($B60,$B$9:$O$15,13,0))</f>
      </c>
      <c r="O60" s="308">
        <f>IF(O27="","",VLOOKUP($B60,'QI - Part 3'!$B$9:$O$15,14,0)*O27/VLOOKUP($B60,$B$9:$O$15,14,0))</f>
      </c>
      <c r="P60" s="241">
        <f t="shared" si="17"/>
        <v>0</v>
      </c>
    </row>
    <row r="61" spans="1:16" ht="15" customHeight="1">
      <c r="A61" s="222" t="s">
        <v>371</v>
      </c>
      <c r="B61" s="242">
        <f t="shared" si="15"/>
      </c>
      <c r="C61" s="242">
        <f t="shared" si="15"/>
      </c>
      <c r="D61" s="309">
        <f>IF(D28="","",VLOOKUP($B61,'QI - Part 3'!$B$9:$O$15,3,0)*D28/VLOOKUP($B61,$B$9:$O$15,3,0))</f>
      </c>
      <c r="E61" s="309">
        <f>IF(E28="","",VLOOKUP($B61,'QI - Part 3'!$B$9:$O$15,4,0)*E28/VLOOKUP($B61,$B$9:$O$15,4,0))</f>
      </c>
      <c r="F61" s="309">
        <f>IF(F28="","",VLOOKUP($B61,'QI - Part 3'!$B$9:$O$15,5,0)*F28/VLOOKUP($B61,$B$9:$O$15,5,0))</f>
      </c>
      <c r="G61" s="309">
        <f>IF(G28="","",VLOOKUP($B61,'QI - Part 3'!$B$9:$O$15,6,0)*G28/VLOOKUP($B61,$B$9:$O$15,6,0))</f>
      </c>
      <c r="H61" s="309">
        <f>IF(H28="","",VLOOKUP($B61,'QI - Part 3'!$B$9:$O$15,7,0)*H28/VLOOKUP($B61,$B$9:$O$15,7,0))</f>
      </c>
      <c r="I61" s="309">
        <f>IF(I28="","",VLOOKUP($B61,'QI - Part 3'!$B$9:$O$15,8,0)*I28/VLOOKUP($B61,$B$9:$O$15,8,0))</f>
      </c>
      <c r="J61" s="309">
        <f>IF(J28="","",VLOOKUP($B61,'QI - Part 3'!$B$9:$O$15,9,0)*J28/VLOOKUP($B61,$B$9:$O$15,9,0))</f>
      </c>
      <c r="K61" s="309">
        <f>IF(K28="","",VLOOKUP($B61,'QI - Part 3'!$B$9:$O$15,10,0)*K28/VLOOKUP($B61,$B$9:$O$15,10,0))</f>
      </c>
      <c r="L61" s="309">
        <f>IF(L28="","",VLOOKUP($B61,'QI - Part 3'!$B$9:$O$15,11,0)*L28/VLOOKUP($B61,$B$9:$O$15,11,0))</f>
      </c>
      <c r="M61" s="309">
        <f>IF(M28="","",VLOOKUP($B61,'QI - Part 3'!$B$9:$O$15,12,0)*M28/VLOOKUP($B61,$B$9:$O$15,12,0))</f>
      </c>
      <c r="N61" s="309">
        <f>IF(N28="","",VLOOKUP($B61,'QI - Part 3'!$B$9:$O$15,13,0)*N28/VLOOKUP($B61,$B$9:$O$15,13,0))</f>
      </c>
      <c r="O61" s="309">
        <f>IF(O28="","",VLOOKUP($B61,'QI - Part 3'!$B$9:$O$15,14,0)*O28/VLOOKUP($B61,$B$9:$O$15,14,0))</f>
      </c>
      <c r="P61" s="243">
        <f t="shared" si="17"/>
        <v>0</v>
      </c>
    </row>
    <row r="62" spans="1:16" ht="15" customHeight="1">
      <c r="A62" s="222" t="s">
        <v>372</v>
      </c>
      <c r="B62" s="237">
        <f t="shared" si="15"/>
      </c>
      <c r="C62" s="237">
        <f t="shared" si="15"/>
      </c>
      <c r="D62" s="238">
        <f>IF(D29="","",VLOOKUP($B62,'QI - Part 3'!$B$9:$O$15,3,0)*D29/VLOOKUP($B62,$B$9:$O$15,3,0))</f>
      </c>
      <c r="E62" s="238">
        <f>IF(E29="","",VLOOKUP($B62,'QI - Part 3'!$B$9:$O$15,4,0)*E29/VLOOKUP($B62,$B$9:$O$15,4,0))</f>
      </c>
      <c r="F62" s="238">
        <f>IF(F29="","",VLOOKUP($B62,'QI - Part 3'!$B$9:$O$15,5,0)*F29/VLOOKUP($B62,$B$9:$O$15,5,0))</f>
      </c>
      <c r="G62" s="238">
        <f>IF(G29="","",VLOOKUP($B62,'QI - Part 3'!$B$9:$O$15,6,0)*G29/VLOOKUP($B62,$B$9:$O$15,6,0))</f>
      </c>
      <c r="H62" s="238">
        <f>IF(H29="","",VLOOKUP($B62,'QI - Part 3'!$B$9:$O$15,7,0)*H29/VLOOKUP($B62,$B$9:$O$15,7,0))</f>
      </c>
      <c r="I62" s="238">
        <f>IF(I29="","",VLOOKUP($B62,'QI - Part 3'!$B$9:$O$15,8,0)*I29/VLOOKUP($B62,$B$9:$O$15,8,0))</f>
      </c>
      <c r="J62" s="238">
        <f>IF(J29="","",VLOOKUP($B62,'QI - Part 3'!$B$9:$O$15,9,0)*J29/VLOOKUP($B62,$B$9:$O$15,9,0))</f>
      </c>
      <c r="K62" s="238">
        <f>IF(K29="","",VLOOKUP($B62,'QI - Part 3'!$B$9:$O$15,10,0)*K29/VLOOKUP($B62,$B$9:$O$15,10,0))</f>
      </c>
      <c r="L62" s="238">
        <f>IF(L29="","",VLOOKUP($B62,'QI - Part 3'!$B$9:$O$15,11,0)*L29/VLOOKUP($B62,$B$9:$O$15,11,0))</f>
      </c>
      <c r="M62" s="238">
        <f>IF(M29="","",VLOOKUP($B62,'QI - Part 3'!$B$9:$O$15,12,0)*M29/VLOOKUP($B62,$B$9:$O$15,12,0))</f>
      </c>
      <c r="N62" s="238">
        <f>IF(N29="","",VLOOKUP($B62,'QI - Part 3'!$B$9:$O$15,13,0)*N29/VLOOKUP($B62,$B$9:$O$15,13,0))</f>
      </c>
      <c r="O62" s="238">
        <f>IF(O29="","",VLOOKUP($B62,'QI - Part 3'!$B$9:$O$15,14,0)*O29/VLOOKUP($B62,$B$9:$O$15,14,0))</f>
      </c>
      <c r="P62" s="239">
        <f t="shared" si="17"/>
        <v>0</v>
      </c>
    </row>
    <row r="63" spans="1:16" ht="15" customHeight="1">
      <c r="A63" s="222" t="s">
        <v>373</v>
      </c>
      <c r="B63" s="240">
        <f t="shared" si="15"/>
      </c>
      <c r="C63" s="240">
        <f t="shared" si="15"/>
      </c>
      <c r="D63" s="308">
        <f>IF(D30="","",VLOOKUP($B63,'QI - Part 3'!$B$9:$O$15,3,0)*D30/VLOOKUP($B63,$B$9:$O$15,3,0))</f>
      </c>
      <c r="E63" s="308">
        <f>IF(E30="","",VLOOKUP($B63,'QI - Part 3'!$B$9:$O$15,4,0)*E30/VLOOKUP($B63,$B$9:$O$15,4,0))</f>
      </c>
      <c r="F63" s="308">
        <f>IF(F30="","",VLOOKUP($B63,'QI - Part 3'!$B$9:$O$15,5,0)*F30/VLOOKUP($B63,$B$9:$O$15,5,0))</f>
      </c>
      <c r="G63" s="308">
        <f>IF(G30="","",VLOOKUP($B63,'QI - Part 3'!$B$9:$O$15,6,0)*G30/VLOOKUP($B63,$B$9:$O$15,6,0))</f>
      </c>
      <c r="H63" s="308">
        <f>IF(H30="","",VLOOKUP($B63,'QI - Part 3'!$B$9:$O$15,7,0)*H30/VLOOKUP($B63,$B$9:$O$15,7,0))</f>
      </c>
      <c r="I63" s="308">
        <f>IF(I30="","",VLOOKUP($B63,'QI - Part 3'!$B$9:$O$15,8,0)*I30/VLOOKUP($B63,$B$9:$O$15,8,0))</f>
      </c>
      <c r="J63" s="308">
        <f>IF(J30="","",VLOOKUP($B63,'QI - Part 3'!$B$9:$O$15,9,0)*J30/VLOOKUP($B63,$B$9:$O$15,9,0))</f>
      </c>
      <c r="K63" s="308">
        <f>IF(K30="","",VLOOKUP($B63,'QI - Part 3'!$B$9:$O$15,10,0)*K30/VLOOKUP($B63,$B$9:$O$15,10,0))</f>
      </c>
      <c r="L63" s="308">
        <f>IF(L30="","",VLOOKUP($B63,'QI - Part 3'!$B$9:$O$15,11,0)*L30/VLOOKUP($B63,$B$9:$O$15,11,0))</f>
      </c>
      <c r="M63" s="308">
        <f>IF(M30="","",VLOOKUP($B63,'QI - Part 3'!$B$9:$O$15,12,0)*M30/VLOOKUP($B63,$B$9:$O$15,12,0))</f>
      </c>
      <c r="N63" s="308">
        <f>IF(N30="","",VLOOKUP($B63,'QI - Part 3'!$B$9:$O$15,13,0)*N30/VLOOKUP($B63,$B$9:$O$15,13,0))</f>
      </c>
      <c r="O63" s="308">
        <f>IF(O30="","",VLOOKUP($B63,'QI - Part 3'!$B$9:$O$15,14,0)*O30/VLOOKUP($B63,$B$9:$O$15,14,0))</f>
      </c>
      <c r="P63" s="241">
        <f t="shared" si="17"/>
        <v>0</v>
      </c>
    </row>
    <row r="64" spans="1:16" ht="15" customHeight="1">
      <c r="A64" s="222" t="s">
        <v>374</v>
      </c>
      <c r="B64" s="242">
        <f t="shared" si="15"/>
      </c>
      <c r="C64" s="242">
        <f t="shared" si="15"/>
      </c>
      <c r="D64" s="309">
        <f>IF(D31="","",VLOOKUP($B64,'QI - Part 3'!$B$9:$O$15,3,0)*D31/VLOOKUP($B64,$B$9:$O$15,3,0))</f>
      </c>
      <c r="E64" s="309">
        <f>IF(E31="","",VLOOKUP($B64,'QI - Part 3'!$B$9:$O$15,4,0)*E31/VLOOKUP($B64,$B$9:$O$15,4,0))</f>
      </c>
      <c r="F64" s="309">
        <f>IF(F31="","",VLOOKUP($B64,'QI - Part 3'!$B$9:$O$15,5,0)*F31/VLOOKUP($B64,$B$9:$O$15,5,0))</f>
      </c>
      <c r="G64" s="309">
        <f>IF(G31="","",VLOOKUP($B64,'QI - Part 3'!$B$9:$O$15,6,0)*G31/VLOOKUP($B64,$B$9:$O$15,6,0))</f>
      </c>
      <c r="H64" s="309">
        <f>IF(H31="","",VLOOKUP($B64,'QI - Part 3'!$B$9:$O$15,7,0)*H31/VLOOKUP($B64,$B$9:$O$15,7,0))</f>
      </c>
      <c r="I64" s="309">
        <f>IF(I31="","",VLOOKUP($B64,'QI - Part 3'!$B$9:$O$15,8,0)*I31/VLOOKUP($B64,$B$9:$O$15,8,0))</f>
      </c>
      <c r="J64" s="309">
        <f>IF(J31="","",VLOOKUP($B64,'QI - Part 3'!$B$9:$O$15,9,0)*J31/VLOOKUP($B64,$B$9:$O$15,9,0))</f>
      </c>
      <c r="K64" s="309">
        <f>IF(K31="","",VLOOKUP($B64,'QI - Part 3'!$B$9:$O$15,10,0)*K31/VLOOKUP($B64,$B$9:$O$15,10,0))</f>
      </c>
      <c r="L64" s="309">
        <f>IF(L31="","",VLOOKUP($B64,'QI - Part 3'!$B$9:$O$15,11,0)*L31/VLOOKUP($B64,$B$9:$O$15,11,0))</f>
      </c>
      <c r="M64" s="309">
        <f>IF(M31="","",VLOOKUP($B64,'QI - Part 3'!$B$9:$O$15,12,0)*M31/VLOOKUP($B64,$B$9:$O$15,12,0))</f>
      </c>
      <c r="N64" s="309">
        <f>IF(N31="","",VLOOKUP($B64,'QI - Part 3'!$B$9:$O$15,13,0)*N31/VLOOKUP($B64,$B$9:$O$15,13,0))</f>
      </c>
      <c r="O64" s="309">
        <f>IF(O31="","",VLOOKUP($B64,'QI - Part 3'!$B$9:$O$15,14,0)*O31/VLOOKUP($B64,$B$9:$O$15,14,0))</f>
      </c>
      <c r="P64" s="243">
        <f t="shared" si="17"/>
        <v>0</v>
      </c>
    </row>
    <row r="65" spans="1:16" ht="15" customHeight="1">
      <c r="A65" s="222" t="s">
        <v>375</v>
      </c>
      <c r="B65" s="237">
        <f t="shared" si="15"/>
      </c>
      <c r="C65" s="237">
        <f t="shared" si="15"/>
      </c>
      <c r="D65" s="238">
        <f>IF(D32="","",VLOOKUP($B65,'QI - Part 3'!$B$9:$O$15,3,0)*D32/VLOOKUP($B65,$B$9:$O$15,3,0))</f>
      </c>
      <c r="E65" s="238">
        <f>IF(E32="","",VLOOKUP($B65,'QI - Part 3'!$B$9:$O$15,4,0)*E32/VLOOKUP($B65,$B$9:$O$15,4,0))</f>
      </c>
      <c r="F65" s="238">
        <f>IF(F32="","",VLOOKUP($B65,'QI - Part 3'!$B$9:$O$15,5,0)*F32/VLOOKUP($B65,$B$9:$O$15,5,0))</f>
      </c>
      <c r="G65" s="238">
        <f>IF(G32="","",VLOOKUP($B65,'QI - Part 3'!$B$9:$O$15,6,0)*G32/VLOOKUP($B65,$B$9:$O$15,6,0))</f>
      </c>
      <c r="H65" s="238">
        <f>IF(H32="","",VLOOKUP($B65,'QI - Part 3'!$B$9:$O$15,7,0)*H32/VLOOKUP($B65,$B$9:$O$15,7,0))</f>
      </c>
      <c r="I65" s="238">
        <f>IF(I32="","",VLOOKUP($B65,'QI - Part 3'!$B$9:$O$15,8,0)*I32/VLOOKUP($B65,$B$9:$O$15,8,0))</f>
      </c>
      <c r="J65" s="238">
        <f>IF(J32="","",VLOOKUP($B65,'QI - Part 3'!$B$9:$O$15,9,0)*J32/VLOOKUP($B65,$B$9:$O$15,9,0))</f>
      </c>
      <c r="K65" s="238">
        <f>IF(K32="","",VLOOKUP($B65,'QI - Part 3'!$B$9:$O$15,10,0)*K32/VLOOKUP($B65,$B$9:$O$15,10,0))</f>
      </c>
      <c r="L65" s="238">
        <f>IF(L32="","",VLOOKUP($B65,'QI - Part 3'!$B$9:$O$15,11,0)*L32/VLOOKUP($B65,$B$9:$O$15,11,0))</f>
      </c>
      <c r="M65" s="238">
        <f>IF(M32="","",VLOOKUP($B65,'QI - Part 3'!$B$9:$O$15,12,0)*M32/VLOOKUP($B65,$B$9:$O$15,12,0))</f>
      </c>
      <c r="N65" s="238">
        <f>IF(N32="","",VLOOKUP($B65,'QI - Part 3'!$B$9:$O$15,13,0)*N32/VLOOKUP($B65,$B$9:$O$15,13,0))</f>
      </c>
      <c r="O65" s="238">
        <f>IF(O32="","",VLOOKUP($B65,'QI - Part 3'!$B$9:$O$15,14,0)*O32/VLOOKUP($B65,$B$9:$O$15,14,0))</f>
      </c>
      <c r="P65" s="239">
        <f t="shared" si="17"/>
        <v>0</v>
      </c>
    </row>
    <row r="66" spans="1:16" ht="15" customHeight="1">
      <c r="A66" s="222" t="s">
        <v>376</v>
      </c>
      <c r="B66" s="240">
        <f t="shared" si="15"/>
      </c>
      <c r="C66" s="240">
        <f t="shared" si="15"/>
      </c>
      <c r="D66" s="308">
        <f>IF(D33="","",VLOOKUP($B66,'QI - Part 3'!$B$9:$O$15,3,0)*D33/VLOOKUP($B66,$B$9:$O$15,3,0))</f>
      </c>
      <c r="E66" s="308">
        <f>IF(E33="","",VLOOKUP($B66,'QI - Part 3'!$B$9:$O$15,4,0)*E33/VLOOKUP($B66,$B$9:$O$15,4,0))</f>
      </c>
      <c r="F66" s="308">
        <f>IF(F33="","",VLOOKUP($B66,'QI - Part 3'!$B$9:$O$15,5,0)*F33/VLOOKUP($B66,$B$9:$O$15,5,0))</f>
      </c>
      <c r="G66" s="308">
        <f>IF(G33="","",VLOOKUP($B66,'QI - Part 3'!$B$9:$O$15,6,0)*G33/VLOOKUP($B66,$B$9:$O$15,6,0))</f>
      </c>
      <c r="H66" s="308">
        <f>IF(H33="","",VLOOKUP($B66,'QI - Part 3'!$B$9:$O$15,7,0)*H33/VLOOKUP($B66,$B$9:$O$15,7,0))</f>
      </c>
      <c r="I66" s="308">
        <f>IF(I33="","",VLOOKUP($B66,'QI - Part 3'!$B$9:$O$15,8,0)*I33/VLOOKUP($B66,$B$9:$O$15,8,0))</f>
      </c>
      <c r="J66" s="308">
        <f>IF(J33="","",VLOOKUP($B66,'QI - Part 3'!$B$9:$O$15,9,0)*J33/VLOOKUP($B66,$B$9:$O$15,9,0))</f>
      </c>
      <c r="K66" s="308">
        <f>IF(K33="","",VLOOKUP($B66,'QI - Part 3'!$B$9:$O$15,10,0)*K33/VLOOKUP($B66,$B$9:$O$15,10,0))</f>
      </c>
      <c r="L66" s="308">
        <f>IF(L33="","",VLOOKUP($B66,'QI - Part 3'!$B$9:$O$15,11,0)*L33/VLOOKUP($B66,$B$9:$O$15,11,0))</f>
      </c>
      <c r="M66" s="308">
        <f>IF(M33="","",VLOOKUP($B66,'QI - Part 3'!$B$9:$O$15,12,0)*M33/VLOOKUP($B66,$B$9:$O$15,12,0))</f>
      </c>
      <c r="N66" s="308">
        <f>IF(N33="","",VLOOKUP($B66,'QI - Part 3'!$B$9:$O$15,13,0)*N33/VLOOKUP($B66,$B$9:$O$15,13,0))</f>
      </c>
      <c r="O66" s="308">
        <f>IF(O33="","",VLOOKUP($B66,'QI - Part 3'!$B$9:$O$15,14,0)*O33/VLOOKUP($B66,$B$9:$O$15,14,0))</f>
      </c>
      <c r="P66" s="241">
        <f t="shared" si="17"/>
        <v>0</v>
      </c>
    </row>
    <row r="67" spans="1:16" ht="15" customHeight="1">
      <c r="A67" s="222" t="s">
        <v>377</v>
      </c>
      <c r="B67" s="242">
        <f t="shared" si="15"/>
      </c>
      <c r="C67" s="242">
        <f t="shared" si="15"/>
      </c>
      <c r="D67" s="309">
        <f>IF(D34="","",VLOOKUP($B67,'QI - Part 3'!$B$9:$O$15,3,0)*D34/VLOOKUP($B67,$B$9:$O$15,3,0))</f>
      </c>
      <c r="E67" s="309">
        <f>IF(E34="","",VLOOKUP($B67,'QI - Part 3'!$B$9:$O$15,4,0)*E34/VLOOKUP($B67,$B$9:$O$15,4,0))</f>
      </c>
      <c r="F67" s="309">
        <f>IF(F34="","",VLOOKUP($B67,'QI - Part 3'!$B$9:$O$15,5,0)*F34/VLOOKUP($B67,$B$9:$O$15,5,0))</f>
      </c>
      <c r="G67" s="309">
        <f>IF(G34="","",VLOOKUP($B67,'QI - Part 3'!$B$9:$O$15,6,0)*G34/VLOOKUP($B67,$B$9:$O$15,6,0))</f>
      </c>
      <c r="H67" s="309">
        <f>IF(H34="","",VLOOKUP($B67,'QI - Part 3'!$B$9:$O$15,7,0)*H34/VLOOKUP($B67,$B$9:$O$15,7,0))</f>
      </c>
      <c r="I67" s="309">
        <f>IF(I34="","",VLOOKUP($B67,'QI - Part 3'!$B$9:$O$15,8,0)*I34/VLOOKUP($B67,$B$9:$O$15,8,0))</f>
      </c>
      <c r="J67" s="309">
        <f>IF(J34="","",VLOOKUP($B67,'QI - Part 3'!$B$9:$O$15,9,0)*J34/VLOOKUP($B67,$B$9:$O$15,9,0))</f>
      </c>
      <c r="K67" s="309">
        <f>IF(K34="","",VLOOKUP($B67,'QI - Part 3'!$B$9:$O$15,10,0)*K34/VLOOKUP($B67,$B$9:$O$15,10,0))</f>
      </c>
      <c r="L67" s="309">
        <f>IF(L34="","",VLOOKUP($B67,'QI - Part 3'!$B$9:$O$15,11,0)*L34/VLOOKUP($B67,$B$9:$O$15,11,0))</f>
      </c>
      <c r="M67" s="309">
        <f>IF(M34="","",VLOOKUP($B67,'QI - Part 3'!$B$9:$O$15,12,0)*M34/VLOOKUP($B67,$B$9:$O$15,12,0))</f>
      </c>
      <c r="N67" s="309">
        <f>IF(N34="","",VLOOKUP($B67,'QI - Part 3'!$B$9:$O$15,13,0)*N34/VLOOKUP($B67,$B$9:$O$15,13,0))</f>
      </c>
      <c r="O67" s="309">
        <f>IF(O34="","",VLOOKUP($B67,'QI - Part 3'!$B$9:$O$15,14,0)*O34/VLOOKUP($B67,$B$9:$O$15,14,0))</f>
      </c>
      <c r="P67" s="243">
        <f t="shared" si="17"/>
        <v>0</v>
      </c>
    </row>
    <row r="68" spans="1:16" ht="15" customHeight="1">
      <c r="A68" s="222" t="s">
        <v>378</v>
      </c>
      <c r="B68" s="237">
        <f t="shared" si="15"/>
      </c>
      <c r="C68" s="237">
        <f t="shared" si="15"/>
      </c>
      <c r="D68" s="238">
        <f>IF(D35="","",VLOOKUP($B68,'QI - Part 3'!$B$9:$O$15,3,0)*D35/VLOOKUP($B68,$B$9:$O$15,3,0))</f>
      </c>
      <c r="E68" s="238">
        <f>IF(E35="","",VLOOKUP($B68,'QI - Part 3'!$B$9:$O$15,4,0)*E35/VLOOKUP($B68,$B$9:$O$15,4,0))</f>
      </c>
      <c r="F68" s="238">
        <f>IF(F35="","",VLOOKUP($B68,'QI - Part 3'!$B$9:$O$15,5,0)*F35/VLOOKUP($B68,$B$9:$O$15,5,0))</f>
      </c>
      <c r="G68" s="238">
        <f>IF(G35="","",VLOOKUP($B68,'QI - Part 3'!$B$9:$O$15,6,0)*G35/VLOOKUP($B68,$B$9:$O$15,6,0))</f>
      </c>
      <c r="H68" s="238">
        <f>IF(H35="","",VLOOKUP($B68,'QI - Part 3'!$B$9:$O$15,7,0)*H35/VLOOKUP($B68,$B$9:$O$15,7,0))</f>
      </c>
      <c r="I68" s="238">
        <f>IF(I35="","",VLOOKUP($B68,'QI - Part 3'!$B$9:$O$15,8,0)*I35/VLOOKUP($B68,$B$9:$O$15,8,0))</f>
      </c>
      <c r="J68" s="238">
        <f>IF(J35="","",VLOOKUP($B68,'QI - Part 3'!$B$9:$O$15,9,0)*J35/VLOOKUP($B68,$B$9:$O$15,9,0))</f>
      </c>
      <c r="K68" s="238">
        <f>IF(K35="","",VLOOKUP($B68,'QI - Part 3'!$B$9:$O$15,10,0)*K35/VLOOKUP($B68,$B$9:$O$15,10,0))</f>
      </c>
      <c r="L68" s="238">
        <f>IF(L35="","",VLOOKUP($B68,'QI - Part 3'!$B$9:$O$15,11,0)*L35/VLOOKUP($B68,$B$9:$O$15,11,0))</f>
      </c>
      <c r="M68" s="238">
        <f>IF(M35="","",VLOOKUP($B68,'QI - Part 3'!$B$9:$O$15,12,0)*M35/VLOOKUP($B68,$B$9:$O$15,12,0))</f>
      </c>
      <c r="N68" s="238">
        <f>IF(N35="","",VLOOKUP($B68,'QI - Part 3'!$B$9:$O$15,13,0)*N35/VLOOKUP($B68,$B$9:$O$15,13,0))</f>
      </c>
      <c r="O68" s="238">
        <f>IF(O35="","",VLOOKUP($B68,'QI - Part 3'!$B$9:$O$15,14,0)*O35/VLOOKUP($B68,$B$9:$O$15,14,0))</f>
      </c>
      <c r="P68" s="239">
        <f t="shared" si="17"/>
        <v>0</v>
      </c>
    </row>
    <row r="69" spans="1:16" ht="15" customHeight="1">
      <c r="A69" s="222" t="s">
        <v>379</v>
      </c>
      <c r="B69" s="240">
        <f t="shared" si="15"/>
      </c>
      <c r="C69" s="240">
        <f t="shared" si="15"/>
      </c>
      <c r="D69" s="308">
        <f>IF(D36="","",VLOOKUP($B69,'QI - Part 3'!$B$9:$O$15,3,0)*D36/VLOOKUP($B69,$B$9:$O$15,3,0))</f>
      </c>
      <c r="E69" s="308">
        <f>IF(E36="","",VLOOKUP($B69,'QI - Part 3'!$B$9:$O$15,4,0)*E36/VLOOKUP($B69,$B$9:$O$15,4,0))</f>
      </c>
      <c r="F69" s="308">
        <f>IF(F36="","",VLOOKUP($B69,'QI - Part 3'!$B$9:$O$15,5,0)*F36/VLOOKUP($B69,$B$9:$O$15,5,0))</f>
      </c>
      <c r="G69" s="308">
        <f>IF(G36="","",VLOOKUP($B69,'QI - Part 3'!$B$9:$O$15,6,0)*G36/VLOOKUP($B69,$B$9:$O$15,6,0))</f>
      </c>
      <c r="H69" s="308">
        <f>IF(H36="","",VLOOKUP($B69,'QI - Part 3'!$B$9:$O$15,7,0)*H36/VLOOKUP($B69,$B$9:$O$15,7,0))</f>
      </c>
      <c r="I69" s="308">
        <f>IF(I36="","",VLOOKUP($B69,'QI - Part 3'!$B$9:$O$15,8,0)*I36/VLOOKUP($B69,$B$9:$O$15,8,0))</f>
      </c>
      <c r="J69" s="308">
        <f>IF(J36="","",VLOOKUP($B69,'QI - Part 3'!$B$9:$O$15,9,0)*J36/VLOOKUP($B69,$B$9:$O$15,9,0))</f>
      </c>
      <c r="K69" s="308">
        <f>IF(K36="","",VLOOKUP($B69,'QI - Part 3'!$B$9:$O$15,10,0)*K36/VLOOKUP($B69,$B$9:$O$15,10,0))</f>
      </c>
      <c r="L69" s="308">
        <f>IF(L36="","",VLOOKUP($B69,'QI - Part 3'!$B$9:$O$15,11,0)*L36/VLOOKUP($B69,$B$9:$O$15,11,0))</f>
      </c>
      <c r="M69" s="308">
        <f>IF(M36="","",VLOOKUP($B69,'QI - Part 3'!$B$9:$O$15,12,0)*M36/VLOOKUP($B69,$B$9:$O$15,12,0))</f>
      </c>
      <c r="N69" s="308">
        <f>IF(N36="","",VLOOKUP($B69,'QI - Part 3'!$B$9:$O$15,13,0)*N36/VLOOKUP($B69,$B$9:$O$15,13,0))</f>
      </c>
      <c r="O69" s="308">
        <f>IF(O36="","",VLOOKUP($B69,'QI - Part 3'!$B$9:$O$15,14,0)*O36/VLOOKUP($B69,$B$9:$O$15,14,0))</f>
      </c>
      <c r="P69" s="241">
        <f t="shared" si="17"/>
        <v>0</v>
      </c>
    </row>
    <row r="70" spans="1:16" ht="15" customHeight="1">
      <c r="A70" s="222" t="s">
        <v>380</v>
      </c>
      <c r="B70" s="242">
        <f t="shared" si="15"/>
      </c>
      <c r="C70" s="242">
        <f t="shared" si="15"/>
      </c>
      <c r="D70" s="309">
        <f>IF(D37="","",VLOOKUP($B70,'QI - Part 3'!$B$9:$O$15,3,0)*D37/VLOOKUP($B70,$B$9:$O$15,3,0))</f>
      </c>
      <c r="E70" s="309">
        <f>IF(E37="","",VLOOKUP($B70,'QI - Part 3'!$B$9:$O$15,4,0)*E37/VLOOKUP($B70,$B$9:$O$15,4,0))</f>
      </c>
      <c r="F70" s="309">
        <f>IF(F37="","",VLOOKUP($B70,'QI - Part 3'!$B$9:$O$15,5,0)*F37/VLOOKUP($B70,$B$9:$O$15,5,0))</f>
      </c>
      <c r="G70" s="309">
        <f>IF(G37="","",VLOOKUP($B70,'QI - Part 3'!$B$9:$O$15,6,0)*G37/VLOOKUP($B70,$B$9:$O$15,6,0))</f>
      </c>
      <c r="H70" s="309">
        <f>IF(H37="","",VLOOKUP($B70,'QI - Part 3'!$B$9:$O$15,7,0)*H37/VLOOKUP($B70,$B$9:$O$15,7,0))</f>
      </c>
      <c r="I70" s="309">
        <f>IF(I37="","",VLOOKUP($B70,'QI - Part 3'!$B$9:$O$15,8,0)*I37/VLOOKUP($B70,$B$9:$O$15,8,0))</f>
      </c>
      <c r="J70" s="309">
        <f>IF(J37="","",VLOOKUP($B70,'QI - Part 3'!$B$9:$O$15,9,0)*J37/VLOOKUP($B70,$B$9:$O$15,9,0))</f>
      </c>
      <c r="K70" s="309">
        <f>IF(K37="","",VLOOKUP($B70,'QI - Part 3'!$B$9:$O$15,10,0)*K37/VLOOKUP($B70,$B$9:$O$15,10,0))</f>
      </c>
      <c r="L70" s="309">
        <f>IF(L37="","",VLOOKUP($B70,'QI - Part 3'!$B$9:$O$15,11,0)*L37/VLOOKUP($B70,$B$9:$O$15,11,0))</f>
      </c>
      <c r="M70" s="309">
        <f>IF(M37="","",VLOOKUP($B70,'QI - Part 3'!$B$9:$O$15,12,0)*M37/VLOOKUP($B70,$B$9:$O$15,12,0))</f>
      </c>
      <c r="N70" s="309">
        <f>IF(N37="","",VLOOKUP($B70,'QI - Part 3'!$B$9:$O$15,13,0)*N37/VLOOKUP($B70,$B$9:$O$15,13,0))</f>
      </c>
      <c r="O70" s="309">
        <f>IF(O37="","",VLOOKUP($B70,'QI - Part 3'!$B$9:$O$15,14,0)*O37/VLOOKUP($B70,$B$9:$O$15,14,0))</f>
      </c>
      <c r="P70" s="243">
        <f t="shared" si="17"/>
        <v>0</v>
      </c>
    </row>
    <row r="71" spans="1:16" ht="15" customHeight="1">
      <c r="A71" s="222" t="s">
        <v>381</v>
      </c>
      <c r="B71" s="237">
        <f t="shared" si="15"/>
      </c>
      <c r="C71" s="237">
        <f t="shared" si="15"/>
      </c>
      <c r="D71" s="238">
        <f>IF(D38="","",VLOOKUP($B71,'QI - Part 3'!$B$9:$O$15,3,0)*D38/VLOOKUP($B71,$B$9:$O$15,3,0))</f>
      </c>
      <c r="E71" s="238">
        <f>IF(E38="","",VLOOKUP($B71,'QI - Part 3'!$B$9:$O$15,4,0)*E38/VLOOKUP($B71,$B$9:$O$15,4,0))</f>
      </c>
      <c r="F71" s="238">
        <f>IF(F38="","",VLOOKUP($B71,'QI - Part 3'!$B$9:$O$15,5,0)*F38/VLOOKUP($B71,$B$9:$O$15,5,0))</f>
      </c>
      <c r="G71" s="238">
        <f>IF(G38="","",VLOOKUP($B71,'QI - Part 3'!$B$9:$O$15,6,0)*G38/VLOOKUP($B71,$B$9:$O$15,6,0))</f>
      </c>
      <c r="H71" s="238">
        <f>IF(H38="","",VLOOKUP($B71,'QI - Part 3'!$B$9:$O$15,7,0)*H38/VLOOKUP($B71,$B$9:$O$15,7,0))</f>
      </c>
      <c r="I71" s="238">
        <f>IF(I38="","",VLOOKUP($B71,'QI - Part 3'!$B$9:$O$15,8,0)*I38/VLOOKUP($B71,$B$9:$O$15,8,0))</f>
      </c>
      <c r="J71" s="238">
        <f>IF(J38="","",VLOOKUP($B71,'QI - Part 3'!$B$9:$O$15,9,0)*J38/VLOOKUP($B71,$B$9:$O$15,9,0))</f>
      </c>
      <c r="K71" s="238">
        <f>IF(K38="","",VLOOKUP($B71,'QI - Part 3'!$B$9:$O$15,10,0)*K38/VLOOKUP($B71,$B$9:$O$15,10,0))</f>
      </c>
      <c r="L71" s="238">
        <f>IF(L38="","",VLOOKUP($B71,'QI - Part 3'!$B$9:$O$15,11,0)*L38/VLOOKUP($B71,$B$9:$O$15,11,0))</f>
      </c>
      <c r="M71" s="238">
        <f>IF(M38="","",VLOOKUP($B71,'QI - Part 3'!$B$9:$O$15,12,0)*M38/VLOOKUP($B71,$B$9:$O$15,12,0))</f>
      </c>
      <c r="N71" s="238">
        <f>IF(N38="","",VLOOKUP($B71,'QI - Part 3'!$B$9:$O$15,13,0)*N38/VLOOKUP($B71,$B$9:$O$15,13,0))</f>
      </c>
      <c r="O71" s="238">
        <f>IF(O38="","",VLOOKUP($B71,'QI - Part 3'!$B$9:$O$15,14,0)*O38/VLOOKUP($B71,$B$9:$O$15,14,0))</f>
      </c>
      <c r="P71" s="239">
        <f t="shared" si="17"/>
        <v>0</v>
      </c>
    </row>
    <row r="72" spans="1:16" s="218" customFormat="1" ht="15" customHeight="1">
      <c r="A72" s="222" t="s">
        <v>382</v>
      </c>
      <c r="B72" s="240">
        <f t="shared" si="15"/>
      </c>
      <c r="C72" s="240">
        <f t="shared" si="15"/>
      </c>
      <c r="D72" s="308">
        <f>IF(D39="","",VLOOKUP($B72,'QI - Part 3'!$B$9:$O$15,3,0)*D39/VLOOKUP($B72,$B$9:$O$15,3,0))</f>
      </c>
      <c r="E72" s="308">
        <f>IF(E39="","",VLOOKUP($B72,'QI - Part 3'!$B$9:$O$15,4,0)*E39/VLOOKUP($B72,$B$9:$O$15,4,0))</f>
      </c>
      <c r="F72" s="308">
        <f>IF(F39="","",VLOOKUP($B72,'QI - Part 3'!$B$9:$O$15,5,0)*F39/VLOOKUP($B72,$B$9:$O$15,5,0))</f>
      </c>
      <c r="G72" s="308">
        <f>IF(G39="","",VLOOKUP($B72,'QI - Part 3'!$B$9:$O$15,6,0)*G39/VLOOKUP($B72,$B$9:$O$15,6,0))</f>
      </c>
      <c r="H72" s="308">
        <f>IF(H39="","",VLOOKUP($B72,'QI - Part 3'!$B$9:$O$15,7,0)*H39/VLOOKUP($B72,$B$9:$O$15,7,0))</f>
      </c>
      <c r="I72" s="308">
        <f>IF(I39="","",VLOOKUP($B72,'QI - Part 3'!$B$9:$O$15,8,0)*I39/VLOOKUP($B72,$B$9:$O$15,8,0))</f>
      </c>
      <c r="J72" s="308">
        <f>IF(J39="","",VLOOKUP($B72,'QI - Part 3'!$B$9:$O$15,9,0)*J39/VLOOKUP($B72,$B$9:$O$15,9,0))</f>
      </c>
      <c r="K72" s="308">
        <f>IF(K39="","",VLOOKUP($B72,'QI - Part 3'!$B$9:$O$15,10,0)*K39/VLOOKUP($B72,$B$9:$O$15,10,0))</f>
      </c>
      <c r="L72" s="308">
        <f>IF(L39="","",VLOOKUP($B72,'QI - Part 3'!$B$9:$O$15,11,0)*L39/VLOOKUP($B72,$B$9:$O$15,11,0))</f>
      </c>
      <c r="M72" s="308">
        <f>IF(M39="","",VLOOKUP($B72,'QI - Part 3'!$B$9:$O$15,12,0)*M39/VLOOKUP($B72,$B$9:$O$15,12,0))</f>
      </c>
      <c r="N72" s="308">
        <f>IF(N39="","",VLOOKUP($B72,'QI - Part 3'!$B$9:$O$15,13,0)*N39/VLOOKUP($B72,$B$9:$O$15,13,0))</f>
      </c>
      <c r="O72" s="308">
        <f>IF(O39="","",VLOOKUP($B72,'QI - Part 3'!$B$9:$O$15,14,0)*O39/VLOOKUP($B72,$B$9:$O$15,14,0))</f>
      </c>
      <c r="P72" s="241">
        <f t="shared" si="17"/>
        <v>0</v>
      </c>
    </row>
    <row r="73" spans="1:16" s="218" customFormat="1" ht="15" customHeight="1">
      <c r="A73" s="222" t="s">
        <v>383</v>
      </c>
      <c r="B73" s="242">
        <f t="shared" si="15"/>
      </c>
      <c r="C73" s="242">
        <f t="shared" si="15"/>
      </c>
      <c r="D73" s="309">
        <f>IF(D40="","",VLOOKUP($B73,'QI - Part 3'!$B$9:$O$15,3,0)*D40/VLOOKUP($B73,$B$9:$O$15,3,0))</f>
      </c>
      <c r="E73" s="309">
        <f>IF(E40="","",VLOOKUP($B73,'QI - Part 3'!$B$9:$O$15,4,0)*E40/VLOOKUP($B73,$B$9:$O$15,4,0))</f>
      </c>
      <c r="F73" s="309">
        <f>IF(F40="","",VLOOKUP($B73,'QI - Part 3'!$B$9:$O$15,5,0)*F40/VLOOKUP($B73,$B$9:$O$15,5,0))</f>
      </c>
      <c r="G73" s="309">
        <f>IF(G40="","",VLOOKUP($B73,'QI - Part 3'!$B$9:$O$15,6,0)*G40/VLOOKUP($B73,$B$9:$O$15,6,0))</f>
      </c>
      <c r="H73" s="309">
        <f>IF(H40="","",VLOOKUP($B73,'QI - Part 3'!$B$9:$O$15,7,0)*H40/VLOOKUP($B73,$B$9:$O$15,7,0))</f>
      </c>
      <c r="I73" s="309">
        <f>IF(I40="","",VLOOKUP($B73,'QI - Part 3'!$B$9:$O$15,8,0)*I40/VLOOKUP($B73,$B$9:$O$15,8,0))</f>
      </c>
      <c r="J73" s="309">
        <f>IF(J40="","",VLOOKUP($B73,'QI - Part 3'!$B$9:$O$15,9,0)*J40/VLOOKUP($B73,$B$9:$O$15,9,0))</f>
      </c>
      <c r="K73" s="309">
        <f>IF(K40="","",VLOOKUP($B73,'QI - Part 3'!$B$9:$O$15,10,0)*K40/VLOOKUP($B73,$B$9:$O$15,10,0))</f>
      </c>
      <c r="L73" s="309">
        <f>IF(L40="","",VLOOKUP($B73,'QI - Part 3'!$B$9:$O$15,11,0)*L40/VLOOKUP($B73,$B$9:$O$15,11,0))</f>
      </c>
      <c r="M73" s="309">
        <f>IF(M40="","",VLOOKUP($B73,'QI - Part 3'!$B$9:$O$15,12,0)*M40/VLOOKUP($B73,$B$9:$O$15,12,0))</f>
      </c>
      <c r="N73" s="309">
        <f>IF(N40="","",VLOOKUP($B73,'QI - Part 3'!$B$9:$O$15,13,0)*N40/VLOOKUP($B73,$B$9:$O$15,13,0))</f>
      </c>
      <c r="O73" s="309">
        <f>IF(O40="","",VLOOKUP($B73,'QI - Part 3'!$B$9:$O$15,14,0)*O40/VLOOKUP($B73,$B$9:$O$15,14,0))</f>
      </c>
      <c r="P73" s="243">
        <f t="shared" si="17"/>
        <v>0</v>
      </c>
    </row>
    <row r="74" spans="1:16" s="218" customFormat="1" ht="15" customHeight="1">
      <c r="A74" s="222" t="s">
        <v>384</v>
      </c>
      <c r="B74" s="237">
        <f t="shared" si="15"/>
      </c>
      <c r="C74" s="237">
        <f t="shared" si="15"/>
      </c>
      <c r="D74" s="238">
        <f>IF(D41="","",VLOOKUP($B74,'QI - Part 3'!$B$9:$O$15,3,0)*D41/VLOOKUP($B74,$B$9:$O$15,3,0))</f>
      </c>
      <c r="E74" s="238">
        <f>IF(E41="","",VLOOKUP($B74,'QI - Part 3'!$B$9:$O$15,4,0)*E41/VLOOKUP($B74,$B$9:$O$15,4,0))</f>
      </c>
      <c r="F74" s="238">
        <f>IF(F41="","",VLOOKUP($B74,'QI - Part 3'!$B$9:$O$15,5,0)*F41/VLOOKUP($B74,$B$9:$O$15,5,0))</f>
      </c>
      <c r="G74" s="238">
        <f>IF(G41="","",VLOOKUP($B74,'QI - Part 3'!$B$9:$O$15,6,0)*G41/VLOOKUP($B74,$B$9:$O$15,6,0))</f>
      </c>
      <c r="H74" s="238">
        <f>IF(H41="","",VLOOKUP($B74,'QI - Part 3'!$B$9:$O$15,7,0)*H41/VLOOKUP($B74,$B$9:$O$15,7,0))</f>
      </c>
      <c r="I74" s="238">
        <f>IF(I41="","",VLOOKUP($B74,'QI - Part 3'!$B$9:$O$15,8,0)*I41/VLOOKUP($B74,$B$9:$O$15,8,0))</f>
      </c>
      <c r="J74" s="238">
        <f>IF(J41="","",VLOOKUP($B74,'QI - Part 3'!$B$9:$O$15,9,0)*J41/VLOOKUP($B74,$B$9:$O$15,9,0))</f>
      </c>
      <c r="K74" s="238">
        <f>IF(K41="","",VLOOKUP($B74,'QI - Part 3'!$B$9:$O$15,10,0)*K41/VLOOKUP($B74,$B$9:$O$15,10,0))</f>
      </c>
      <c r="L74" s="238">
        <f>IF(L41="","",VLOOKUP($B74,'QI - Part 3'!$B$9:$O$15,11,0)*L41/VLOOKUP($B74,$B$9:$O$15,11,0))</f>
      </c>
      <c r="M74" s="238">
        <f>IF(M41="","",VLOOKUP($B74,'QI - Part 3'!$B$9:$O$15,12,0)*M41/VLOOKUP($B74,$B$9:$O$15,12,0))</f>
      </c>
      <c r="N74" s="238">
        <f>IF(N41="","",VLOOKUP($B74,'QI - Part 3'!$B$9:$O$15,13,0)*N41/VLOOKUP($B74,$B$9:$O$15,13,0))</f>
      </c>
      <c r="O74" s="238">
        <f>IF(O41="","",VLOOKUP($B74,'QI - Part 3'!$B$9:$O$15,14,0)*O41/VLOOKUP($B74,$B$9:$O$15,14,0))</f>
      </c>
      <c r="P74" s="239">
        <f t="shared" si="17"/>
        <v>0</v>
      </c>
    </row>
    <row r="75" spans="1:16" s="218" customFormat="1" ht="15" customHeight="1">
      <c r="A75" s="222" t="s">
        <v>385</v>
      </c>
      <c r="B75" s="240">
        <f t="shared" si="15"/>
      </c>
      <c r="C75" s="240">
        <f t="shared" si="15"/>
      </c>
      <c r="D75" s="308">
        <f>IF(D42="","",VLOOKUP($B75,'QI - Part 3'!$B$9:$O$15,3,0)*D42/VLOOKUP($B75,$B$9:$O$15,3,0))</f>
      </c>
      <c r="E75" s="308">
        <f>IF(E42="","",VLOOKUP($B75,'QI - Part 3'!$B$9:$O$15,4,0)*E42/VLOOKUP($B75,$B$9:$O$15,4,0))</f>
      </c>
      <c r="F75" s="308">
        <f>IF(F42="","",VLOOKUP($B75,'QI - Part 3'!$B$9:$O$15,5,0)*F42/VLOOKUP($B75,$B$9:$O$15,5,0))</f>
      </c>
      <c r="G75" s="308">
        <f>IF(G42="","",VLOOKUP($B75,'QI - Part 3'!$B$9:$O$15,6,0)*G42/VLOOKUP($B75,$B$9:$O$15,6,0))</f>
      </c>
      <c r="H75" s="308">
        <f>IF(H42="","",VLOOKUP($B75,'QI - Part 3'!$B$9:$O$15,7,0)*H42/VLOOKUP($B75,$B$9:$O$15,7,0))</f>
      </c>
      <c r="I75" s="308">
        <f>IF(I42="","",VLOOKUP($B75,'QI - Part 3'!$B$9:$O$15,8,0)*I42/VLOOKUP($B75,$B$9:$O$15,8,0))</f>
      </c>
      <c r="J75" s="308">
        <f>IF(J42="","",VLOOKUP($B75,'QI - Part 3'!$B$9:$O$15,9,0)*J42/VLOOKUP($B75,$B$9:$O$15,9,0))</f>
      </c>
      <c r="K75" s="308">
        <f>IF(K42="","",VLOOKUP($B75,'QI - Part 3'!$B$9:$O$15,10,0)*K42/VLOOKUP($B75,$B$9:$O$15,10,0))</f>
      </c>
      <c r="L75" s="308">
        <f>IF(L42="","",VLOOKUP($B75,'QI - Part 3'!$B$9:$O$15,11,0)*L42/VLOOKUP($B75,$B$9:$O$15,11,0))</f>
      </c>
      <c r="M75" s="308">
        <f>IF(M42="","",VLOOKUP($B75,'QI - Part 3'!$B$9:$O$15,12,0)*M42/VLOOKUP($B75,$B$9:$O$15,12,0))</f>
      </c>
      <c r="N75" s="308">
        <f>IF(N42="","",VLOOKUP($B75,'QI - Part 3'!$B$9:$O$15,13,0)*N42/VLOOKUP($B75,$B$9:$O$15,13,0))</f>
      </c>
      <c r="O75" s="308">
        <f>IF(O42="","",VLOOKUP($B75,'QI - Part 3'!$B$9:$O$15,14,0)*O42/VLOOKUP($B75,$B$9:$O$15,14,0))</f>
      </c>
      <c r="P75" s="241">
        <f t="shared" si="17"/>
        <v>0</v>
      </c>
    </row>
    <row r="76" spans="1:16" s="218" customFormat="1" ht="15" customHeight="1">
      <c r="A76" s="222" t="s">
        <v>386</v>
      </c>
      <c r="B76" s="242">
        <f t="shared" si="15"/>
      </c>
      <c r="C76" s="242">
        <f t="shared" si="15"/>
      </c>
      <c r="D76" s="309">
        <f>IF(D43="","",VLOOKUP($B76,'QI - Part 3'!$B$9:$O$15,3,0)*D43/VLOOKUP($B76,$B$9:$O$15,3,0))</f>
      </c>
      <c r="E76" s="309">
        <f>IF(E43="","",VLOOKUP($B76,'QI - Part 3'!$B$9:$O$15,4,0)*E43/VLOOKUP($B76,$B$9:$O$15,4,0))</f>
      </c>
      <c r="F76" s="309">
        <f>IF(F43="","",VLOOKUP($B76,'QI - Part 3'!$B$9:$O$15,5,0)*F43/VLOOKUP($B76,$B$9:$O$15,5,0))</f>
      </c>
      <c r="G76" s="309">
        <f>IF(G43="","",VLOOKUP($B76,'QI - Part 3'!$B$9:$O$15,6,0)*G43/VLOOKUP($B76,$B$9:$O$15,6,0))</f>
      </c>
      <c r="H76" s="309">
        <f>IF(H43="","",VLOOKUP($B76,'QI - Part 3'!$B$9:$O$15,7,0)*H43/VLOOKUP($B76,$B$9:$O$15,7,0))</f>
      </c>
      <c r="I76" s="309">
        <f>IF(I43="","",VLOOKUP($B76,'QI - Part 3'!$B$9:$O$15,8,0)*I43/VLOOKUP($B76,$B$9:$O$15,8,0))</f>
      </c>
      <c r="J76" s="309">
        <f>IF(J43="","",VLOOKUP($B76,'QI - Part 3'!$B$9:$O$15,9,0)*J43/VLOOKUP($B76,$B$9:$O$15,9,0))</f>
      </c>
      <c r="K76" s="309">
        <f>IF(K43="","",VLOOKUP($B76,'QI - Part 3'!$B$9:$O$15,10,0)*K43/VLOOKUP($B76,$B$9:$O$15,10,0))</f>
      </c>
      <c r="L76" s="309">
        <f>IF(L43="","",VLOOKUP($B76,'QI - Part 3'!$B$9:$O$15,11,0)*L43/VLOOKUP($B76,$B$9:$O$15,11,0))</f>
      </c>
      <c r="M76" s="309">
        <f>IF(M43="","",VLOOKUP($B76,'QI - Part 3'!$B$9:$O$15,12,0)*M43/VLOOKUP($B76,$B$9:$O$15,12,0))</f>
      </c>
      <c r="N76" s="309">
        <f>IF(N43="","",VLOOKUP($B76,'QI - Part 3'!$B$9:$O$15,13,0)*N43/VLOOKUP($B76,$B$9:$O$15,13,0))</f>
      </c>
      <c r="O76" s="309">
        <f>IF(O43="","",VLOOKUP($B76,'QI - Part 3'!$B$9:$O$15,14,0)*O43/VLOOKUP($B76,$B$9:$O$15,14,0))</f>
      </c>
      <c r="P76" s="243">
        <f t="shared" si="17"/>
        <v>0</v>
      </c>
    </row>
    <row r="77" spans="1:16" s="218" customFormat="1" ht="15" customHeight="1">
      <c r="A77" s="222" t="s">
        <v>387</v>
      </c>
      <c r="B77" s="237">
        <f t="shared" si="15"/>
      </c>
      <c r="C77" s="237">
        <f t="shared" si="15"/>
      </c>
      <c r="D77" s="238">
        <f>IF(D44="","",VLOOKUP($B77,'QI - Part 3'!$B$9:$O$15,3,0)*D44/VLOOKUP($B77,$B$9:$O$15,3,0))</f>
      </c>
      <c r="E77" s="238">
        <f>IF(E44="","",VLOOKUP($B77,'QI - Part 3'!$B$9:$O$15,4,0)*E44/VLOOKUP($B77,$B$9:$O$15,4,0))</f>
      </c>
      <c r="F77" s="238">
        <f>IF(F44="","",VLOOKUP($B77,'QI - Part 3'!$B$9:$O$15,5,0)*F44/VLOOKUP($B77,$B$9:$O$15,5,0))</f>
      </c>
      <c r="G77" s="238">
        <f>IF(G44="","",VLOOKUP($B77,'QI - Part 3'!$B$9:$O$15,6,0)*G44/VLOOKUP($B77,$B$9:$O$15,6,0))</f>
      </c>
      <c r="H77" s="238">
        <f>IF(H44="","",VLOOKUP($B77,'QI - Part 3'!$B$9:$O$15,7,0)*H44/VLOOKUP($B77,$B$9:$O$15,7,0))</f>
      </c>
      <c r="I77" s="238">
        <f>IF(I44="","",VLOOKUP($B77,'QI - Part 3'!$B$9:$O$15,8,0)*I44/VLOOKUP($B77,$B$9:$O$15,8,0))</f>
      </c>
      <c r="J77" s="238">
        <f>IF(J44="","",VLOOKUP($B77,'QI - Part 3'!$B$9:$O$15,9,0)*J44/VLOOKUP($B77,$B$9:$O$15,9,0))</f>
      </c>
      <c r="K77" s="238">
        <f>IF(K44="","",VLOOKUP($B77,'QI - Part 3'!$B$9:$O$15,10,0)*K44/VLOOKUP($B77,$B$9:$O$15,10,0))</f>
      </c>
      <c r="L77" s="238">
        <f>IF(L44="","",VLOOKUP($B77,'QI - Part 3'!$B$9:$O$15,11,0)*L44/VLOOKUP($B77,$B$9:$O$15,11,0))</f>
      </c>
      <c r="M77" s="238">
        <f>IF(M44="","",VLOOKUP($B77,'QI - Part 3'!$B$9:$O$15,12,0)*M44/VLOOKUP($B77,$B$9:$O$15,12,0))</f>
      </c>
      <c r="N77" s="238">
        <f>IF(N44="","",VLOOKUP($B77,'QI - Part 3'!$B$9:$O$15,13,0)*N44/VLOOKUP($B77,$B$9:$O$15,13,0))</f>
      </c>
      <c r="O77" s="238">
        <f>IF(O44="","",VLOOKUP($B77,'QI - Part 3'!$B$9:$O$15,14,0)*O44/VLOOKUP($B77,$B$9:$O$15,14,0))</f>
      </c>
      <c r="P77" s="239">
        <f t="shared" si="17"/>
        <v>0</v>
      </c>
    </row>
    <row r="78" spans="1:16" s="218" customFormat="1" ht="15" customHeight="1">
      <c r="A78" s="222" t="s">
        <v>388</v>
      </c>
      <c r="B78" s="240">
        <f t="shared" si="15"/>
      </c>
      <c r="C78" s="240">
        <f t="shared" si="15"/>
      </c>
      <c r="D78" s="308">
        <f>IF(D45="","",VLOOKUP($B78,'QI - Part 3'!$B$9:$O$15,3,0)*D45/VLOOKUP($B78,$B$9:$O$15,3,0))</f>
      </c>
      <c r="E78" s="308">
        <f>IF(E45="","",VLOOKUP($B78,'QI - Part 3'!$B$9:$O$15,4,0)*E45/VLOOKUP($B78,$B$9:$O$15,4,0))</f>
      </c>
      <c r="F78" s="308">
        <f>IF(F45="","",VLOOKUP($B78,'QI - Part 3'!$B$9:$O$15,5,0)*F45/VLOOKUP($B78,$B$9:$O$15,5,0))</f>
      </c>
      <c r="G78" s="308">
        <f>IF(G45="","",VLOOKUP($B78,'QI - Part 3'!$B$9:$O$15,6,0)*G45/VLOOKUP($B78,$B$9:$O$15,6,0))</f>
      </c>
      <c r="H78" s="308">
        <f>IF(H45="","",VLOOKUP($B78,'QI - Part 3'!$B$9:$O$15,7,0)*H45/VLOOKUP($B78,$B$9:$O$15,7,0))</f>
      </c>
      <c r="I78" s="308">
        <f>IF(I45="","",VLOOKUP($B78,'QI - Part 3'!$B$9:$O$15,8,0)*I45/VLOOKUP($B78,$B$9:$O$15,8,0))</f>
      </c>
      <c r="J78" s="308">
        <f>IF(J45="","",VLOOKUP($B78,'QI - Part 3'!$B$9:$O$15,9,0)*J45/VLOOKUP($B78,$B$9:$O$15,9,0))</f>
      </c>
      <c r="K78" s="308">
        <f>IF(K45="","",VLOOKUP($B78,'QI - Part 3'!$B$9:$O$15,10,0)*K45/VLOOKUP($B78,$B$9:$O$15,10,0))</f>
      </c>
      <c r="L78" s="308">
        <f>IF(L45="","",VLOOKUP($B78,'QI - Part 3'!$B$9:$O$15,11,0)*L45/VLOOKUP($B78,$B$9:$O$15,11,0))</f>
      </c>
      <c r="M78" s="308">
        <f>IF(M45="","",VLOOKUP($B78,'QI - Part 3'!$B$9:$O$15,12,0)*M45/VLOOKUP($B78,$B$9:$O$15,12,0))</f>
      </c>
      <c r="N78" s="308">
        <f>IF(N45="","",VLOOKUP($B78,'QI - Part 3'!$B$9:$O$15,13,0)*N45/VLOOKUP($B78,$B$9:$O$15,13,0))</f>
      </c>
      <c r="O78" s="308">
        <f>IF(O45="","",VLOOKUP($B78,'QI - Part 3'!$B$9:$O$15,14,0)*O45/VLOOKUP($B78,$B$9:$O$15,14,0))</f>
      </c>
      <c r="P78" s="241">
        <f t="shared" si="17"/>
        <v>0</v>
      </c>
    </row>
    <row r="79" spans="1:16" s="218" customFormat="1" ht="15" customHeight="1">
      <c r="A79" s="222" t="s">
        <v>389</v>
      </c>
      <c r="B79" s="242">
        <f t="shared" si="15"/>
      </c>
      <c r="C79" s="242">
        <f t="shared" si="15"/>
      </c>
      <c r="D79" s="309">
        <f>IF(D46="","",VLOOKUP($B79,'QI - Part 3'!$B$9:$O$15,3,0)*D46/VLOOKUP($B79,$B$9:$O$15,3,0))</f>
      </c>
      <c r="E79" s="309">
        <f>IF(E46="","",VLOOKUP($B79,'QI - Part 3'!$B$9:$O$15,4,0)*E46/VLOOKUP($B79,$B$9:$O$15,4,0))</f>
      </c>
      <c r="F79" s="309">
        <f>IF(F46="","",VLOOKUP($B79,'QI - Part 3'!$B$9:$O$15,5,0)*F46/VLOOKUP($B79,$B$9:$O$15,5,0))</f>
      </c>
      <c r="G79" s="309">
        <f>IF(G46="","",VLOOKUP($B79,'QI - Part 3'!$B$9:$O$15,6,0)*G46/VLOOKUP($B79,$B$9:$O$15,6,0))</f>
      </c>
      <c r="H79" s="309">
        <f>IF(H46="","",VLOOKUP($B79,'QI - Part 3'!$B$9:$O$15,7,0)*H46/VLOOKUP($B79,$B$9:$O$15,7,0))</f>
      </c>
      <c r="I79" s="309">
        <f>IF(I46="","",VLOOKUP($B79,'QI - Part 3'!$B$9:$O$15,8,0)*I46/VLOOKUP($B79,$B$9:$O$15,8,0))</f>
      </c>
      <c r="J79" s="309">
        <f>IF(J46="","",VLOOKUP($B79,'QI - Part 3'!$B$9:$O$15,9,0)*J46/VLOOKUP($B79,$B$9:$O$15,9,0))</f>
      </c>
      <c r="K79" s="309">
        <f>IF(K46="","",VLOOKUP($B79,'QI - Part 3'!$B$9:$O$15,10,0)*K46/VLOOKUP($B79,$B$9:$O$15,10,0))</f>
      </c>
      <c r="L79" s="309">
        <f>IF(L46="","",VLOOKUP($B79,'QI - Part 3'!$B$9:$O$15,11,0)*L46/VLOOKUP($B79,$B$9:$O$15,11,0))</f>
      </c>
      <c r="M79" s="309">
        <f>IF(M46="","",VLOOKUP($B79,'QI - Part 3'!$B$9:$O$15,12,0)*M46/VLOOKUP($B79,$B$9:$O$15,12,0))</f>
      </c>
      <c r="N79" s="309">
        <f>IF(N46="","",VLOOKUP($B79,'QI - Part 3'!$B$9:$O$15,13,0)*N46/VLOOKUP($B79,$B$9:$O$15,13,0))</f>
      </c>
      <c r="O79" s="309">
        <f>IF(O46="","",VLOOKUP($B79,'QI - Part 3'!$B$9:$O$15,14,0)*O46/VLOOKUP($B79,$B$9:$O$15,14,0))</f>
      </c>
      <c r="P79" s="243">
        <f t="shared" si="17"/>
        <v>0</v>
      </c>
    </row>
    <row r="80" spans="1:16" s="218" customFormat="1" ht="15" customHeight="1">
      <c r="A80" s="222" t="s">
        <v>390</v>
      </c>
      <c r="B80" s="237">
        <f t="shared" si="15"/>
      </c>
      <c r="C80" s="237">
        <f t="shared" si="15"/>
      </c>
      <c r="D80" s="238">
        <f>IF(D47="","",VLOOKUP($B80,'QI - Part 3'!$B$9:$O$15,3,0)*D47/VLOOKUP($B80,$B$9:$O$15,3,0))</f>
      </c>
      <c r="E80" s="238">
        <f>IF(E47="","",VLOOKUP($B80,'QI - Part 3'!$B$9:$O$15,4,0)*E47/VLOOKUP($B80,$B$9:$O$15,4,0))</f>
      </c>
      <c r="F80" s="238">
        <f>IF(F47="","",VLOOKUP($B80,'QI - Part 3'!$B$9:$O$15,5,0)*F47/VLOOKUP($B80,$B$9:$O$15,5,0))</f>
      </c>
      <c r="G80" s="238">
        <f>IF(G47="","",VLOOKUP($B80,'QI - Part 3'!$B$9:$O$15,6,0)*G47/VLOOKUP($B80,$B$9:$O$15,6,0))</f>
      </c>
      <c r="H80" s="238">
        <f>IF(H47="","",VLOOKUP($B80,'QI - Part 3'!$B$9:$O$15,7,0)*H47/VLOOKUP($B80,$B$9:$O$15,7,0))</f>
      </c>
      <c r="I80" s="238">
        <f>IF(I47="","",VLOOKUP($B80,'QI - Part 3'!$B$9:$O$15,8,0)*I47/VLOOKUP($B80,$B$9:$O$15,8,0))</f>
      </c>
      <c r="J80" s="238">
        <f>IF(J47="","",VLOOKUP($B80,'QI - Part 3'!$B$9:$O$15,9,0)*J47/VLOOKUP($B80,$B$9:$O$15,9,0))</f>
      </c>
      <c r="K80" s="238">
        <f>IF(K47="","",VLOOKUP($B80,'QI - Part 3'!$B$9:$O$15,10,0)*K47/VLOOKUP($B80,$B$9:$O$15,10,0))</f>
      </c>
      <c r="L80" s="238">
        <f>IF(L47="","",VLOOKUP($B80,'QI - Part 3'!$B$9:$O$15,11,0)*L47/VLOOKUP($B80,$B$9:$O$15,11,0))</f>
      </c>
      <c r="M80" s="238">
        <f>IF(M47="","",VLOOKUP($B80,'QI - Part 3'!$B$9:$O$15,12,0)*M47/VLOOKUP($B80,$B$9:$O$15,12,0))</f>
      </c>
      <c r="N80" s="238">
        <f>IF(N47="","",VLOOKUP($B80,'QI - Part 3'!$B$9:$O$15,13,0)*N47/VLOOKUP($B80,$B$9:$O$15,13,0))</f>
      </c>
      <c r="O80" s="238">
        <f>IF(O47="","",VLOOKUP($B80,'QI - Part 3'!$B$9:$O$15,14,0)*O47/VLOOKUP($B80,$B$9:$O$15,14,0))</f>
      </c>
      <c r="P80" s="239">
        <f t="shared" si="17"/>
        <v>0</v>
      </c>
    </row>
    <row r="81" spans="1:16" s="218" customFormat="1" ht="15" customHeight="1">
      <c r="A81" s="222" t="s">
        <v>391</v>
      </c>
      <c r="B81" s="240">
        <f t="shared" si="15"/>
      </c>
      <c r="C81" s="240">
        <f t="shared" si="15"/>
      </c>
      <c r="D81" s="308">
        <f>IF(D48="","",VLOOKUP($B81,'QI - Part 3'!$B$9:$O$15,3,0)*D48/VLOOKUP($B81,$B$9:$O$15,3,0))</f>
      </c>
      <c r="E81" s="308">
        <f>IF(E48="","",VLOOKUP($B81,'QI - Part 3'!$B$9:$O$15,4,0)*E48/VLOOKUP($B81,$B$9:$O$15,4,0))</f>
      </c>
      <c r="F81" s="308">
        <f>IF(F48="","",VLOOKUP($B81,'QI - Part 3'!$B$9:$O$15,5,0)*F48/VLOOKUP($B81,$B$9:$O$15,5,0))</f>
      </c>
      <c r="G81" s="308">
        <f>IF(G48="","",VLOOKUP($B81,'QI - Part 3'!$B$9:$O$15,6,0)*G48/VLOOKUP($B81,$B$9:$O$15,6,0))</f>
      </c>
      <c r="H81" s="308">
        <f>IF(H48="","",VLOOKUP($B81,'QI - Part 3'!$B$9:$O$15,7,0)*H48/VLOOKUP($B81,$B$9:$O$15,7,0))</f>
      </c>
      <c r="I81" s="308">
        <f>IF(I48="","",VLOOKUP($B81,'QI - Part 3'!$B$9:$O$15,8,0)*I48/VLOOKUP($B81,$B$9:$O$15,8,0))</f>
      </c>
      <c r="J81" s="308">
        <f>IF(J48="","",VLOOKUP($B81,'QI - Part 3'!$B$9:$O$15,9,0)*J48/VLOOKUP($B81,$B$9:$O$15,9,0))</f>
      </c>
      <c r="K81" s="308">
        <f>IF(K48="","",VLOOKUP($B81,'QI - Part 3'!$B$9:$O$15,10,0)*K48/VLOOKUP($B81,$B$9:$O$15,10,0))</f>
      </c>
      <c r="L81" s="308">
        <f>IF(L48="","",VLOOKUP($B81,'QI - Part 3'!$B$9:$O$15,11,0)*L48/VLOOKUP($B81,$B$9:$O$15,11,0))</f>
      </c>
      <c r="M81" s="308">
        <f>IF(M48="","",VLOOKUP($B81,'QI - Part 3'!$B$9:$O$15,12,0)*M48/VLOOKUP($B81,$B$9:$O$15,12,0))</f>
      </c>
      <c r="N81" s="308">
        <f>IF(N48="","",VLOOKUP($B81,'QI - Part 3'!$B$9:$O$15,13,0)*N48/VLOOKUP($B81,$B$9:$O$15,13,0))</f>
      </c>
      <c r="O81" s="308">
        <f>IF(O48="","",VLOOKUP($B81,'QI - Part 3'!$B$9:$O$15,14,0)*O48/VLOOKUP($B81,$B$9:$O$15,14,0))</f>
      </c>
      <c r="P81" s="241">
        <f t="shared" si="17"/>
        <v>0</v>
      </c>
    </row>
    <row r="82" spans="1:16" s="218" customFormat="1" ht="15" customHeight="1">
      <c r="A82" s="222" t="s">
        <v>392</v>
      </c>
      <c r="B82" s="242">
        <f t="shared" si="15"/>
      </c>
      <c r="C82" s="242">
        <f t="shared" si="15"/>
      </c>
      <c r="D82" s="309">
        <f>IF(D49="","",VLOOKUP($B82,'QI - Part 3'!$B$9:$O$15,3,0)*D49/VLOOKUP($B82,$B$9:$O$15,3,0))</f>
      </c>
      <c r="E82" s="309">
        <f>IF(E49="","",VLOOKUP($B82,'QI - Part 3'!$B$9:$O$15,4,0)*E49/VLOOKUP($B82,$B$9:$O$15,4,0))</f>
      </c>
      <c r="F82" s="309">
        <f>IF(F49="","",VLOOKUP($B82,'QI - Part 3'!$B$9:$O$15,5,0)*F49/VLOOKUP($B82,$B$9:$O$15,5,0))</f>
      </c>
      <c r="G82" s="309">
        <f>IF(G49="","",VLOOKUP($B82,'QI - Part 3'!$B$9:$O$15,6,0)*G49/VLOOKUP($B82,$B$9:$O$15,6,0))</f>
      </c>
      <c r="H82" s="309">
        <f>IF(H49="","",VLOOKUP($B82,'QI - Part 3'!$B$9:$O$15,7,0)*H49/VLOOKUP($B82,$B$9:$O$15,7,0))</f>
      </c>
      <c r="I82" s="309">
        <f>IF(I49="","",VLOOKUP($B82,'QI - Part 3'!$B$9:$O$15,8,0)*I49/VLOOKUP($B82,$B$9:$O$15,8,0))</f>
      </c>
      <c r="J82" s="309">
        <f>IF(J49="","",VLOOKUP($B82,'QI - Part 3'!$B$9:$O$15,9,0)*J49/VLOOKUP($B82,$B$9:$O$15,9,0))</f>
      </c>
      <c r="K82" s="309">
        <f>IF(K49="","",VLOOKUP($B82,'QI - Part 3'!$B$9:$O$15,10,0)*K49/VLOOKUP($B82,$B$9:$O$15,10,0))</f>
      </c>
      <c r="L82" s="309">
        <f>IF(L49="","",VLOOKUP($B82,'QI - Part 3'!$B$9:$O$15,11,0)*L49/VLOOKUP($B82,$B$9:$O$15,11,0))</f>
      </c>
      <c r="M82" s="309">
        <f>IF(M49="","",VLOOKUP($B82,'QI - Part 3'!$B$9:$O$15,12,0)*M49/VLOOKUP($B82,$B$9:$O$15,12,0))</f>
      </c>
      <c r="N82" s="309">
        <f>IF(N49="","",VLOOKUP($B82,'QI - Part 3'!$B$9:$O$15,13,0)*N49/VLOOKUP($B82,$B$9:$O$15,13,0))</f>
      </c>
      <c r="O82" s="309">
        <f>IF(O49="","",VLOOKUP($B82,'QI - Part 3'!$B$9:$O$15,14,0)*O49/VLOOKUP($B82,$B$9:$O$15,14,0))</f>
      </c>
      <c r="P82" s="243">
        <f t="shared" si="17"/>
        <v>0</v>
      </c>
    </row>
    <row r="83" spans="1:16" s="218" customFormat="1" ht="15" customHeight="1">
      <c r="A83" s="222" t="s">
        <v>393</v>
      </c>
      <c r="B83" s="237">
        <f t="shared" si="15"/>
      </c>
      <c r="C83" s="237">
        <f t="shared" si="15"/>
      </c>
      <c r="D83" s="238">
        <f>IF(D50="","",VLOOKUP($B83,'QI - Part 3'!$B$9:$O$15,3,0)*D50/VLOOKUP($B83,$B$9:$O$15,3,0))</f>
      </c>
      <c r="E83" s="238">
        <f>IF(E50="","",VLOOKUP($B83,'QI - Part 3'!$B$9:$O$15,4,0)*E50/VLOOKUP($B83,$B$9:$O$15,4,0))</f>
      </c>
      <c r="F83" s="238">
        <f>IF(F50="","",VLOOKUP($B83,'QI - Part 3'!$B$9:$O$15,5,0)*F50/VLOOKUP($B83,$B$9:$O$15,5,0))</f>
      </c>
      <c r="G83" s="238">
        <f>IF(G50="","",VLOOKUP($B83,'QI - Part 3'!$B$9:$O$15,6,0)*G50/VLOOKUP($B83,$B$9:$O$15,6,0))</f>
      </c>
      <c r="H83" s="238">
        <f>IF(H50="","",VLOOKUP($B83,'QI - Part 3'!$B$9:$O$15,7,0)*H50/VLOOKUP($B83,$B$9:$O$15,7,0))</f>
      </c>
      <c r="I83" s="238">
        <f>IF(I50="","",VLOOKUP($B83,'QI - Part 3'!$B$9:$O$15,8,0)*I50/VLOOKUP($B83,$B$9:$O$15,8,0))</f>
      </c>
      <c r="J83" s="238">
        <f>IF(J50="","",VLOOKUP($B83,'QI - Part 3'!$B$9:$O$15,9,0)*J50/VLOOKUP($B83,$B$9:$O$15,9,0))</f>
      </c>
      <c r="K83" s="238">
        <f>IF(K50="","",VLOOKUP($B83,'QI - Part 3'!$B$9:$O$15,10,0)*K50/VLOOKUP($B83,$B$9:$O$15,10,0))</f>
      </c>
      <c r="L83" s="238">
        <f>IF(L50="","",VLOOKUP($B83,'QI - Part 3'!$B$9:$O$15,11,0)*L50/VLOOKUP($B83,$B$9:$O$15,11,0))</f>
      </c>
      <c r="M83" s="238">
        <f>IF(M50="","",VLOOKUP($B83,'QI - Part 3'!$B$9:$O$15,12,0)*M50/VLOOKUP($B83,$B$9:$O$15,12,0))</f>
      </c>
      <c r="N83" s="238">
        <f>IF(N50="","",VLOOKUP($B83,'QI - Part 3'!$B$9:$O$15,13,0)*N50/VLOOKUP($B83,$B$9:$O$15,13,0))</f>
      </c>
      <c r="O83" s="238">
        <f>IF(O50="","",VLOOKUP($B83,'QI - Part 3'!$B$9:$O$15,14,0)*O50/VLOOKUP($B83,$B$9:$O$15,14,0))</f>
      </c>
      <c r="P83" s="239">
        <f t="shared" si="17"/>
        <v>0</v>
      </c>
    </row>
    <row r="84" spans="1:16" ht="15" customHeight="1" thickBot="1">
      <c r="A84" s="111" t="s">
        <v>394</v>
      </c>
      <c r="B84" s="139" t="s">
        <v>111</v>
      </c>
      <c r="D84" s="244">
        <f>SUM(D52:D83)</f>
        <v>0</v>
      </c>
      <c r="E84" s="244">
        <f aca="true" t="shared" si="18" ref="E84:P84">SUM(E52:E83)</f>
        <v>0</v>
      </c>
      <c r="F84" s="244">
        <f t="shared" si="18"/>
        <v>0</v>
      </c>
      <c r="G84" s="244">
        <f t="shared" si="18"/>
        <v>0</v>
      </c>
      <c r="H84" s="244">
        <f t="shared" si="18"/>
        <v>0</v>
      </c>
      <c r="I84" s="244">
        <f t="shared" si="18"/>
        <v>0</v>
      </c>
      <c r="J84" s="244">
        <f t="shared" si="18"/>
        <v>0</v>
      </c>
      <c r="K84" s="244">
        <f t="shared" si="18"/>
        <v>0</v>
      </c>
      <c r="L84" s="244">
        <f t="shared" si="18"/>
        <v>0</v>
      </c>
      <c r="M84" s="244">
        <f t="shared" si="18"/>
        <v>0</v>
      </c>
      <c r="N84" s="244">
        <f t="shared" si="18"/>
        <v>0</v>
      </c>
      <c r="O84" s="244">
        <f t="shared" si="18"/>
        <v>0</v>
      </c>
      <c r="P84" s="244">
        <f t="shared" si="18"/>
        <v>0</v>
      </c>
    </row>
    <row r="85" spans="1:13" ht="15" customHeight="1" thickTop="1">
      <c r="A85" s="370" t="s">
        <v>110</v>
      </c>
      <c r="B85" s="370"/>
      <c r="C85" s="370"/>
      <c r="D85" s="370"/>
      <c r="E85" s="370"/>
      <c r="F85" s="248"/>
      <c r="G85" s="248"/>
      <c r="H85" s="248"/>
      <c r="I85" s="248"/>
      <c r="J85" s="248"/>
      <c r="K85" s="248"/>
      <c r="L85" s="248"/>
      <c r="M85" s="248"/>
    </row>
    <row r="86" ht="13.5">
      <c r="A86" s="215" t="s">
        <v>218</v>
      </c>
    </row>
  </sheetData>
  <sheetProtection password="E2ED" sheet="1" formatColumns="0" formatRows="0" insertColumns="0" insertRows="0"/>
  <mergeCells count="4">
    <mergeCell ref="A51:E51"/>
    <mergeCell ref="A1:B1"/>
    <mergeCell ref="C1:P1"/>
    <mergeCell ref="A85:E85"/>
  </mergeCells>
  <printOptions horizontalCentered="1"/>
  <pageMargins left="0.5" right="0.5" top="0.51" bottom="0.5" header="0" footer="0"/>
  <pageSetup fitToHeight="0" fitToWidth="1" horizontalDpi="600" verticalDpi="600" orientation="landscape" scale="41" r:id="rId1"/>
  <headerFooter alignWithMargins="0">
    <oddFooter>&amp;L&amp;A&amp;CAdministrative Expenses&amp;R&amp;D</oddFooter>
  </headerFooter>
  <rowBreaks count="1" manualBreakCount="1">
    <brk id="50" max="255" man="1"/>
  </rowBreaks>
  <ignoredErrors>
    <ignoredError sqref="D2:G2 F5:G5 B20:C33 B34:C50 D19:O33 D34:O50 F3:G4 C19"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1" sqref="A1:L1"/>
    </sheetView>
  </sheetViews>
  <sheetFormatPr defaultColWidth="0" defaultRowHeight="12.75" zeroHeight="1"/>
  <cols>
    <col min="1" max="1" width="4.66015625" style="22" customWidth="1"/>
    <col min="2" max="2" width="4.83203125" style="22" customWidth="1"/>
    <col min="3" max="3" width="12.16015625" style="182" customWidth="1"/>
    <col min="4" max="4" width="7" style="22" customWidth="1"/>
    <col min="5" max="5" width="11.83203125" style="22" customWidth="1"/>
    <col min="6" max="6" width="9.33203125" style="22" customWidth="1"/>
    <col min="7" max="7" width="14.33203125" style="22" customWidth="1"/>
    <col min="8" max="8" width="9.33203125" style="22" customWidth="1"/>
    <col min="9" max="9" width="13.5" style="22" customWidth="1"/>
    <col min="10" max="10" width="9.33203125" style="22" customWidth="1"/>
    <col min="11" max="11" width="12" style="22" customWidth="1"/>
    <col min="12" max="12" width="13.33203125" style="22" customWidth="1"/>
    <col min="13" max="13" width="2.5" style="22" customWidth="1"/>
    <col min="14" max="16384" width="0" style="22" hidden="1" customWidth="1"/>
  </cols>
  <sheetData>
    <row r="1" spans="1:12" ht="14.25" customHeight="1">
      <c r="A1" s="371" t="s">
        <v>420</v>
      </c>
      <c r="B1" s="371"/>
      <c r="C1" s="371"/>
      <c r="D1" s="371"/>
      <c r="E1" s="371"/>
      <c r="F1" s="371"/>
      <c r="G1" s="371"/>
      <c r="H1" s="371"/>
      <c r="I1" s="371"/>
      <c r="J1" s="371"/>
      <c r="K1" s="371"/>
      <c r="L1" s="371"/>
    </row>
    <row r="2" spans="1:12" ht="14.25">
      <c r="A2" s="26"/>
      <c r="B2" s="26"/>
      <c r="C2" s="40"/>
      <c r="D2" s="249"/>
      <c r="E2" s="26"/>
      <c r="F2" s="26"/>
      <c r="G2" s="26"/>
      <c r="H2" s="26"/>
      <c r="I2" s="26"/>
      <c r="J2" s="26"/>
      <c r="K2" s="26"/>
      <c r="L2" s="159"/>
    </row>
    <row r="3" spans="1:11" ht="15" thickBot="1">
      <c r="A3" s="250" t="s">
        <v>12</v>
      </c>
      <c r="B3" s="372">
        <f>+'Admin - Part 1'!B2</f>
        <v>0</v>
      </c>
      <c r="C3" s="372"/>
      <c r="D3" s="372"/>
      <c r="E3" s="372"/>
      <c r="F3" s="372"/>
      <c r="G3" s="372"/>
      <c r="H3" s="373"/>
      <c r="I3" s="372"/>
      <c r="J3" s="372"/>
      <c r="K3" s="372"/>
    </row>
    <row r="4" spans="1:12" ht="14.25">
      <c r="A4" s="103"/>
      <c r="B4" s="26"/>
      <c r="C4" s="251" t="s">
        <v>51</v>
      </c>
      <c r="D4" s="26"/>
      <c r="E4" s="26"/>
      <c r="F4" s="26"/>
      <c r="G4" s="26"/>
      <c r="H4" s="26"/>
      <c r="I4" s="26"/>
      <c r="J4" s="26"/>
      <c r="K4" s="26"/>
      <c r="L4" s="26"/>
    </row>
    <row r="5" spans="1:12" ht="13.5">
      <c r="A5" s="103"/>
      <c r="B5" s="26"/>
      <c r="C5" s="40"/>
      <c r="D5" s="26"/>
      <c r="E5" s="26"/>
      <c r="F5" s="26"/>
      <c r="G5" s="26"/>
      <c r="H5" s="26"/>
      <c r="I5" s="26"/>
      <c r="J5" s="26"/>
      <c r="K5" s="26"/>
      <c r="L5" s="26"/>
    </row>
    <row r="6" spans="1:12" ht="15" thickBot="1">
      <c r="A6" s="250" t="s">
        <v>13</v>
      </c>
      <c r="B6" s="375" t="str">
        <f>'Admin - Part 1'!A1</f>
        <v>HHSC  FINANCIAL STATISTICAL REPORT  (FSR)</v>
      </c>
      <c r="C6" s="375"/>
      <c r="D6" s="375"/>
      <c r="E6" s="375"/>
      <c r="F6" s="375"/>
      <c r="G6" s="375"/>
      <c r="H6" s="375"/>
      <c r="I6" s="375"/>
      <c r="J6" s="375"/>
      <c r="K6" s="375"/>
      <c r="L6" s="375"/>
    </row>
    <row r="7" spans="1:12" ht="14.25">
      <c r="A7" s="103"/>
      <c r="B7" s="26"/>
      <c r="C7" s="251" t="s">
        <v>2</v>
      </c>
      <c r="D7" s="26"/>
      <c r="E7" s="26"/>
      <c r="F7" s="26"/>
      <c r="G7" s="26"/>
      <c r="H7" s="26"/>
      <c r="I7" s="26"/>
      <c r="J7" s="26"/>
      <c r="K7" s="26"/>
      <c r="L7" s="26"/>
    </row>
    <row r="8" spans="1:12" ht="14.25">
      <c r="A8" s="103"/>
      <c r="B8" s="26"/>
      <c r="C8" s="40"/>
      <c r="D8" s="26"/>
      <c r="E8" s="26"/>
      <c r="F8" s="26"/>
      <c r="G8" s="26"/>
      <c r="H8" s="26"/>
      <c r="I8" s="26"/>
      <c r="J8" s="250" t="s">
        <v>11</v>
      </c>
      <c r="K8" s="249" t="str">
        <f>+'Admin - Part 1'!D3</f>
        <v>All</v>
      </c>
      <c r="L8" s="26"/>
    </row>
    <row r="9" spans="1:12" ht="15" thickBot="1">
      <c r="A9" s="250" t="s">
        <v>14</v>
      </c>
      <c r="B9" s="374">
        <f>+'Admin - Part 1'!B4</f>
        <v>0</v>
      </c>
      <c r="C9" s="374"/>
      <c r="D9" s="374"/>
      <c r="E9" s="26"/>
      <c r="F9" s="250" t="s">
        <v>10</v>
      </c>
      <c r="G9" s="36">
        <f>'Admin - Part 1'!B3</f>
        <v>2020</v>
      </c>
      <c r="H9" s="252">
        <f>'Admin - Part 1'!B5</f>
        <v>0</v>
      </c>
      <c r="I9" s="26"/>
      <c r="J9" s="250" t="s">
        <v>46</v>
      </c>
      <c r="K9" s="372" t="str">
        <f>+'Admin - Part 1'!D4</f>
        <v>All</v>
      </c>
      <c r="L9" s="372"/>
    </row>
    <row r="10" spans="1:12" ht="14.25">
      <c r="A10" s="26"/>
      <c r="B10" s="26"/>
      <c r="C10" s="251" t="s">
        <v>3</v>
      </c>
      <c r="D10" s="26"/>
      <c r="E10" s="26"/>
      <c r="F10" s="253"/>
      <c r="G10" s="26" t="s">
        <v>421</v>
      </c>
      <c r="H10" s="26" t="s">
        <v>422</v>
      </c>
      <c r="I10" s="26"/>
      <c r="J10" s="26"/>
      <c r="K10" s="251" t="s">
        <v>47</v>
      </c>
      <c r="L10" s="26"/>
    </row>
    <row r="11" spans="1:12" ht="13.5">
      <c r="A11" s="26"/>
      <c r="B11" s="26"/>
      <c r="C11" s="40"/>
      <c r="D11" s="26"/>
      <c r="E11" s="26"/>
      <c r="F11" s="26"/>
      <c r="G11" s="26"/>
      <c r="H11" s="26"/>
      <c r="I11" s="26"/>
      <c r="J11" s="26"/>
      <c r="K11" s="26"/>
      <c r="L11" s="26"/>
    </row>
    <row r="12" spans="1:13" ht="65.25" customHeight="1">
      <c r="A12" s="26"/>
      <c r="B12" s="378" t="s">
        <v>395</v>
      </c>
      <c r="C12" s="378"/>
      <c r="D12" s="378"/>
      <c r="E12" s="378"/>
      <c r="F12" s="378"/>
      <c r="G12" s="378"/>
      <c r="H12" s="378"/>
      <c r="I12" s="378"/>
      <c r="J12" s="378"/>
      <c r="K12" s="378"/>
      <c r="L12" s="378"/>
      <c r="M12" s="254"/>
    </row>
    <row r="13" spans="1:12" ht="8.25" customHeight="1">
      <c r="A13" s="26"/>
      <c r="B13" s="26"/>
      <c r="C13" s="40"/>
      <c r="D13" s="26"/>
      <c r="E13" s="26"/>
      <c r="F13" s="26"/>
      <c r="G13" s="26"/>
      <c r="H13" s="26"/>
      <c r="I13" s="26"/>
      <c r="J13" s="26"/>
      <c r="K13" s="26"/>
      <c r="L13" s="26"/>
    </row>
    <row r="14" spans="1:12" ht="157.5" customHeight="1">
      <c r="A14" s="26"/>
      <c r="B14" s="378" t="s">
        <v>71</v>
      </c>
      <c r="C14" s="378"/>
      <c r="D14" s="378"/>
      <c r="E14" s="378"/>
      <c r="F14" s="378"/>
      <c r="G14" s="378"/>
      <c r="H14" s="378"/>
      <c r="I14" s="378"/>
      <c r="J14" s="378"/>
      <c r="K14" s="378"/>
      <c r="L14" s="378"/>
    </row>
    <row r="15" spans="1:12" ht="9.75" customHeight="1">
      <c r="A15" s="26"/>
      <c r="B15" s="26"/>
      <c r="C15" s="40"/>
      <c r="D15" s="26"/>
      <c r="E15" s="26"/>
      <c r="F15" s="26"/>
      <c r="G15" s="26"/>
      <c r="H15" s="26"/>
      <c r="I15" s="26"/>
      <c r="J15" s="26"/>
      <c r="K15" s="26"/>
      <c r="L15" s="26"/>
    </row>
    <row r="16" spans="1:12" ht="13.5">
      <c r="A16" s="26"/>
      <c r="B16" s="24"/>
      <c r="C16" s="255"/>
      <c r="D16" s="24"/>
      <c r="E16" s="24"/>
      <c r="F16" s="24"/>
      <c r="G16" s="24"/>
      <c r="H16" s="24"/>
      <c r="I16" s="24"/>
      <c r="J16" s="24"/>
      <c r="K16" s="24"/>
      <c r="L16" s="24"/>
    </row>
    <row r="17" spans="1:12" ht="14.25" thickBot="1">
      <c r="A17" s="250" t="s">
        <v>15</v>
      </c>
      <c r="B17" s="377"/>
      <c r="C17" s="377"/>
      <c r="D17" s="377"/>
      <c r="E17" s="377"/>
      <c r="F17" s="377"/>
      <c r="G17" s="377"/>
      <c r="H17" s="377"/>
      <c r="I17" s="377"/>
      <c r="J17" s="377"/>
      <c r="K17" s="377"/>
      <c r="L17" s="24"/>
    </row>
    <row r="18" spans="1:12" ht="14.25">
      <c r="A18" s="103"/>
      <c r="B18" s="24"/>
      <c r="C18" s="253" t="s">
        <v>7</v>
      </c>
      <c r="D18" s="24"/>
      <c r="E18" s="24"/>
      <c r="F18" s="24"/>
      <c r="G18" s="24"/>
      <c r="H18" s="24"/>
      <c r="I18" s="24"/>
      <c r="J18" s="24"/>
      <c r="K18" s="24"/>
      <c r="L18" s="24"/>
    </row>
    <row r="19" spans="1:12" ht="14.25">
      <c r="A19" s="103"/>
      <c r="B19" s="256"/>
      <c r="C19" s="255"/>
      <c r="D19" s="24"/>
      <c r="E19" s="24"/>
      <c r="F19" s="24"/>
      <c r="G19" s="24"/>
      <c r="H19" s="24"/>
      <c r="I19" s="24"/>
      <c r="J19" s="24"/>
      <c r="K19" s="24"/>
      <c r="L19" s="24"/>
    </row>
    <row r="20" spans="1:12" ht="14.25" thickBot="1">
      <c r="A20" s="250" t="s">
        <v>16</v>
      </c>
      <c r="B20" s="379">
        <f>+B3</f>
        <v>0</v>
      </c>
      <c r="C20" s="379"/>
      <c r="D20" s="379"/>
      <c r="E20" s="379"/>
      <c r="F20" s="379"/>
      <c r="G20" s="379"/>
      <c r="H20" s="379"/>
      <c r="I20" s="24"/>
      <c r="J20" s="24"/>
      <c r="K20" s="24"/>
      <c r="L20" s="24"/>
    </row>
    <row r="21" spans="1:12" ht="14.25">
      <c r="A21" s="103"/>
      <c r="B21" s="26"/>
      <c r="C21" s="251" t="s">
        <v>8</v>
      </c>
      <c r="D21" s="26"/>
      <c r="E21" s="26"/>
      <c r="F21" s="26"/>
      <c r="G21" s="26"/>
      <c r="H21" s="26"/>
      <c r="I21" s="24"/>
      <c r="J21" s="24"/>
      <c r="K21" s="24"/>
      <c r="L21" s="24"/>
    </row>
    <row r="22" spans="1:12" ht="13.5">
      <c r="A22" s="103"/>
      <c r="B22" s="26"/>
      <c r="C22" s="40"/>
      <c r="D22" s="26"/>
      <c r="E22" s="26"/>
      <c r="F22" s="26"/>
      <c r="G22" s="26"/>
      <c r="H22" s="26"/>
      <c r="I22" s="24"/>
      <c r="J22" s="24"/>
      <c r="K22" s="24"/>
      <c r="L22" s="24"/>
    </row>
    <row r="23" spans="1:12" ht="13.5">
      <c r="A23" s="103"/>
      <c r="B23" s="24"/>
      <c r="C23" s="255"/>
      <c r="D23" s="24"/>
      <c r="E23" s="24"/>
      <c r="F23" s="24"/>
      <c r="G23" s="24"/>
      <c r="H23" s="24"/>
      <c r="I23" s="24"/>
      <c r="J23" s="24"/>
      <c r="K23" s="24"/>
      <c r="L23" s="24"/>
    </row>
    <row r="24" spans="1:12" ht="14.25" thickBot="1">
      <c r="A24" s="250" t="s">
        <v>48</v>
      </c>
      <c r="B24" s="377"/>
      <c r="C24" s="377"/>
      <c r="D24" s="377"/>
      <c r="E24" s="377"/>
      <c r="F24" s="377"/>
      <c r="G24" s="377"/>
      <c r="H24" s="257" t="s">
        <v>49</v>
      </c>
      <c r="I24" s="376"/>
      <c r="J24" s="376"/>
      <c r="K24" s="376"/>
      <c r="L24" s="24"/>
    </row>
    <row r="25" spans="1:12" ht="14.25">
      <c r="A25" s="26"/>
      <c r="B25" s="24"/>
      <c r="C25" s="251" t="s">
        <v>17</v>
      </c>
      <c r="D25" s="24"/>
      <c r="E25" s="24"/>
      <c r="F25" s="24"/>
      <c r="G25" s="24"/>
      <c r="H25" s="24"/>
      <c r="I25" s="253" t="s">
        <v>9</v>
      </c>
      <c r="J25" s="24"/>
      <c r="K25" s="24"/>
      <c r="L25" s="24"/>
    </row>
    <row r="26" ht="13.5">
      <c r="A26" s="22" t="s">
        <v>218</v>
      </c>
    </row>
  </sheetData>
  <sheetProtection password="E2ED" sheet="1" formatColumns="0" formatRows="0" insertColumns="0" insertRows="0"/>
  <mergeCells count="11">
    <mergeCell ref="B20:H20"/>
    <mergeCell ref="A1:L1"/>
    <mergeCell ref="B3:K3"/>
    <mergeCell ref="B9:D9"/>
    <mergeCell ref="B6:L6"/>
    <mergeCell ref="K9:L9"/>
    <mergeCell ref="I24:K24"/>
    <mergeCell ref="B24:G24"/>
    <mergeCell ref="B12:L12"/>
    <mergeCell ref="B14:L14"/>
    <mergeCell ref="B17:K17"/>
  </mergeCells>
  <conditionalFormatting sqref="B17:K17">
    <cfRule type="expression" priority="3" dxfId="0" stopIfTrue="1">
      <formula>$B$17=""</formula>
    </cfRule>
  </conditionalFormatting>
  <conditionalFormatting sqref="B24:G24">
    <cfRule type="expression" priority="2" dxfId="0" stopIfTrue="1">
      <formula>$B$24=""</formula>
    </cfRule>
  </conditionalFormatting>
  <conditionalFormatting sqref="I24:K24">
    <cfRule type="expression" priority="1" dxfId="0" stopIfTrue="1">
      <formula>$I$24=""</formula>
    </cfRule>
  </conditionalFormatting>
  <printOptions horizontalCentered="1"/>
  <pageMargins left="0.5" right="0.5" top="0.51" bottom="0.5" header="0" footer="0"/>
  <pageSetup fitToHeight="0" fitToWidth="1" horizontalDpi="600" verticalDpi="600" orientation="landscape" r:id="rId1"/>
  <headerFooter alignWithMargins="0">
    <oddFooter>&amp;L&amp;A&amp;CAdministrative Expenses&amp;R&amp;D</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X35"/>
  <sheetViews>
    <sheetView zoomScalePageLayoutView="0" workbookViewId="0" topLeftCell="A1">
      <selection activeCell="A1" sqref="A1"/>
    </sheetView>
  </sheetViews>
  <sheetFormatPr defaultColWidth="9.33203125" defaultRowHeight="12.75"/>
  <cols>
    <col min="1" max="1" width="3.83203125" style="8" bestFit="1" customWidth="1"/>
    <col min="2" max="2" width="82.66015625" style="8" bestFit="1" customWidth="1"/>
    <col min="3" max="4" width="9.33203125" style="8" customWidth="1"/>
    <col min="5" max="5" width="23.5" style="8" bestFit="1" customWidth="1"/>
    <col min="6" max="6" width="9.33203125" style="8" customWidth="1"/>
    <col min="7" max="7" width="42.5" style="8" bestFit="1" customWidth="1"/>
    <col min="8" max="16384" width="9.33203125" style="8" customWidth="1"/>
  </cols>
  <sheetData>
    <row r="1" ht="15">
      <c r="B1" s="9" t="s">
        <v>121</v>
      </c>
    </row>
    <row r="2" ht="12.75">
      <c r="E2" s="10" t="s">
        <v>122</v>
      </c>
    </row>
    <row r="3" spans="2:3" ht="12.75">
      <c r="B3" s="11" t="s">
        <v>117</v>
      </c>
      <c r="C3" s="12"/>
    </row>
    <row r="4" spans="1:7" ht="12.75">
      <c r="A4" s="8">
        <v>1</v>
      </c>
      <c r="B4" s="13" t="s">
        <v>92</v>
      </c>
      <c r="E4" s="14" t="s">
        <v>118</v>
      </c>
      <c r="G4" s="14" t="s">
        <v>119</v>
      </c>
    </row>
    <row r="5" spans="1:7" ht="12.75">
      <c r="A5" s="8">
        <v>2</v>
      </c>
      <c r="B5" s="15" t="s">
        <v>93</v>
      </c>
      <c r="E5" s="13" t="s">
        <v>25</v>
      </c>
      <c r="G5" s="13" t="s">
        <v>25</v>
      </c>
    </row>
    <row r="6" spans="1:24" ht="12.75">
      <c r="A6" s="8">
        <v>3</v>
      </c>
      <c r="B6" s="15" t="s">
        <v>50</v>
      </c>
      <c r="E6" s="15" t="s">
        <v>22</v>
      </c>
      <c r="G6" s="15" t="s">
        <v>22</v>
      </c>
      <c r="X6" s="8" t="s">
        <v>116</v>
      </c>
    </row>
    <row r="7" spans="1:7" ht="12.75">
      <c r="A7" s="8">
        <v>4</v>
      </c>
      <c r="B7" s="15" t="s">
        <v>94</v>
      </c>
      <c r="E7" s="15" t="s">
        <v>26</v>
      </c>
      <c r="G7" s="15" t="s">
        <v>26</v>
      </c>
    </row>
    <row r="8" spans="1:7" ht="12.75">
      <c r="A8" s="8">
        <v>5</v>
      </c>
      <c r="B8" s="15" t="s">
        <v>43</v>
      </c>
      <c r="E8" s="15" t="s">
        <v>31</v>
      </c>
      <c r="G8" s="15" t="s">
        <v>31</v>
      </c>
    </row>
    <row r="9" spans="1:7" ht="12.75">
      <c r="A9" s="8">
        <v>6</v>
      </c>
      <c r="B9" s="15" t="s">
        <v>33</v>
      </c>
      <c r="E9" s="15" t="s">
        <v>27</v>
      </c>
      <c r="G9" s="15" t="s">
        <v>27</v>
      </c>
    </row>
    <row r="10" spans="1:7" ht="12.75">
      <c r="A10" s="8">
        <v>7</v>
      </c>
      <c r="B10" s="15" t="s">
        <v>86</v>
      </c>
      <c r="E10" s="15" t="s">
        <v>28</v>
      </c>
      <c r="G10" s="15" t="s">
        <v>28</v>
      </c>
    </row>
    <row r="11" spans="1:7" ht="12.75">
      <c r="A11" s="8">
        <v>8</v>
      </c>
      <c r="B11" s="15" t="s">
        <v>163</v>
      </c>
      <c r="E11" s="15" t="s">
        <v>29</v>
      </c>
      <c r="G11" s="15" t="s">
        <v>29</v>
      </c>
    </row>
    <row r="12" spans="1:7" ht="12.75">
      <c r="A12" s="8">
        <v>9</v>
      </c>
      <c r="B12" s="15" t="s">
        <v>73</v>
      </c>
      <c r="E12" s="15" t="s">
        <v>30</v>
      </c>
      <c r="G12" s="15" t="s">
        <v>30</v>
      </c>
    </row>
    <row r="13" spans="1:7" ht="12.75">
      <c r="A13" s="8">
        <v>10</v>
      </c>
      <c r="B13" s="15" t="s">
        <v>74</v>
      </c>
      <c r="E13" s="15" t="s">
        <v>36</v>
      </c>
      <c r="G13" s="15" t="s">
        <v>36</v>
      </c>
    </row>
    <row r="14" spans="1:7" ht="12.75">
      <c r="A14" s="8">
        <v>11</v>
      </c>
      <c r="B14" s="15" t="s">
        <v>35</v>
      </c>
      <c r="E14" s="15" t="s">
        <v>37</v>
      </c>
      <c r="G14" s="15" t="s">
        <v>37</v>
      </c>
    </row>
    <row r="15" spans="1:7" ht="12.75">
      <c r="A15" s="8">
        <v>12</v>
      </c>
      <c r="B15" s="15" t="s">
        <v>75</v>
      </c>
      <c r="E15" s="15" t="s">
        <v>39</v>
      </c>
      <c r="G15" s="15" t="s">
        <v>89</v>
      </c>
    </row>
    <row r="16" spans="1:7" ht="12.75">
      <c r="A16" s="8">
        <v>13</v>
      </c>
      <c r="B16" s="15" t="s">
        <v>85</v>
      </c>
      <c r="E16" s="15" t="s">
        <v>40</v>
      </c>
      <c r="G16" s="15" t="s">
        <v>90</v>
      </c>
    </row>
    <row r="17" spans="1:7" ht="12.75">
      <c r="A17" s="8">
        <v>14</v>
      </c>
      <c r="B17" s="15" t="s">
        <v>76</v>
      </c>
      <c r="E17" s="16" t="s">
        <v>41</v>
      </c>
      <c r="G17" s="16" t="s">
        <v>91</v>
      </c>
    </row>
    <row r="18" spans="1:2" ht="12.75">
      <c r="A18" s="8">
        <v>15</v>
      </c>
      <c r="B18" s="15" t="s">
        <v>34</v>
      </c>
    </row>
    <row r="19" spans="1:7" ht="12.75">
      <c r="A19" s="8">
        <v>16</v>
      </c>
      <c r="B19" s="15" t="s">
        <v>77</v>
      </c>
      <c r="E19" s="14" t="s">
        <v>123</v>
      </c>
      <c r="G19" s="14" t="s">
        <v>120</v>
      </c>
    </row>
    <row r="20" spans="1:7" ht="12.75">
      <c r="A20" s="8">
        <v>17</v>
      </c>
      <c r="B20" s="15" t="s">
        <v>78</v>
      </c>
      <c r="E20" s="13" t="s">
        <v>25</v>
      </c>
      <c r="G20" s="13" t="s">
        <v>25</v>
      </c>
    </row>
    <row r="21" spans="1:7" ht="12.75">
      <c r="A21" s="8">
        <v>18</v>
      </c>
      <c r="B21" s="15" t="s">
        <v>42</v>
      </c>
      <c r="E21" s="15" t="s">
        <v>22</v>
      </c>
      <c r="G21" s="15" t="s">
        <v>22</v>
      </c>
    </row>
    <row r="22" spans="1:7" ht="12.75">
      <c r="A22" s="8">
        <v>19</v>
      </c>
      <c r="B22" s="15" t="s">
        <v>81</v>
      </c>
      <c r="E22" s="15" t="s">
        <v>26</v>
      </c>
      <c r="G22" s="15" t="s">
        <v>26</v>
      </c>
    </row>
    <row r="23" spans="1:7" ht="12.75">
      <c r="A23" s="8">
        <v>20</v>
      </c>
      <c r="B23" s="15" t="s">
        <v>474</v>
      </c>
      <c r="E23" s="15" t="s">
        <v>31</v>
      </c>
      <c r="G23" s="15" t="s">
        <v>31</v>
      </c>
    </row>
    <row r="24" spans="1:7" ht="12.75">
      <c r="A24" s="8">
        <v>21</v>
      </c>
      <c r="B24" s="15" t="s">
        <v>472</v>
      </c>
      <c r="E24" s="15" t="s">
        <v>27</v>
      </c>
      <c r="G24" s="15" t="s">
        <v>27</v>
      </c>
    </row>
    <row r="25" spans="1:7" ht="12.75">
      <c r="A25" s="8">
        <v>22</v>
      </c>
      <c r="B25" s="17"/>
      <c r="E25" s="15" t="s">
        <v>28</v>
      </c>
      <c r="G25" s="15" t="s">
        <v>28</v>
      </c>
    </row>
    <row r="26" spans="5:7" ht="12.75">
      <c r="E26" s="15" t="s">
        <v>29</v>
      </c>
      <c r="G26" s="15" t="s">
        <v>29</v>
      </c>
    </row>
    <row r="27" spans="5:7" ht="12.75">
      <c r="E27" s="15" t="s">
        <v>30</v>
      </c>
      <c r="G27" s="15" t="s">
        <v>30</v>
      </c>
    </row>
    <row r="28" spans="2:7" ht="12.75">
      <c r="B28" s="11" t="s">
        <v>19</v>
      </c>
      <c r="E28" s="15" t="s">
        <v>36</v>
      </c>
      <c r="G28" s="15" t="s">
        <v>37</v>
      </c>
    </row>
    <row r="29" spans="2:7" ht="12.75">
      <c r="B29" s="13" t="s">
        <v>24</v>
      </c>
      <c r="E29" s="15" t="s">
        <v>37</v>
      </c>
      <c r="G29" s="16" t="s">
        <v>38</v>
      </c>
    </row>
    <row r="30" spans="2:5" ht="12.75">
      <c r="B30" s="15" t="s">
        <v>21</v>
      </c>
      <c r="E30" s="15" t="s">
        <v>89</v>
      </c>
    </row>
    <row r="31" spans="2:7" ht="12.75">
      <c r="B31" s="15" t="s">
        <v>95</v>
      </c>
      <c r="E31" s="15" t="s">
        <v>90</v>
      </c>
      <c r="G31" s="14" t="s">
        <v>124</v>
      </c>
    </row>
    <row r="32" spans="2:7" ht="12.75">
      <c r="B32" s="15" t="s">
        <v>32</v>
      </c>
      <c r="E32" s="16" t="s">
        <v>91</v>
      </c>
      <c r="G32" s="18" t="s">
        <v>88</v>
      </c>
    </row>
    <row r="33" ht="12.75">
      <c r="B33" s="15" t="s">
        <v>87</v>
      </c>
    </row>
    <row r="34" spans="2:7" ht="12.75">
      <c r="B34" s="15" t="s">
        <v>103</v>
      </c>
      <c r="E34" s="19" t="s">
        <v>125</v>
      </c>
      <c r="G34" s="20" t="s">
        <v>126</v>
      </c>
    </row>
    <row r="35" spans="2:7" ht="12.75">
      <c r="B35" s="16" t="s">
        <v>106</v>
      </c>
      <c r="E35" s="18" t="s">
        <v>88</v>
      </c>
      <c r="G35" s="18" t="s">
        <v>88</v>
      </c>
    </row>
  </sheetData>
  <sheetProtection/>
  <printOptions horizontalCentered="1"/>
  <pageMargins left="0.5" right="0.5" top="0.51" bottom="0.5" header="0" footer="0"/>
  <pageSetup fitToHeight="0" fitToWidth="1" horizontalDpi="600" verticalDpi="600" orientation="landscape" scale="13" r:id="rId1"/>
  <headerFooter alignWithMargins="0">
    <oddFooter>&amp;L&amp;A&amp;CAdministrative Expenses&amp;R&amp;D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1003"/>
  <sheetViews>
    <sheetView tabSelected="1" zoomScalePageLayoutView="0" workbookViewId="0" topLeftCell="A1">
      <selection activeCell="B18" sqref="B18:E18"/>
    </sheetView>
  </sheetViews>
  <sheetFormatPr defaultColWidth="0" defaultRowHeight="12.75" zeroHeight="1"/>
  <cols>
    <col min="1" max="1" width="9.33203125" style="22" customWidth="1"/>
    <col min="2" max="2" width="23" style="22" customWidth="1"/>
    <col min="3" max="3" width="16.83203125" style="22" customWidth="1"/>
    <col min="4" max="4" width="25.5" style="22" customWidth="1"/>
    <col min="5" max="5" width="65.66015625" style="22" customWidth="1"/>
    <col min="6" max="6" width="27" style="22" bestFit="1" customWidth="1"/>
    <col min="7" max="7" width="2.33203125" style="22" customWidth="1"/>
    <col min="8" max="16384" width="0" style="22" hidden="1" customWidth="1"/>
  </cols>
  <sheetData>
    <row r="1" spans="2:8" ht="14.25">
      <c r="B1" s="23"/>
      <c r="C1" s="334" t="s">
        <v>64</v>
      </c>
      <c r="D1" s="334"/>
      <c r="E1" s="334"/>
      <c r="F1" s="264" t="s">
        <v>63</v>
      </c>
      <c r="H1" s="24"/>
    </row>
    <row r="2" spans="2:6" ht="15">
      <c r="B2" s="23"/>
      <c r="C2" s="334"/>
      <c r="D2" s="334"/>
      <c r="E2" s="334"/>
      <c r="F2" s="304" t="s">
        <v>442</v>
      </c>
    </row>
    <row r="3" spans="2:6" ht="14.25">
      <c r="B3" s="23"/>
      <c r="C3" s="25"/>
      <c r="D3" s="23"/>
      <c r="E3" s="23"/>
      <c r="F3" s="326" t="s">
        <v>65</v>
      </c>
    </row>
    <row r="4" spans="2:9" ht="15">
      <c r="B4" s="23"/>
      <c r="C4" s="335" t="s">
        <v>96</v>
      </c>
      <c r="D4" s="336"/>
      <c r="E4" s="337"/>
      <c r="F4" s="327" t="s">
        <v>479</v>
      </c>
      <c r="I4" s="26"/>
    </row>
    <row r="5" spans="1:6" ht="15.75" thickBot="1">
      <c r="A5" s="27"/>
      <c r="B5" s="28"/>
      <c r="C5" s="338"/>
      <c r="D5" s="339"/>
      <c r="E5" s="340"/>
      <c r="F5" s="328" t="s">
        <v>478</v>
      </c>
    </row>
    <row r="6" spans="2:6" ht="14.25" thickTop="1">
      <c r="B6" s="23"/>
      <c r="C6" s="23"/>
      <c r="D6" s="23"/>
      <c r="E6" s="23"/>
      <c r="F6" s="23"/>
    </row>
    <row r="7" spans="2:6" ht="15" thickBot="1">
      <c r="B7" s="347" t="s">
        <v>66</v>
      </c>
      <c r="C7" s="347"/>
      <c r="D7" s="347"/>
      <c r="E7" s="347"/>
      <c r="F7" s="23"/>
    </row>
    <row r="8" spans="2:6" ht="14.25">
      <c r="B8" s="348" t="s">
        <v>212</v>
      </c>
      <c r="C8" s="316" t="s">
        <v>67</v>
      </c>
      <c r="D8" s="317" t="s">
        <v>68</v>
      </c>
      <c r="E8" s="350" t="s">
        <v>213</v>
      </c>
      <c r="F8" s="23"/>
    </row>
    <row r="9" spans="2:6" ht="16.5">
      <c r="B9" s="349"/>
      <c r="C9" s="29" t="s">
        <v>214</v>
      </c>
      <c r="D9" s="30" t="s">
        <v>69</v>
      </c>
      <c r="E9" s="351"/>
      <c r="F9" s="23"/>
    </row>
    <row r="10" spans="2:6" ht="92.25" customHeight="1">
      <c r="B10" s="318" t="s">
        <v>70</v>
      </c>
      <c r="C10" s="31">
        <v>2</v>
      </c>
      <c r="D10" s="32">
        <v>43449</v>
      </c>
      <c r="E10" s="319" t="s">
        <v>443</v>
      </c>
      <c r="F10" s="23"/>
    </row>
    <row r="11" spans="2:6" ht="51.75" customHeight="1">
      <c r="B11" s="320" t="s">
        <v>469</v>
      </c>
      <c r="C11" s="312" t="s">
        <v>471</v>
      </c>
      <c r="D11" s="313">
        <v>43770</v>
      </c>
      <c r="E11" s="321" t="s">
        <v>470</v>
      </c>
      <c r="F11" s="23"/>
    </row>
    <row r="12" spans="2:6" ht="51.75" customHeight="1">
      <c r="B12" s="322" t="s">
        <v>469</v>
      </c>
      <c r="C12" s="314">
        <v>2.1</v>
      </c>
      <c r="D12" s="315">
        <v>44075</v>
      </c>
      <c r="E12" s="323" t="s">
        <v>473</v>
      </c>
      <c r="F12" s="23"/>
    </row>
    <row r="13" spans="2:6" ht="51.75" customHeight="1">
      <c r="B13" s="324" t="s">
        <v>469</v>
      </c>
      <c r="C13" s="314">
        <v>2.2</v>
      </c>
      <c r="D13" s="315">
        <v>44104</v>
      </c>
      <c r="E13" s="325" t="s">
        <v>475</v>
      </c>
      <c r="F13" s="23"/>
    </row>
    <row r="14" spans="2:6" ht="51.75" customHeight="1">
      <c r="B14" s="324" t="s">
        <v>469</v>
      </c>
      <c r="C14" s="330">
        <v>2.3</v>
      </c>
      <c r="D14" s="331">
        <v>44866</v>
      </c>
      <c r="E14" s="325" t="s">
        <v>476</v>
      </c>
      <c r="F14" s="23"/>
    </row>
    <row r="15" spans="2:6" ht="44.25" customHeight="1">
      <c r="B15" s="332" t="s">
        <v>469</v>
      </c>
      <c r="C15" s="332">
        <v>2.4</v>
      </c>
      <c r="D15" s="380">
        <v>44869</v>
      </c>
      <c r="E15" s="333" t="s">
        <v>477</v>
      </c>
      <c r="F15" s="23"/>
    </row>
    <row r="16" spans="2:5" ht="36.75" customHeight="1">
      <c r="B16" s="352" t="s">
        <v>215</v>
      </c>
      <c r="C16" s="353"/>
      <c r="D16" s="353"/>
      <c r="E16" s="354"/>
    </row>
    <row r="17" spans="2:5" ht="39" customHeight="1">
      <c r="B17" s="341" t="s">
        <v>216</v>
      </c>
      <c r="C17" s="342"/>
      <c r="D17" s="342"/>
      <c r="E17" s="343"/>
    </row>
    <row r="18" spans="2:5" ht="16.5" thickBot="1">
      <c r="B18" s="344" t="s">
        <v>217</v>
      </c>
      <c r="C18" s="345"/>
      <c r="D18" s="345"/>
      <c r="E18" s="346"/>
    </row>
    <row r="19" spans="1:7" ht="13.5">
      <c r="A19" s="22" t="s">
        <v>218</v>
      </c>
      <c r="G19" s="33"/>
    </row>
    <row r="32" ht="13.5" hidden="1">
      <c r="E32" s="34"/>
    </row>
    <row r="33" ht="13.5"/>
    <row r="994" ht="13.5"/>
    <row r="998" ht="14.25" hidden="1">
      <c r="X998" s="35"/>
    </row>
    <row r="1003" ht="14.25" hidden="1">
      <c r="X1003" s="35" t="s">
        <v>162</v>
      </c>
    </row>
  </sheetData>
  <sheetProtection formatColumns="0"/>
  <mergeCells count="8">
    <mergeCell ref="C1:E2"/>
    <mergeCell ref="C4:E5"/>
    <mergeCell ref="B17:E17"/>
    <mergeCell ref="B18:E18"/>
    <mergeCell ref="B7:E7"/>
    <mergeCell ref="B8:B9"/>
    <mergeCell ref="E8:E9"/>
    <mergeCell ref="B16:E16"/>
  </mergeCells>
  <printOptions horizontalCentered="1"/>
  <pageMargins left="0.25" right="0.25" top="1" bottom="1" header="0.5" footer="0.5"/>
  <pageSetup fitToHeight="1" fitToWidth="1"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B7" sqref="B7"/>
    </sheetView>
  </sheetViews>
  <sheetFormatPr defaultColWidth="0" defaultRowHeight="17.25" customHeight="1" zeroHeight="1"/>
  <cols>
    <col min="1" max="1" width="24.83203125" style="41" customWidth="1"/>
    <col min="2" max="2" width="40.83203125" style="41" customWidth="1"/>
    <col min="3" max="3" width="38" style="41" customWidth="1"/>
    <col min="4" max="4" width="22.83203125" style="41" customWidth="1"/>
    <col min="5" max="15" width="16.83203125" style="41" customWidth="1"/>
    <col min="16" max="16" width="17.83203125" style="41" customWidth="1"/>
    <col min="17" max="17" width="2.33203125" style="41" customWidth="1"/>
    <col min="18" max="16384" width="0" style="41" hidden="1" customWidth="1"/>
  </cols>
  <sheetData>
    <row r="1" spans="1:18" ht="30" customHeight="1">
      <c r="A1" s="356" t="s">
        <v>20</v>
      </c>
      <c r="B1" s="356"/>
      <c r="C1" s="355" t="s">
        <v>189</v>
      </c>
      <c r="D1" s="355"/>
      <c r="E1" s="355"/>
      <c r="F1" s="355"/>
      <c r="G1" s="355"/>
      <c r="H1" s="355"/>
      <c r="I1" s="355"/>
      <c r="J1" s="355"/>
      <c r="K1" s="355"/>
      <c r="L1" s="355"/>
      <c r="M1" s="355"/>
      <c r="N1" s="355"/>
      <c r="O1" s="355"/>
      <c r="P1" s="38"/>
      <c r="Q1" s="38"/>
      <c r="R1" s="47"/>
    </row>
    <row r="2" spans="1:10" ht="15" customHeight="1">
      <c r="A2" s="40" t="s">
        <v>57</v>
      </c>
      <c r="B2" s="265"/>
      <c r="C2" s="266"/>
      <c r="D2" s="266"/>
      <c r="J2" s="38"/>
    </row>
    <row r="3" spans="1:15" ht="15" customHeight="1">
      <c r="A3" s="40" t="s">
        <v>4</v>
      </c>
      <c r="B3" s="329">
        <v>2020</v>
      </c>
      <c r="C3" s="40" t="s">
        <v>19</v>
      </c>
      <c r="D3" s="7" t="s">
        <v>58</v>
      </c>
      <c r="F3" s="42"/>
      <c r="G3" s="42"/>
      <c r="H3" s="42"/>
      <c r="I3" s="42"/>
      <c r="J3" s="38"/>
      <c r="K3" s="74"/>
      <c r="L3" s="42"/>
      <c r="M3" s="42"/>
      <c r="N3" s="42"/>
      <c r="O3" s="75"/>
    </row>
    <row r="4" spans="1:15" ht="15" customHeight="1">
      <c r="A4" s="40" t="s">
        <v>5</v>
      </c>
      <c r="B4" s="76"/>
      <c r="C4" s="2" t="s">
        <v>56</v>
      </c>
      <c r="D4" s="2" t="s">
        <v>58</v>
      </c>
      <c r="E4" s="43"/>
      <c r="F4" s="44"/>
      <c r="G4" s="44"/>
      <c r="H4" s="44"/>
      <c r="I4" s="44"/>
      <c r="J4" s="38"/>
      <c r="K4" s="44"/>
      <c r="L4" s="44"/>
      <c r="M4" s="44"/>
      <c r="N4" s="44"/>
      <c r="O4" s="44"/>
    </row>
    <row r="5" spans="1:15" ht="15" customHeight="1">
      <c r="A5" s="40" t="s">
        <v>6</v>
      </c>
      <c r="B5" s="77"/>
      <c r="C5" s="72" t="s">
        <v>52</v>
      </c>
      <c r="D5" s="76"/>
      <c r="E5" s="78"/>
      <c r="F5" s="78"/>
      <c r="G5" s="78"/>
      <c r="H5" s="78"/>
      <c r="I5" s="78"/>
      <c r="J5" s="38"/>
      <c r="K5" s="74"/>
      <c r="L5" s="44"/>
      <c r="M5" s="44"/>
      <c r="N5" s="44"/>
      <c r="O5" s="44"/>
    </row>
    <row r="6" spans="1:3" s="81" customFormat="1" ht="30" customHeight="1">
      <c r="A6" s="79" t="s">
        <v>142</v>
      </c>
      <c r="B6" s="80" t="s">
        <v>55</v>
      </c>
      <c r="C6" s="80" t="s">
        <v>166</v>
      </c>
    </row>
    <row r="7" spans="1:16" s="81" customFormat="1" ht="30" customHeight="1">
      <c r="A7" s="71" t="s">
        <v>165</v>
      </c>
      <c r="B7" s="71" t="s">
        <v>164</v>
      </c>
      <c r="C7" s="72" t="s">
        <v>0</v>
      </c>
      <c r="D7" s="49" t="str">
        <f>IF($B$3=0,"Sep-?",CONCATENATE("Sep-",$B$3-2001))</f>
        <v>Sep-19</v>
      </c>
      <c r="E7" s="49" t="str">
        <f>IF($B$3=0,"Oct-?",CONCATENATE("Oct-",$B$3-2001))</f>
        <v>Oct-19</v>
      </c>
      <c r="F7" s="49" t="str">
        <f>IF($B$3=0,"Nov-?",CONCATENATE("Nov-",$B$3-2001))</f>
        <v>Nov-19</v>
      </c>
      <c r="G7" s="49" t="str">
        <f>IF($B$3=0,"Dec-?",CONCATENATE("Dec-",$B$3-2001))</f>
        <v>Dec-19</v>
      </c>
      <c r="H7" s="49" t="str">
        <f>IF($B$3=0,"Jan-?",CONCATENATE("Jan-",$B$3-2000))</f>
        <v>Jan-20</v>
      </c>
      <c r="I7" s="49" t="str">
        <f>IF($B$3=0,"Feb-?",CONCATENATE("Feb-",$B$3-2000))</f>
        <v>Feb-20</v>
      </c>
      <c r="J7" s="49" t="str">
        <f>IF($B$3=0,"Mar-?",CONCATENATE("Mar-",$B$3-2000))</f>
        <v>Mar-20</v>
      </c>
      <c r="K7" s="49" t="str">
        <f>IF($B$3=0,"Apr-?",CONCATENATE("Apr-",$B$3-2000))</f>
        <v>Apr-20</v>
      </c>
      <c r="L7" s="49" t="str">
        <f>IF($B$3=0,"May-?",CONCATENATE("May-",$B$3-2000))</f>
        <v>May-20</v>
      </c>
      <c r="M7" s="49" t="str">
        <f>IF($B$3=0,"Jun-?",CONCATENATE("Jun-",$B$3-2000))</f>
        <v>Jun-20</v>
      </c>
      <c r="N7" s="49" t="str">
        <f>IF($B$3=0,"Jul-?",CONCATENATE("Jul-",$B$3-2000))</f>
        <v>Jul-20</v>
      </c>
      <c r="O7" s="49" t="str">
        <f>IF($B$3=0,"Aug-?",CONCATENATE("Aug-",$B$3-2000))</f>
        <v>Aug-20</v>
      </c>
      <c r="P7" s="73" t="s">
        <v>1</v>
      </c>
    </row>
    <row r="8" spans="1:16" ht="15" customHeight="1">
      <c r="A8" s="82" t="s">
        <v>178</v>
      </c>
      <c r="B8" s="7" t="s">
        <v>190</v>
      </c>
      <c r="C8" s="7"/>
      <c r="D8" s="83"/>
      <c r="E8" s="83"/>
      <c r="F8" s="83"/>
      <c r="G8" s="83"/>
      <c r="H8" s="83"/>
      <c r="I8" s="83"/>
      <c r="J8" s="83"/>
      <c r="K8" s="83"/>
      <c r="L8" s="83"/>
      <c r="M8" s="83"/>
      <c r="N8" s="83"/>
      <c r="O8" s="83"/>
      <c r="P8" s="84">
        <f aca="true" t="shared" si="0" ref="P8:P23">SUM(D8:O8)</f>
        <v>0</v>
      </c>
    </row>
    <row r="9" spans="1:16" ht="15" customHeight="1">
      <c r="A9" s="82" t="s">
        <v>178</v>
      </c>
      <c r="B9" s="7" t="s">
        <v>167</v>
      </c>
      <c r="C9" s="7"/>
      <c r="D9" s="83"/>
      <c r="E9" s="83"/>
      <c r="F9" s="83"/>
      <c r="G9" s="83"/>
      <c r="H9" s="83"/>
      <c r="I9" s="83"/>
      <c r="J9" s="83"/>
      <c r="K9" s="83"/>
      <c r="L9" s="83"/>
      <c r="M9" s="83"/>
      <c r="N9" s="83"/>
      <c r="O9" s="83"/>
      <c r="P9" s="84">
        <f t="shared" si="0"/>
        <v>0</v>
      </c>
    </row>
    <row r="10" spans="1:16" ht="15" customHeight="1">
      <c r="A10" s="82" t="s">
        <v>178</v>
      </c>
      <c r="B10" s="56" t="s">
        <v>191</v>
      </c>
      <c r="C10" s="56"/>
      <c r="D10" s="85"/>
      <c r="E10" s="85"/>
      <c r="F10" s="85"/>
      <c r="G10" s="85"/>
      <c r="H10" s="85"/>
      <c r="I10" s="85"/>
      <c r="J10" s="85"/>
      <c r="K10" s="85"/>
      <c r="L10" s="85"/>
      <c r="M10" s="85"/>
      <c r="N10" s="85"/>
      <c r="O10" s="85"/>
      <c r="P10" s="86">
        <f t="shared" si="0"/>
        <v>0</v>
      </c>
    </row>
    <row r="11" spans="1:16" ht="15" customHeight="1">
      <c r="A11" s="82" t="s">
        <v>178</v>
      </c>
      <c r="B11" s="7" t="s">
        <v>192</v>
      </c>
      <c r="C11" s="7"/>
      <c r="D11" s="83"/>
      <c r="E11" s="83"/>
      <c r="F11" s="83"/>
      <c r="G11" s="83"/>
      <c r="H11" s="83"/>
      <c r="I11" s="83"/>
      <c r="J11" s="83"/>
      <c r="K11" s="83"/>
      <c r="L11" s="83"/>
      <c r="M11" s="83"/>
      <c r="N11" s="83"/>
      <c r="O11" s="83"/>
      <c r="P11" s="84">
        <f t="shared" si="0"/>
        <v>0</v>
      </c>
    </row>
    <row r="12" spans="1:16" ht="15" customHeight="1">
      <c r="A12" s="82" t="s">
        <v>178</v>
      </c>
      <c r="B12" s="7" t="s">
        <v>168</v>
      </c>
      <c r="C12" s="7"/>
      <c r="D12" s="83"/>
      <c r="E12" s="83"/>
      <c r="F12" s="83"/>
      <c r="G12" s="83"/>
      <c r="H12" s="83"/>
      <c r="I12" s="83"/>
      <c r="J12" s="83"/>
      <c r="K12" s="83"/>
      <c r="L12" s="83"/>
      <c r="M12" s="83"/>
      <c r="N12" s="83"/>
      <c r="O12" s="83"/>
      <c r="P12" s="84">
        <f>SUM(D12:O12)</f>
        <v>0</v>
      </c>
    </row>
    <row r="13" spans="1:16" ht="15" customHeight="1">
      <c r="A13" s="82" t="s">
        <v>178</v>
      </c>
      <c r="B13" s="56" t="s">
        <v>223</v>
      </c>
      <c r="C13" s="56"/>
      <c r="D13" s="85"/>
      <c r="E13" s="85"/>
      <c r="F13" s="85"/>
      <c r="G13" s="85"/>
      <c r="H13" s="85"/>
      <c r="I13" s="85"/>
      <c r="J13" s="85"/>
      <c r="K13" s="85"/>
      <c r="L13" s="85"/>
      <c r="M13" s="85"/>
      <c r="N13" s="85"/>
      <c r="O13" s="85"/>
      <c r="P13" s="86">
        <f t="shared" si="0"/>
        <v>0</v>
      </c>
    </row>
    <row r="14" spans="1:16" ht="15" customHeight="1">
      <c r="A14" s="82" t="s">
        <v>178</v>
      </c>
      <c r="B14" s="7" t="s">
        <v>169</v>
      </c>
      <c r="C14" s="7"/>
      <c r="D14" s="83"/>
      <c r="E14" s="83"/>
      <c r="F14" s="83"/>
      <c r="G14" s="83"/>
      <c r="H14" s="83"/>
      <c r="I14" s="83"/>
      <c r="J14" s="83"/>
      <c r="K14" s="83"/>
      <c r="L14" s="83"/>
      <c r="M14" s="83"/>
      <c r="N14" s="83"/>
      <c r="O14" s="83"/>
      <c r="P14" s="84">
        <f t="shared" si="0"/>
        <v>0</v>
      </c>
    </row>
    <row r="15" spans="1:16" ht="15" customHeight="1">
      <c r="A15" s="82" t="s">
        <v>178</v>
      </c>
      <c r="B15" s="7" t="s">
        <v>170</v>
      </c>
      <c r="C15" s="7"/>
      <c r="D15" s="83"/>
      <c r="E15" s="83"/>
      <c r="F15" s="83"/>
      <c r="G15" s="83"/>
      <c r="H15" s="83"/>
      <c r="I15" s="83"/>
      <c r="J15" s="83"/>
      <c r="K15" s="83"/>
      <c r="L15" s="83"/>
      <c r="M15" s="83"/>
      <c r="N15" s="83"/>
      <c r="O15" s="83"/>
      <c r="P15" s="84">
        <f t="shared" si="0"/>
        <v>0</v>
      </c>
    </row>
    <row r="16" spans="1:16" ht="15" customHeight="1">
      <c r="A16" s="82" t="s">
        <v>178</v>
      </c>
      <c r="B16" s="56" t="s">
        <v>171</v>
      </c>
      <c r="C16" s="56"/>
      <c r="D16" s="85"/>
      <c r="E16" s="85"/>
      <c r="F16" s="85"/>
      <c r="G16" s="85"/>
      <c r="H16" s="85"/>
      <c r="I16" s="85"/>
      <c r="J16" s="85"/>
      <c r="K16" s="85"/>
      <c r="L16" s="85"/>
      <c r="M16" s="85"/>
      <c r="N16" s="85"/>
      <c r="O16" s="85"/>
      <c r="P16" s="86">
        <f t="shared" si="0"/>
        <v>0</v>
      </c>
    </row>
    <row r="17" spans="1:16" ht="15" customHeight="1">
      <c r="A17" s="82" t="s">
        <v>178</v>
      </c>
      <c r="B17" s="7" t="s">
        <v>172</v>
      </c>
      <c r="C17" s="7"/>
      <c r="D17" s="83"/>
      <c r="E17" s="83"/>
      <c r="F17" s="83"/>
      <c r="G17" s="83"/>
      <c r="H17" s="83"/>
      <c r="I17" s="83"/>
      <c r="J17" s="83"/>
      <c r="K17" s="83"/>
      <c r="L17" s="83"/>
      <c r="M17" s="83"/>
      <c r="N17" s="83"/>
      <c r="O17" s="83"/>
      <c r="P17" s="84">
        <f t="shared" si="0"/>
        <v>0</v>
      </c>
    </row>
    <row r="18" spans="1:16" ht="15" customHeight="1">
      <c r="A18" s="82" t="s">
        <v>178</v>
      </c>
      <c r="B18" s="7" t="s">
        <v>224</v>
      </c>
      <c r="C18" s="7"/>
      <c r="D18" s="83"/>
      <c r="E18" s="83"/>
      <c r="F18" s="83"/>
      <c r="G18" s="83"/>
      <c r="H18" s="83"/>
      <c r="I18" s="83"/>
      <c r="J18" s="83"/>
      <c r="K18" s="83"/>
      <c r="L18" s="83"/>
      <c r="M18" s="83"/>
      <c r="N18" s="83"/>
      <c r="O18" s="83"/>
      <c r="P18" s="84">
        <f t="shared" si="0"/>
        <v>0</v>
      </c>
    </row>
    <row r="19" spans="1:16" ht="15" customHeight="1">
      <c r="A19" s="82" t="s">
        <v>178</v>
      </c>
      <c r="B19" s="56" t="s">
        <v>173</v>
      </c>
      <c r="C19" s="56"/>
      <c r="D19" s="85"/>
      <c r="E19" s="85"/>
      <c r="F19" s="85"/>
      <c r="G19" s="85"/>
      <c r="H19" s="85"/>
      <c r="I19" s="85"/>
      <c r="J19" s="85"/>
      <c r="K19" s="85"/>
      <c r="L19" s="85"/>
      <c r="M19" s="85"/>
      <c r="N19" s="85"/>
      <c r="O19" s="85"/>
      <c r="P19" s="86">
        <f t="shared" si="0"/>
        <v>0</v>
      </c>
    </row>
    <row r="20" spans="1:16" ht="15" customHeight="1">
      <c r="A20" s="82" t="s">
        <v>178</v>
      </c>
      <c r="B20" s="7" t="s">
        <v>225</v>
      </c>
      <c r="C20" s="7"/>
      <c r="D20" s="83"/>
      <c r="E20" s="83"/>
      <c r="F20" s="83"/>
      <c r="G20" s="83"/>
      <c r="H20" s="83"/>
      <c r="I20" s="83"/>
      <c r="J20" s="83"/>
      <c r="K20" s="83"/>
      <c r="L20" s="83"/>
      <c r="M20" s="83"/>
      <c r="N20" s="83"/>
      <c r="O20" s="83"/>
      <c r="P20" s="84">
        <f t="shared" si="0"/>
        <v>0</v>
      </c>
    </row>
    <row r="21" spans="1:16" ht="15" customHeight="1">
      <c r="A21" s="82" t="s">
        <v>178</v>
      </c>
      <c r="B21" s="59" t="s">
        <v>226</v>
      </c>
      <c r="C21" s="59"/>
      <c r="D21" s="83"/>
      <c r="E21" s="83"/>
      <c r="F21" s="83"/>
      <c r="G21" s="87"/>
      <c r="H21" s="87"/>
      <c r="I21" s="87"/>
      <c r="J21" s="87"/>
      <c r="K21" s="87"/>
      <c r="L21" s="87"/>
      <c r="M21" s="87"/>
      <c r="N21" s="87"/>
      <c r="O21" s="87"/>
      <c r="P21" s="88">
        <f t="shared" si="0"/>
        <v>0</v>
      </c>
    </row>
    <row r="22" spans="1:16" ht="15" customHeight="1">
      <c r="A22" s="82" t="s">
        <v>178</v>
      </c>
      <c r="B22" s="56" t="s">
        <v>174</v>
      </c>
      <c r="C22" s="56"/>
      <c r="D22" s="85"/>
      <c r="E22" s="85"/>
      <c r="F22" s="85"/>
      <c r="G22" s="85"/>
      <c r="H22" s="85"/>
      <c r="I22" s="85"/>
      <c r="J22" s="85"/>
      <c r="K22" s="85"/>
      <c r="L22" s="85"/>
      <c r="M22" s="85"/>
      <c r="N22" s="85"/>
      <c r="O22" s="85"/>
      <c r="P22" s="86">
        <f t="shared" si="0"/>
        <v>0</v>
      </c>
    </row>
    <row r="23" spans="1:16" ht="15" customHeight="1">
      <c r="A23" s="82" t="s">
        <v>178</v>
      </c>
      <c r="B23" s="7" t="s">
        <v>175</v>
      </c>
      <c r="C23" s="7"/>
      <c r="D23" s="83"/>
      <c r="E23" s="83"/>
      <c r="F23" s="83"/>
      <c r="G23" s="83"/>
      <c r="H23" s="83"/>
      <c r="I23" s="83"/>
      <c r="J23" s="83"/>
      <c r="K23" s="83"/>
      <c r="L23" s="83"/>
      <c r="M23" s="83"/>
      <c r="N23" s="83"/>
      <c r="O23" s="83"/>
      <c r="P23" s="84">
        <f t="shared" si="0"/>
        <v>0</v>
      </c>
    </row>
    <row r="24" spans="1:16" ht="15" customHeight="1">
      <c r="A24" s="82" t="s">
        <v>178</v>
      </c>
      <c r="B24" s="89" t="s">
        <v>176</v>
      </c>
      <c r="C24" s="56"/>
      <c r="D24" s="85"/>
      <c r="E24" s="85"/>
      <c r="F24" s="85"/>
      <c r="G24" s="90"/>
      <c r="H24" s="90"/>
      <c r="I24" s="90"/>
      <c r="J24" s="90"/>
      <c r="K24" s="90"/>
      <c r="L24" s="90"/>
      <c r="M24" s="90"/>
      <c r="N24" s="90"/>
      <c r="O24" s="90"/>
      <c r="P24" s="86">
        <f aca="true" t="shared" si="1" ref="P24:P31">SUM(D24:O24)</f>
        <v>0</v>
      </c>
    </row>
    <row r="25" spans="1:16" ht="15" customHeight="1">
      <c r="A25" s="82" t="s">
        <v>178</v>
      </c>
      <c r="B25" s="56" t="s">
        <v>177</v>
      </c>
      <c r="C25" s="56"/>
      <c r="D25" s="91">
        <f>SUM(D8:D24)</f>
        <v>0</v>
      </c>
      <c r="E25" s="91">
        <f aca="true" t="shared" si="2" ref="E25:O25">SUM(E8:E24)</f>
        <v>0</v>
      </c>
      <c r="F25" s="91">
        <f t="shared" si="2"/>
        <v>0</v>
      </c>
      <c r="G25" s="91">
        <f t="shared" si="2"/>
        <v>0</v>
      </c>
      <c r="H25" s="91">
        <f t="shared" si="2"/>
        <v>0</v>
      </c>
      <c r="I25" s="91">
        <f t="shared" si="2"/>
        <v>0</v>
      </c>
      <c r="J25" s="91">
        <f t="shared" si="2"/>
        <v>0</v>
      </c>
      <c r="K25" s="91">
        <f t="shared" si="2"/>
        <v>0</v>
      </c>
      <c r="L25" s="91">
        <f t="shared" si="2"/>
        <v>0</v>
      </c>
      <c r="M25" s="91">
        <f t="shared" si="2"/>
        <v>0</v>
      </c>
      <c r="N25" s="91">
        <f t="shared" si="2"/>
        <v>0</v>
      </c>
      <c r="O25" s="91">
        <f t="shared" si="2"/>
        <v>0</v>
      </c>
      <c r="P25" s="86">
        <f t="shared" si="1"/>
        <v>0</v>
      </c>
    </row>
    <row r="26" spans="1:16" ht="15" customHeight="1">
      <c r="A26" s="82" t="s">
        <v>178</v>
      </c>
      <c r="B26" s="92" t="s">
        <v>179</v>
      </c>
      <c r="C26" s="59"/>
      <c r="D26" s="93"/>
      <c r="E26" s="93"/>
      <c r="F26" s="93"/>
      <c r="G26" s="87"/>
      <c r="H26" s="87"/>
      <c r="I26" s="87"/>
      <c r="J26" s="87"/>
      <c r="K26" s="87"/>
      <c r="L26" s="87"/>
      <c r="M26" s="87"/>
      <c r="N26" s="87"/>
      <c r="O26" s="87"/>
      <c r="P26" s="88">
        <f t="shared" si="1"/>
        <v>0</v>
      </c>
    </row>
    <row r="27" spans="1:16" ht="15" customHeight="1">
      <c r="A27" s="82" t="s">
        <v>178</v>
      </c>
      <c r="B27" s="89" t="s">
        <v>180</v>
      </c>
      <c r="C27" s="56"/>
      <c r="D27" s="85"/>
      <c r="E27" s="85"/>
      <c r="F27" s="85"/>
      <c r="G27" s="85"/>
      <c r="H27" s="85"/>
      <c r="I27" s="85"/>
      <c r="J27" s="85"/>
      <c r="K27" s="85"/>
      <c r="L27" s="85"/>
      <c r="M27" s="85"/>
      <c r="N27" s="85"/>
      <c r="O27" s="85"/>
      <c r="P27" s="91">
        <f t="shared" si="1"/>
        <v>0</v>
      </c>
    </row>
    <row r="28" spans="1:16" ht="15" customHeight="1">
      <c r="A28" s="82" t="s">
        <v>178</v>
      </c>
      <c r="B28" s="94" t="s">
        <v>181</v>
      </c>
      <c r="C28" s="59"/>
      <c r="D28" s="83"/>
      <c r="E28" s="83"/>
      <c r="F28" s="83"/>
      <c r="G28" s="83"/>
      <c r="H28" s="83"/>
      <c r="I28" s="83"/>
      <c r="J28" s="83"/>
      <c r="K28" s="83"/>
      <c r="L28" s="83"/>
      <c r="M28" s="83"/>
      <c r="N28" s="83"/>
      <c r="O28" s="83"/>
      <c r="P28" s="95">
        <f t="shared" si="1"/>
        <v>0</v>
      </c>
    </row>
    <row r="29" spans="1:16" ht="15" customHeight="1">
      <c r="A29" s="82" t="s">
        <v>178</v>
      </c>
      <c r="B29" s="94" t="s">
        <v>182</v>
      </c>
      <c r="C29" s="59"/>
      <c r="D29" s="83"/>
      <c r="E29" s="83"/>
      <c r="F29" s="83"/>
      <c r="G29" s="87"/>
      <c r="H29" s="87"/>
      <c r="I29" s="87"/>
      <c r="J29" s="87"/>
      <c r="K29" s="87"/>
      <c r="L29" s="87"/>
      <c r="M29" s="87"/>
      <c r="N29" s="87"/>
      <c r="O29" s="87"/>
      <c r="P29" s="95">
        <f t="shared" si="1"/>
        <v>0</v>
      </c>
    </row>
    <row r="30" spans="1:16" ht="15" customHeight="1">
      <c r="A30" s="82" t="s">
        <v>178</v>
      </c>
      <c r="B30" s="96" t="s">
        <v>183</v>
      </c>
      <c r="C30" s="56"/>
      <c r="D30" s="85"/>
      <c r="E30" s="85"/>
      <c r="F30" s="85"/>
      <c r="G30" s="85"/>
      <c r="H30" s="85"/>
      <c r="I30" s="85"/>
      <c r="J30" s="85"/>
      <c r="K30" s="85"/>
      <c r="L30" s="85"/>
      <c r="M30" s="85"/>
      <c r="N30" s="85"/>
      <c r="O30" s="85"/>
      <c r="P30" s="91">
        <f t="shared" si="1"/>
        <v>0</v>
      </c>
    </row>
    <row r="31" spans="1:16" ht="15" customHeight="1">
      <c r="A31" s="82" t="s">
        <v>178</v>
      </c>
      <c r="B31" s="97" t="s">
        <v>184</v>
      </c>
      <c r="C31" s="98"/>
      <c r="D31" s="91">
        <f>'Admin - Part 2'!D30</f>
        <v>0</v>
      </c>
      <c r="E31" s="91">
        <f>'Admin - Part 2'!E30</f>
        <v>0</v>
      </c>
      <c r="F31" s="91">
        <f>'Admin - Part 2'!F30</f>
        <v>0</v>
      </c>
      <c r="G31" s="91">
        <f>'Admin - Part 2'!G30</f>
        <v>0</v>
      </c>
      <c r="H31" s="91">
        <f>'Admin - Part 2'!H30</f>
        <v>0</v>
      </c>
      <c r="I31" s="91">
        <f>'Admin - Part 2'!I30</f>
        <v>0</v>
      </c>
      <c r="J31" s="91">
        <f>'Admin - Part 2'!J30</f>
        <v>0</v>
      </c>
      <c r="K31" s="91">
        <f>'Admin - Part 2'!K30</f>
        <v>0</v>
      </c>
      <c r="L31" s="91">
        <f>'Admin - Part 2'!L30</f>
        <v>0</v>
      </c>
      <c r="M31" s="91">
        <f>'Admin - Part 2'!M30</f>
        <v>0</v>
      </c>
      <c r="N31" s="91">
        <f>'Admin - Part 2'!N30</f>
        <v>0</v>
      </c>
      <c r="O31" s="91">
        <f>'Admin - Part 2'!O30</f>
        <v>0</v>
      </c>
      <c r="P31" s="99">
        <f t="shared" si="1"/>
        <v>0</v>
      </c>
    </row>
    <row r="32" spans="1:16" ht="15" customHeight="1" thickBot="1">
      <c r="A32" s="82" t="s">
        <v>178</v>
      </c>
      <c r="B32" s="100" t="s">
        <v>185</v>
      </c>
      <c r="C32" s="101"/>
      <c r="D32" s="102">
        <f>SUM(D25:D31)</f>
        <v>0</v>
      </c>
      <c r="E32" s="102">
        <f>SUM(E25:E31)</f>
        <v>0</v>
      </c>
      <c r="F32" s="102">
        <f>SUM(F25:F31)</f>
        <v>0</v>
      </c>
      <c r="G32" s="102">
        <f>SUM(G25:G31)</f>
        <v>0</v>
      </c>
      <c r="H32" s="102">
        <f>SUM(H25:H31)</f>
        <v>0</v>
      </c>
      <c r="I32" s="102">
        <f aca="true" t="shared" si="3" ref="I32:N32">SUM(I25:I31)</f>
        <v>0</v>
      </c>
      <c r="J32" s="102">
        <f t="shared" si="3"/>
        <v>0</v>
      </c>
      <c r="K32" s="102">
        <f t="shared" si="3"/>
        <v>0</v>
      </c>
      <c r="L32" s="102">
        <f t="shared" si="3"/>
        <v>0</v>
      </c>
      <c r="M32" s="102">
        <f t="shared" si="3"/>
        <v>0</v>
      </c>
      <c r="N32" s="102">
        <f t="shared" si="3"/>
        <v>0</v>
      </c>
      <c r="O32" s="102">
        <f>SUM(O25:O31)</f>
        <v>0</v>
      </c>
      <c r="P32" s="102">
        <f>SUM(P25:P31)</f>
        <v>0</v>
      </c>
    </row>
    <row r="33" spans="1:16" ht="24.75" customHeight="1" thickTop="1">
      <c r="A33" s="104" t="s">
        <v>59</v>
      </c>
      <c r="C33" s="7"/>
      <c r="D33" s="66"/>
      <c r="E33" s="66"/>
      <c r="F33" s="66"/>
      <c r="G33" s="66"/>
      <c r="H33" s="66"/>
      <c r="I33" s="66"/>
      <c r="J33" s="66"/>
      <c r="K33" s="66"/>
      <c r="L33" s="66"/>
      <c r="M33" s="66"/>
      <c r="N33" s="66"/>
      <c r="O33" s="66"/>
      <c r="P33" s="66"/>
    </row>
    <row r="34" spans="1:17" ht="15" customHeight="1">
      <c r="A34" s="82" t="s">
        <v>178</v>
      </c>
      <c r="B34" s="7" t="s">
        <v>186</v>
      </c>
      <c r="C34" s="7"/>
      <c r="D34" s="85"/>
      <c r="E34" s="85"/>
      <c r="F34" s="85"/>
      <c r="G34" s="85"/>
      <c r="H34" s="85"/>
      <c r="I34" s="85"/>
      <c r="J34" s="85"/>
      <c r="K34" s="85"/>
      <c r="L34" s="85"/>
      <c r="M34" s="85"/>
      <c r="N34" s="85"/>
      <c r="O34" s="85"/>
      <c r="P34" s="105">
        <f>SUM(D34:O34)</f>
        <v>0</v>
      </c>
      <c r="Q34" s="106"/>
    </row>
    <row r="35" spans="1:16" ht="30" customHeight="1">
      <c r="A35" s="82" t="s">
        <v>178</v>
      </c>
      <c r="B35" s="358" t="s">
        <v>188</v>
      </c>
      <c r="C35" s="358"/>
      <c r="D35" s="358"/>
      <c r="E35" s="357"/>
      <c r="F35" s="357"/>
      <c r="G35" s="357"/>
      <c r="H35" s="357"/>
      <c r="I35" s="357"/>
      <c r="J35" s="357"/>
      <c r="K35" s="357"/>
      <c r="L35" s="357"/>
      <c r="M35" s="357"/>
      <c r="N35" s="357"/>
      <c r="O35" s="357"/>
      <c r="P35" s="357"/>
    </row>
    <row r="36" spans="1:16" ht="30" customHeight="1">
      <c r="A36" s="82" t="s">
        <v>178</v>
      </c>
      <c r="B36" s="358" t="s">
        <v>187</v>
      </c>
      <c r="C36" s="358"/>
      <c r="D36" s="358"/>
      <c r="E36" s="357"/>
      <c r="F36" s="357"/>
      <c r="G36" s="357"/>
      <c r="H36" s="357"/>
      <c r="I36" s="357"/>
      <c r="J36" s="357"/>
      <c r="K36" s="357"/>
      <c r="L36" s="357"/>
      <c r="M36" s="357"/>
      <c r="N36" s="357"/>
      <c r="O36" s="357"/>
      <c r="P36" s="357"/>
    </row>
    <row r="37" spans="1:16" ht="20.25" customHeight="1">
      <c r="A37" s="26" t="s">
        <v>218</v>
      </c>
      <c r="B37" s="7"/>
      <c r="C37" s="7"/>
      <c r="D37" s="66"/>
      <c r="E37" s="66"/>
      <c r="F37" s="66"/>
      <c r="G37" s="66"/>
      <c r="H37" s="66"/>
      <c r="I37" s="66"/>
      <c r="J37" s="66"/>
      <c r="K37" s="66"/>
      <c r="L37" s="66"/>
      <c r="M37" s="66"/>
      <c r="N37" s="66"/>
      <c r="O37" s="66"/>
      <c r="P37" s="66"/>
    </row>
    <row r="38" spans="1:16" ht="12.75" customHeight="1" hidden="1">
      <c r="A38" s="107"/>
      <c r="B38" s="107"/>
      <c r="C38" s="107"/>
      <c r="D38" s="107"/>
      <c r="E38" s="107"/>
      <c r="F38" s="107"/>
      <c r="G38" s="107"/>
      <c r="H38" s="107"/>
      <c r="I38" s="107"/>
      <c r="J38" s="107"/>
      <c r="K38" s="107"/>
      <c r="L38" s="107"/>
      <c r="M38" s="107"/>
      <c r="N38" s="107"/>
      <c r="O38" s="107"/>
      <c r="P38" s="107"/>
    </row>
    <row r="39" spans="1:3" ht="14.25" hidden="1">
      <c r="A39" s="103"/>
      <c r="B39" s="310" t="s">
        <v>463</v>
      </c>
      <c r="C39" s="311">
        <v>2019</v>
      </c>
    </row>
    <row r="40" spans="1:3" ht="14.25" hidden="1">
      <c r="A40" s="103"/>
      <c r="B40" s="310" t="s">
        <v>464</v>
      </c>
      <c r="C40" s="311">
        <v>2020</v>
      </c>
    </row>
    <row r="41" spans="1:3" ht="14.25" hidden="1">
      <c r="A41" s="103"/>
      <c r="B41" s="310" t="s">
        <v>465</v>
      </c>
      <c r="C41" s="311">
        <v>2021</v>
      </c>
    </row>
    <row r="42" spans="1:3" ht="14.25" hidden="1">
      <c r="A42" s="103"/>
      <c r="B42" s="310" t="s">
        <v>466</v>
      </c>
      <c r="C42" s="311">
        <v>2022</v>
      </c>
    </row>
    <row r="43" spans="1:3" ht="14.25" hidden="1">
      <c r="A43" s="103"/>
      <c r="B43" s="310" t="s">
        <v>467</v>
      </c>
      <c r="C43" s="311">
        <v>2023</v>
      </c>
    </row>
    <row r="44" spans="1:3" ht="14.25" hidden="1">
      <c r="A44" s="103"/>
      <c r="B44" s="310" t="s">
        <v>468</v>
      </c>
      <c r="C44" s="311">
        <v>2024</v>
      </c>
    </row>
    <row r="45" spans="1:3" ht="14.25" hidden="1">
      <c r="A45" s="103"/>
      <c r="B45" s="310"/>
      <c r="C45" s="311">
        <v>2025</v>
      </c>
    </row>
    <row r="46" spans="1:2" ht="14.25" hidden="1">
      <c r="A46" s="103"/>
      <c r="B46" s="26"/>
    </row>
    <row r="47" spans="1:2" ht="14.25" hidden="1">
      <c r="A47" s="103"/>
      <c r="B47" s="26"/>
    </row>
    <row r="48" spans="1:2" ht="14.25" hidden="1">
      <c r="A48" s="103"/>
      <c r="B48" s="26"/>
    </row>
    <row r="49" spans="1:2" ht="14.25" hidden="1">
      <c r="A49" s="103"/>
      <c r="B49" s="26"/>
    </row>
    <row r="50" spans="1:2" ht="14.25" hidden="1">
      <c r="A50" s="103"/>
      <c r="B50" s="26"/>
    </row>
  </sheetData>
  <sheetProtection password="E2ED" sheet="1" formatColumns="0" formatRows="0" insertColumns="0" insertRows="0"/>
  <mergeCells count="6">
    <mergeCell ref="C1:O1"/>
    <mergeCell ref="A1:B1"/>
    <mergeCell ref="E36:P36"/>
    <mergeCell ref="E35:P35"/>
    <mergeCell ref="B35:D35"/>
    <mergeCell ref="B36:D36"/>
  </mergeCells>
  <conditionalFormatting sqref="D26:O30 D8:O24">
    <cfRule type="expression" priority="1" dxfId="3" stopIfTrue="1">
      <formula>AND(D$32&lt;&gt;0,D8="")</formula>
    </cfRule>
  </conditionalFormatting>
  <dataValidations count="4">
    <dataValidation type="list" allowBlank="1" showInputMessage="1" showErrorMessage="1" sqref="B5">
      <formula1>$B$39:$B$45</formula1>
    </dataValidation>
    <dataValidation type="list" allowBlank="1" showInputMessage="1" showErrorMessage="1" sqref="B3">
      <formula1>$C$39:$C$45</formula1>
    </dataValidation>
    <dataValidation type="decimal" allowBlank="1" showErrorMessage="1" errorTitle="Non-numeric value entered." error="Only numeric entries are acceptable. Try again." sqref="D34:O34 D8:O24 D26:O31">
      <formula1>-10000000000</formula1>
      <formula2>10000000000</formula2>
    </dataValidation>
    <dataValidation type="list" allowBlank="1" showInputMessage="1" showErrorMessage="1" sqref="B2">
      <formula1>MCO_Names</formula1>
    </dataValidation>
  </dataValidations>
  <printOptions horizontalCentered="1"/>
  <pageMargins left="0.5" right="0.5" top="0.51" bottom="0.5" header="0" footer="0"/>
  <pageSetup fitToHeight="0" fitToWidth="1" horizontalDpi="600" verticalDpi="600" orientation="landscape" scale="43" r:id="rId1"/>
  <headerFooter alignWithMargins="0">
    <oddFooter>&amp;L&amp;A&amp;CAdministrative Expenses&amp;R&amp;D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68"/>
  <sheetViews>
    <sheetView zoomScalePageLayoutView="90" workbookViewId="0" topLeftCell="A1">
      <selection activeCell="B3" sqref="B3"/>
    </sheetView>
  </sheetViews>
  <sheetFormatPr defaultColWidth="0" defaultRowHeight="17.25" customHeight="1" zeroHeight="1"/>
  <cols>
    <col min="1" max="1" width="24.83203125" style="37" customWidth="1"/>
    <col min="2" max="2" width="40.83203125" style="37" customWidth="1"/>
    <col min="3" max="3" width="25.33203125" style="37" customWidth="1"/>
    <col min="4" max="4" width="22.5" style="37" customWidth="1"/>
    <col min="5" max="5" width="19" style="37" bestFit="1" customWidth="1"/>
    <col min="6" max="14" width="16.83203125" style="37" customWidth="1"/>
    <col min="15" max="16" width="20.33203125" style="37" bestFit="1" customWidth="1"/>
    <col min="17" max="17" width="1.3359375" style="37" customWidth="1"/>
    <col min="18" max="16384" width="0" style="37" hidden="1" customWidth="1"/>
  </cols>
  <sheetData>
    <row r="1" spans="1:19" ht="30" customHeight="1">
      <c r="A1" s="356" t="s">
        <v>20</v>
      </c>
      <c r="B1" s="356"/>
      <c r="C1" s="359" t="str">
        <f>'Admin - Part 1'!C1:O1</f>
        <v>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v>
      </c>
      <c r="D1" s="359"/>
      <c r="E1" s="359"/>
      <c r="F1" s="359"/>
      <c r="G1" s="359"/>
      <c r="H1" s="359"/>
      <c r="I1" s="359"/>
      <c r="J1" s="359"/>
      <c r="K1" s="359"/>
      <c r="L1" s="359"/>
      <c r="M1" s="359"/>
      <c r="N1" s="359"/>
      <c r="O1" s="359"/>
      <c r="P1" s="359"/>
      <c r="Q1" s="38"/>
      <c r="R1" s="39"/>
      <c r="S1" s="39"/>
    </row>
    <row r="2" spans="1:16" ht="15" customHeight="1">
      <c r="A2" s="40" t="s">
        <v>57</v>
      </c>
      <c r="B2" s="259">
        <f>'Admin - Part 1'!B2:E2</f>
        <v>0</v>
      </c>
      <c r="C2" s="259"/>
      <c r="D2" s="259"/>
      <c r="E2" s="259"/>
      <c r="F2" s="259"/>
      <c r="G2" s="259"/>
      <c r="H2" s="41"/>
      <c r="I2" s="41"/>
      <c r="J2" s="41"/>
      <c r="K2" s="41"/>
      <c r="L2" s="41"/>
      <c r="M2" s="41"/>
      <c r="N2" s="41"/>
      <c r="O2" s="41"/>
      <c r="P2" s="41"/>
    </row>
    <row r="3" spans="1:16" ht="15" customHeight="1">
      <c r="A3" s="40" t="s">
        <v>4</v>
      </c>
      <c r="B3" s="153">
        <f>'Admin - Part 1'!B3</f>
        <v>2020</v>
      </c>
      <c r="C3" s="40" t="s">
        <v>19</v>
      </c>
      <c r="D3" s="7" t="s">
        <v>58</v>
      </c>
      <c r="E3" s="41"/>
      <c r="F3" s="42"/>
      <c r="G3" s="42"/>
      <c r="H3" s="42"/>
      <c r="I3" s="42"/>
      <c r="J3" s="42"/>
      <c r="K3" s="42"/>
      <c r="L3" s="42"/>
      <c r="M3" s="42"/>
      <c r="N3" s="42"/>
      <c r="O3" s="42"/>
      <c r="P3" s="75"/>
    </row>
    <row r="4" spans="1:16" ht="15" customHeight="1">
      <c r="A4" s="40" t="s">
        <v>5</v>
      </c>
      <c r="B4" s="260">
        <f>'Admin - Part 1'!B4</f>
        <v>0</v>
      </c>
      <c r="C4" s="2" t="s">
        <v>56</v>
      </c>
      <c r="D4" s="2" t="s">
        <v>58</v>
      </c>
      <c r="I4" s="44"/>
      <c r="J4" s="44"/>
      <c r="K4" s="44"/>
      <c r="L4" s="44"/>
      <c r="M4" s="44"/>
      <c r="N4" s="44"/>
      <c r="O4" s="44"/>
      <c r="P4" s="44"/>
    </row>
    <row r="5" spans="1:16" ht="15" customHeight="1">
      <c r="A5" s="40" t="s">
        <v>6</v>
      </c>
      <c r="B5" s="153">
        <f>'Admin - Part 1'!B5</f>
        <v>0</v>
      </c>
      <c r="C5" s="40" t="s">
        <v>52</v>
      </c>
      <c r="D5" s="260">
        <f>'Admin - Part 1'!D5</f>
        <v>0</v>
      </c>
      <c r="E5" s="41"/>
      <c r="F5" s="43"/>
      <c r="G5" s="44"/>
      <c r="H5" s="44"/>
      <c r="I5" s="70"/>
      <c r="J5" s="41"/>
      <c r="K5" s="44"/>
      <c r="L5" s="44"/>
      <c r="M5" s="44"/>
      <c r="N5" s="44"/>
      <c r="O5" s="44"/>
      <c r="P5" s="44"/>
    </row>
    <row r="6" spans="1:16" ht="30" customHeight="1">
      <c r="A6" s="152" t="s">
        <v>143</v>
      </c>
      <c r="B6" s="153" t="s">
        <v>53</v>
      </c>
      <c r="C6" s="21"/>
      <c r="D6" s="45"/>
      <c r="E6" s="280"/>
      <c r="F6" s="46"/>
      <c r="G6" s="41"/>
      <c r="H6" s="41"/>
      <c r="I6" s="41"/>
      <c r="J6" s="41"/>
      <c r="K6" s="41"/>
      <c r="L6" s="41"/>
      <c r="M6" s="41"/>
      <c r="N6" s="41"/>
      <c r="O6" s="41"/>
      <c r="P6" s="47"/>
    </row>
    <row r="7" spans="1:16" s="48" customFormat="1" ht="30" customHeight="1">
      <c r="A7" s="71" t="s">
        <v>219</v>
      </c>
      <c r="B7" s="71" t="s">
        <v>220</v>
      </c>
      <c r="C7" s="72" t="s">
        <v>0</v>
      </c>
      <c r="D7" s="49" t="str">
        <f>IF($B$3=0,"Sep-?",CONCATENATE("Sep-",$B$3-2001))</f>
        <v>Sep-19</v>
      </c>
      <c r="E7" s="49" t="str">
        <f>IF($B$3=0,"Oct-?",CONCATENATE("Oct-",$B$3-2001))</f>
        <v>Oct-19</v>
      </c>
      <c r="F7" s="49" t="str">
        <f>IF($B$3=0,"Nov-?",CONCATENATE("Nov-",$B$3-2001))</f>
        <v>Nov-19</v>
      </c>
      <c r="G7" s="49" t="str">
        <f>IF($B$3=0,"Dec-?",CONCATENATE("Dec-",$B$3-2001))</f>
        <v>Dec-19</v>
      </c>
      <c r="H7" s="49" t="str">
        <f>IF($B$3=0,"Jan-?",CONCATENATE("Jan-",$B$3-2000))</f>
        <v>Jan-20</v>
      </c>
      <c r="I7" s="49" t="str">
        <f>IF($B$3=0,"Feb-?",CONCATENATE("Feb-",$B$3-2000))</f>
        <v>Feb-20</v>
      </c>
      <c r="J7" s="49" t="str">
        <f>IF($B$3=0,"Mar-?",CONCATENATE("Mar-",$B$3-2000))</f>
        <v>Mar-20</v>
      </c>
      <c r="K7" s="49" t="str">
        <f>IF($B$3=0,"Apr-?",CONCATENATE("Apr-",$B$3-2000))</f>
        <v>Apr-20</v>
      </c>
      <c r="L7" s="49" t="str">
        <f>IF($B$3=0,"May-?",CONCATENATE("May-",$B$3-2000))</f>
        <v>May-20</v>
      </c>
      <c r="M7" s="49" t="str">
        <f>IF($B$3=0,"Jun-?",CONCATENATE("Jun-",$B$3-2000))</f>
        <v>Jun-20</v>
      </c>
      <c r="N7" s="49" t="str">
        <f>IF($B$3=0,"Jul-?",CONCATENATE("Jul-",$B$3-2000))</f>
        <v>Jul-20</v>
      </c>
      <c r="O7" s="49" t="str">
        <f>IF($B$3=0,"Aug-?",CONCATENATE("Aug-",$B$3-2000))</f>
        <v>Aug-20</v>
      </c>
      <c r="P7" s="73" t="s">
        <v>1</v>
      </c>
    </row>
    <row r="8" spans="1:16" ht="15" customHeight="1">
      <c r="A8" s="281" t="s">
        <v>178</v>
      </c>
      <c r="B8" s="7" t="s">
        <v>221</v>
      </c>
      <c r="C8" s="59"/>
      <c r="D8" s="51"/>
      <c r="E8" s="51"/>
      <c r="F8" s="51"/>
      <c r="G8" s="51"/>
      <c r="H8" s="51"/>
      <c r="I8" s="51"/>
      <c r="J8" s="51"/>
      <c r="K8" s="51"/>
      <c r="L8" s="51"/>
      <c r="M8" s="51"/>
      <c r="N8" s="51"/>
      <c r="O8" s="51"/>
      <c r="P8" s="282">
        <f>SUM(D8:O8)</f>
        <v>0</v>
      </c>
    </row>
    <row r="9" spans="1:16" ht="15" customHeight="1">
      <c r="A9" s="281" t="s">
        <v>178</v>
      </c>
      <c r="B9" s="7" t="s">
        <v>222</v>
      </c>
      <c r="C9" s="59"/>
      <c r="D9" s="51"/>
      <c r="E9" s="51"/>
      <c r="F9" s="51"/>
      <c r="G9" s="51"/>
      <c r="H9" s="51"/>
      <c r="I9" s="51"/>
      <c r="J9" s="51"/>
      <c r="K9" s="51"/>
      <c r="L9" s="51"/>
      <c r="M9" s="51"/>
      <c r="N9" s="51"/>
      <c r="O9" s="51"/>
      <c r="P9" s="282">
        <f>SUM(D9:O9)</f>
        <v>0</v>
      </c>
    </row>
    <row r="10" spans="1:16" ht="15" customHeight="1">
      <c r="A10" s="281" t="s">
        <v>178</v>
      </c>
      <c r="B10" s="7" t="s">
        <v>396</v>
      </c>
      <c r="C10" s="59"/>
      <c r="D10" s="53" t="str">
        <f aca="true" t="shared" si="0" ref="D10:O11">IF(D13=0," ",IF(D8&gt;0," ","ERROR"))</f>
        <v> </v>
      </c>
      <c r="E10" s="53" t="str">
        <f t="shared" si="0"/>
        <v> </v>
      </c>
      <c r="F10" s="53" t="str">
        <f t="shared" si="0"/>
        <v> </v>
      </c>
      <c r="G10" s="53" t="str">
        <f t="shared" si="0"/>
        <v> </v>
      </c>
      <c r="H10" s="53" t="str">
        <f t="shared" si="0"/>
        <v> </v>
      </c>
      <c r="I10" s="53" t="str">
        <f t="shared" si="0"/>
        <v> </v>
      </c>
      <c r="J10" s="53" t="str">
        <f t="shared" si="0"/>
        <v> </v>
      </c>
      <c r="K10" s="53" t="str">
        <f t="shared" si="0"/>
        <v> </v>
      </c>
      <c r="L10" s="53" t="str">
        <f t="shared" si="0"/>
        <v> </v>
      </c>
      <c r="M10" s="53" t="str">
        <f t="shared" si="0"/>
        <v> </v>
      </c>
      <c r="N10" s="53" t="str">
        <f t="shared" si="0"/>
        <v> </v>
      </c>
      <c r="O10" s="53" t="str">
        <f t="shared" si="0"/>
        <v> </v>
      </c>
      <c r="P10" s="52"/>
    </row>
    <row r="11" spans="1:16" ht="15" customHeight="1">
      <c r="A11" s="281" t="s">
        <v>178</v>
      </c>
      <c r="B11" s="7" t="s">
        <v>397</v>
      </c>
      <c r="C11" s="59"/>
      <c r="D11" s="53" t="str">
        <f t="shared" si="0"/>
        <v> </v>
      </c>
      <c r="E11" s="53" t="str">
        <f t="shared" si="0"/>
        <v> </v>
      </c>
      <c r="F11" s="53" t="str">
        <f t="shared" si="0"/>
        <v> </v>
      </c>
      <c r="G11" s="53" t="str">
        <f t="shared" si="0"/>
        <v> </v>
      </c>
      <c r="H11" s="53" t="str">
        <f t="shared" si="0"/>
        <v> </v>
      </c>
      <c r="I11" s="53" t="str">
        <f t="shared" si="0"/>
        <v> </v>
      </c>
      <c r="J11" s="53" t="str">
        <f t="shared" si="0"/>
        <v> </v>
      </c>
      <c r="K11" s="53" t="str">
        <f t="shared" si="0"/>
        <v> </v>
      </c>
      <c r="L11" s="53" t="str">
        <f t="shared" si="0"/>
        <v> </v>
      </c>
      <c r="M11" s="53" t="str">
        <f t="shared" si="0"/>
        <v> </v>
      </c>
      <c r="N11" s="53" t="str">
        <f t="shared" si="0"/>
        <v> </v>
      </c>
      <c r="O11" s="53" t="str">
        <f t="shared" si="0"/>
        <v> </v>
      </c>
      <c r="P11" s="54"/>
    </row>
    <row r="12" spans="1:16" ht="15" customHeight="1">
      <c r="A12" s="281" t="s">
        <v>178</v>
      </c>
      <c r="B12" s="7" t="s">
        <v>398</v>
      </c>
      <c r="C12" s="59"/>
      <c r="D12" s="55"/>
      <c r="E12" s="55"/>
      <c r="F12" s="55"/>
      <c r="G12" s="55"/>
      <c r="H12" s="55"/>
      <c r="I12" s="55"/>
      <c r="J12" s="55"/>
      <c r="K12" s="55"/>
      <c r="L12" s="55"/>
      <c r="M12" s="55"/>
      <c r="N12" s="55"/>
      <c r="O12" s="55"/>
      <c r="P12" s="283">
        <f>SUM(D12:O12)</f>
        <v>0</v>
      </c>
    </row>
    <row r="13" spans="1:16" ht="15" customHeight="1">
      <c r="A13" s="281" t="s">
        <v>178</v>
      </c>
      <c r="B13" s="56" t="s">
        <v>399</v>
      </c>
      <c r="C13" s="59"/>
      <c r="D13" s="57"/>
      <c r="E13" s="57"/>
      <c r="F13" s="57"/>
      <c r="G13" s="57"/>
      <c r="H13" s="57"/>
      <c r="I13" s="57"/>
      <c r="J13" s="57"/>
      <c r="K13" s="57"/>
      <c r="L13" s="57"/>
      <c r="M13" s="57"/>
      <c r="N13" s="57"/>
      <c r="O13" s="57"/>
      <c r="P13" s="284">
        <f aca="true" t="shared" si="1" ref="P13:P29">SUM(D13:O13)</f>
        <v>0</v>
      </c>
    </row>
    <row r="14" spans="1:16" ht="15" customHeight="1">
      <c r="A14" s="281" t="s">
        <v>178</v>
      </c>
      <c r="B14" s="7" t="s">
        <v>400</v>
      </c>
      <c r="C14" s="59"/>
      <c r="D14" s="55"/>
      <c r="E14" s="55"/>
      <c r="F14" s="55"/>
      <c r="G14" s="55"/>
      <c r="H14" s="55"/>
      <c r="I14" s="55"/>
      <c r="J14" s="55"/>
      <c r="K14" s="55"/>
      <c r="L14" s="55"/>
      <c r="M14" s="55"/>
      <c r="N14" s="55"/>
      <c r="O14" s="55"/>
      <c r="P14" s="283">
        <f t="shared" si="1"/>
        <v>0</v>
      </c>
    </row>
    <row r="15" spans="1:16" ht="15" customHeight="1">
      <c r="A15" s="281" t="s">
        <v>178</v>
      </c>
      <c r="B15" s="7" t="s">
        <v>401</v>
      </c>
      <c r="C15" s="59"/>
      <c r="D15" s="55"/>
      <c r="E15" s="55"/>
      <c r="F15" s="55"/>
      <c r="G15" s="55"/>
      <c r="H15" s="55"/>
      <c r="I15" s="55"/>
      <c r="J15" s="55"/>
      <c r="K15" s="55"/>
      <c r="L15" s="55"/>
      <c r="M15" s="55"/>
      <c r="N15" s="55"/>
      <c r="O15" s="55"/>
      <c r="P15" s="283">
        <f t="shared" si="1"/>
        <v>0</v>
      </c>
    </row>
    <row r="16" spans="1:16" ht="15" customHeight="1">
      <c r="A16" s="281" t="s">
        <v>178</v>
      </c>
      <c r="B16" s="56" t="s">
        <v>402</v>
      </c>
      <c r="C16" s="59"/>
      <c r="D16" s="57"/>
      <c r="E16" s="57"/>
      <c r="F16" s="57"/>
      <c r="G16" s="57"/>
      <c r="H16" s="57"/>
      <c r="I16" s="57"/>
      <c r="J16" s="57"/>
      <c r="K16" s="57"/>
      <c r="L16" s="57"/>
      <c r="M16" s="57"/>
      <c r="N16" s="57"/>
      <c r="O16" s="57"/>
      <c r="P16" s="284">
        <f t="shared" si="1"/>
        <v>0</v>
      </c>
    </row>
    <row r="17" spans="1:16" ht="15" customHeight="1">
      <c r="A17" s="281" t="s">
        <v>178</v>
      </c>
      <c r="B17" s="7" t="s">
        <v>403</v>
      </c>
      <c r="C17" s="59"/>
      <c r="D17" s="55"/>
      <c r="E17" s="55"/>
      <c r="F17" s="55"/>
      <c r="G17" s="55"/>
      <c r="H17" s="55"/>
      <c r="I17" s="55"/>
      <c r="J17" s="55"/>
      <c r="K17" s="55"/>
      <c r="L17" s="55"/>
      <c r="M17" s="55"/>
      <c r="N17" s="55"/>
      <c r="O17" s="55"/>
      <c r="P17" s="283">
        <f t="shared" si="1"/>
        <v>0</v>
      </c>
    </row>
    <row r="18" spans="1:16" ht="15" customHeight="1">
      <c r="A18" s="281" t="s">
        <v>178</v>
      </c>
      <c r="B18" s="7" t="s">
        <v>404</v>
      </c>
      <c r="C18" s="59"/>
      <c r="D18" s="58"/>
      <c r="E18" s="58"/>
      <c r="F18" s="58"/>
      <c r="G18" s="58"/>
      <c r="H18" s="58"/>
      <c r="I18" s="58"/>
      <c r="J18" s="58"/>
      <c r="K18" s="58"/>
      <c r="L18" s="58"/>
      <c r="M18" s="58"/>
      <c r="N18" s="58"/>
      <c r="O18" s="58"/>
      <c r="P18" s="283">
        <f t="shared" si="1"/>
        <v>0</v>
      </c>
    </row>
    <row r="19" spans="1:16" ht="15" customHeight="1">
      <c r="A19" s="281" t="s">
        <v>178</v>
      </c>
      <c r="B19" s="56" t="s">
        <v>405</v>
      </c>
      <c r="C19" s="59"/>
      <c r="D19" s="57"/>
      <c r="E19" s="57"/>
      <c r="F19" s="57"/>
      <c r="G19" s="57"/>
      <c r="H19" s="57"/>
      <c r="I19" s="57"/>
      <c r="J19" s="57"/>
      <c r="K19" s="57"/>
      <c r="L19" s="57"/>
      <c r="M19" s="57"/>
      <c r="N19" s="57"/>
      <c r="O19" s="57"/>
      <c r="P19" s="284">
        <f t="shared" si="1"/>
        <v>0</v>
      </c>
    </row>
    <row r="20" spans="1:16" ht="15" customHeight="1">
      <c r="A20" s="281" t="s">
        <v>178</v>
      </c>
      <c r="B20" s="7" t="s">
        <v>406</v>
      </c>
      <c r="C20" s="59"/>
      <c r="D20" s="58"/>
      <c r="E20" s="58"/>
      <c r="F20" s="58"/>
      <c r="G20" s="58"/>
      <c r="H20" s="58"/>
      <c r="I20" s="58"/>
      <c r="J20" s="58"/>
      <c r="K20" s="58"/>
      <c r="L20" s="58"/>
      <c r="M20" s="58"/>
      <c r="N20" s="58"/>
      <c r="O20" s="58"/>
      <c r="P20" s="283">
        <f t="shared" si="1"/>
        <v>0</v>
      </c>
    </row>
    <row r="21" spans="1:16" ht="15" customHeight="1">
      <c r="A21" s="281" t="s">
        <v>178</v>
      </c>
      <c r="B21" s="56" t="s">
        <v>407</v>
      </c>
      <c r="C21" s="59"/>
      <c r="D21" s="57"/>
      <c r="E21" s="57"/>
      <c r="F21" s="57"/>
      <c r="G21" s="57"/>
      <c r="H21" s="57"/>
      <c r="I21" s="57"/>
      <c r="J21" s="57"/>
      <c r="K21" s="57"/>
      <c r="L21" s="57"/>
      <c r="M21" s="57"/>
      <c r="N21" s="57"/>
      <c r="O21" s="57"/>
      <c r="P21" s="284">
        <f t="shared" si="1"/>
        <v>0</v>
      </c>
    </row>
    <row r="22" spans="1:16" ht="15" customHeight="1">
      <c r="A22" s="281" t="s">
        <v>178</v>
      </c>
      <c r="B22" s="7" t="s">
        <v>408</v>
      </c>
      <c r="C22" s="59"/>
      <c r="D22" s="58"/>
      <c r="E22" s="58"/>
      <c r="F22" s="58"/>
      <c r="G22" s="58"/>
      <c r="H22" s="58"/>
      <c r="I22" s="58"/>
      <c r="J22" s="58"/>
      <c r="K22" s="58"/>
      <c r="L22" s="58"/>
      <c r="M22" s="58"/>
      <c r="N22" s="58"/>
      <c r="O22" s="58"/>
      <c r="P22" s="283">
        <f t="shared" si="1"/>
        <v>0</v>
      </c>
    </row>
    <row r="23" spans="1:16" ht="15" customHeight="1">
      <c r="A23" s="281" t="s">
        <v>178</v>
      </c>
      <c r="B23" s="7" t="s">
        <v>409</v>
      </c>
      <c r="C23" s="59"/>
      <c r="D23" s="58"/>
      <c r="E23" s="58"/>
      <c r="F23" s="58"/>
      <c r="G23" s="58"/>
      <c r="H23" s="58"/>
      <c r="I23" s="58"/>
      <c r="J23" s="58"/>
      <c r="K23" s="58"/>
      <c r="L23" s="58"/>
      <c r="M23" s="58"/>
      <c r="N23" s="58"/>
      <c r="O23" s="58"/>
      <c r="P23" s="283">
        <f t="shared" si="1"/>
        <v>0</v>
      </c>
    </row>
    <row r="24" spans="1:16" ht="15" customHeight="1">
      <c r="A24" s="281" t="s">
        <v>178</v>
      </c>
      <c r="B24" s="56" t="s">
        <v>410</v>
      </c>
      <c r="C24" s="59"/>
      <c r="D24" s="57"/>
      <c r="E24" s="57"/>
      <c r="F24" s="57"/>
      <c r="G24" s="57"/>
      <c r="H24" s="57"/>
      <c r="I24" s="57"/>
      <c r="J24" s="57"/>
      <c r="K24" s="57"/>
      <c r="L24" s="57"/>
      <c r="M24" s="57"/>
      <c r="N24" s="57"/>
      <c r="O24" s="57"/>
      <c r="P24" s="284">
        <f t="shared" si="1"/>
        <v>0</v>
      </c>
    </row>
    <row r="25" spans="1:16" ht="15" customHeight="1">
      <c r="A25" s="281" t="s">
        <v>178</v>
      </c>
      <c r="B25" s="7" t="s">
        <v>411</v>
      </c>
      <c r="C25" s="59"/>
      <c r="D25" s="55"/>
      <c r="E25" s="55"/>
      <c r="F25" s="55"/>
      <c r="G25" s="55"/>
      <c r="H25" s="55"/>
      <c r="I25" s="55"/>
      <c r="J25" s="55"/>
      <c r="K25" s="55"/>
      <c r="L25" s="55"/>
      <c r="M25" s="55"/>
      <c r="N25" s="55"/>
      <c r="O25" s="55"/>
      <c r="P25" s="283">
        <f t="shared" si="1"/>
        <v>0</v>
      </c>
    </row>
    <row r="26" spans="1:16" ht="15" customHeight="1">
      <c r="A26" s="281" t="s">
        <v>178</v>
      </c>
      <c r="B26" s="7" t="s">
        <v>412</v>
      </c>
      <c r="C26" s="59"/>
      <c r="D26" s="55"/>
      <c r="E26" s="55"/>
      <c r="F26" s="55"/>
      <c r="G26" s="55"/>
      <c r="H26" s="55"/>
      <c r="I26" s="55"/>
      <c r="J26" s="55"/>
      <c r="K26" s="55"/>
      <c r="L26" s="55"/>
      <c r="M26" s="55"/>
      <c r="N26" s="55"/>
      <c r="O26" s="55"/>
      <c r="P26" s="283">
        <f t="shared" si="1"/>
        <v>0</v>
      </c>
    </row>
    <row r="27" spans="1:16" ht="15" customHeight="1">
      <c r="A27" s="281" t="s">
        <v>178</v>
      </c>
      <c r="B27" s="7" t="s">
        <v>413</v>
      </c>
      <c r="C27" s="59"/>
      <c r="D27" s="57"/>
      <c r="E27" s="57"/>
      <c r="F27" s="57"/>
      <c r="G27" s="57"/>
      <c r="H27" s="57"/>
      <c r="I27" s="57"/>
      <c r="J27" s="57"/>
      <c r="K27" s="57"/>
      <c r="L27" s="57"/>
      <c r="M27" s="57"/>
      <c r="N27" s="57"/>
      <c r="O27" s="57"/>
      <c r="P27" s="283">
        <f t="shared" si="1"/>
        <v>0</v>
      </c>
    </row>
    <row r="28" spans="1:16" ht="15" customHeight="1">
      <c r="A28" s="281" t="s">
        <v>178</v>
      </c>
      <c r="B28" s="7" t="s">
        <v>414</v>
      </c>
      <c r="C28" s="59"/>
      <c r="D28" s="61">
        <f>SUM(D12:D27)</f>
        <v>0</v>
      </c>
      <c r="E28" s="61">
        <f aca="true" t="shared" si="2" ref="E28:O28">SUM(E12:E27)</f>
        <v>0</v>
      </c>
      <c r="F28" s="61">
        <f t="shared" si="2"/>
        <v>0</v>
      </c>
      <c r="G28" s="61">
        <f t="shared" si="2"/>
        <v>0</v>
      </c>
      <c r="H28" s="61">
        <f t="shared" si="2"/>
        <v>0</v>
      </c>
      <c r="I28" s="61">
        <f t="shared" si="2"/>
        <v>0</v>
      </c>
      <c r="J28" s="61">
        <f t="shared" si="2"/>
        <v>0</v>
      </c>
      <c r="K28" s="61">
        <f t="shared" si="2"/>
        <v>0</v>
      </c>
      <c r="L28" s="61">
        <f t="shared" si="2"/>
        <v>0</v>
      </c>
      <c r="M28" s="61">
        <f t="shared" si="2"/>
        <v>0</v>
      </c>
      <c r="N28" s="61">
        <f t="shared" si="2"/>
        <v>0</v>
      </c>
      <c r="O28" s="61">
        <f t="shared" si="2"/>
        <v>0</v>
      </c>
      <c r="P28" s="283">
        <f t="shared" si="1"/>
        <v>0</v>
      </c>
    </row>
    <row r="29" spans="1:16" ht="15" customHeight="1">
      <c r="A29" s="281" t="s">
        <v>178</v>
      </c>
      <c r="B29" s="7" t="s">
        <v>415</v>
      </c>
      <c r="C29" s="59"/>
      <c r="D29" s="57"/>
      <c r="E29" s="57"/>
      <c r="F29" s="57"/>
      <c r="G29" s="57"/>
      <c r="H29" s="57"/>
      <c r="I29" s="57"/>
      <c r="J29" s="57"/>
      <c r="K29" s="57"/>
      <c r="L29" s="57"/>
      <c r="M29" s="57"/>
      <c r="N29" s="57"/>
      <c r="O29" s="57"/>
      <c r="P29" s="283">
        <f t="shared" si="1"/>
        <v>0</v>
      </c>
    </row>
    <row r="30" spans="1:16" ht="15" customHeight="1" thickBot="1">
      <c r="A30" s="281" t="s">
        <v>178</v>
      </c>
      <c r="B30" s="62" t="s">
        <v>416</v>
      </c>
      <c r="C30" s="63"/>
      <c r="D30" s="64">
        <f>+D28+D29</f>
        <v>0</v>
      </c>
      <c r="E30" s="64">
        <f aca="true" t="shared" si="3" ref="E30:N30">+E28+E29</f>
        <v>0</v>
      </c>
      <c r="F30" s="64">
        <f t="shared" si="3"/>
        <v>0</v>
      </c>
      <c r="G30" s="64">
        <f t="shared" si="3"/>
        <v>0</v>
      </c>
      <c r="H30" s="64">
        <f t="shared" si="3"/>
        <v>0</v>
      </c>
      <c r="I30" s="64">
        <f t="shared" si="3"/>
        <v>0</v>
      </c>
      <c r="J30" s="64">
        <f t="shared" si="3"/>
        <v>0</v>
      </c>
      <c r="K30" s="64">
        <f t="shared" si="3"/>
        <v>0</v>
      </c>
      <c r="L30" s="64">
        <f t="shared" si="3"/>
        <v>0</v>
      </c>
      <c r="M30" s="64">
        <f t="shared" si="3"/>
        <v>0</v>
      </c>
      <c r="N30" s="64">
        <f t="shared" si="3"/>
        <v>0</v>
      </c>
      <c r="O30" s="64">
        <f>+O28+O29</f>
        <v>0</v>
      </c>
      <c r="P30" s="65">
        <f>SUM(P28:P29)</f>
        <v>0</v>
      </c>
    </row>
    <row r="31" spans="1:16" ht="15" customHeight="1" thickTop="1">
      <c r="A31" s="41" t="s">
        <v>218</v>
      </c>
      <c r="B31" s="7"/>
      <c r="C31" s="59"/>
      <c r="D31" s="66"/>
      <c r="E31" s="66"/>
      <c r="F31" s="66"/>
      <c r="G31" s="66"/>
      <c r="H31" s="66"/>
      <c r="I31" s="66"/>
      <c r="J31" s="66"/>
      <c r="K31" s="66"/>
      <c r="L31" s="66"/>
      <c r="M31" s="66"/>
      <c r="N31" s="66"/>
      <c r="O31" s="66"/>
      <c r="P31" s="66"/>
    </row>
    <row r="32" spans="1:16" ht="12.75" customHeight="1" hidden="1">
      <c r="A32" s="60"/>
      <c r="B32" s="67"/>
      <c r="C32" s="59"/>
      <c r="D32" s="59"/>
      <c r="E32" s="59"/>
      <c r="F32" s="59"/>
      <c r="G32" s="59"/>
      <c r="H32" s="59"/>
      <c r="I32" s="59"/>
      <c r="J32" s="59"/>
      <c r="K32" s="59"/>
      <c r="L32" s="59"/>
      <c r="M32" s="59"/>
      <c r="N32" s="59"/>
      <c r="O32" s="59"/>
      <c r="P32" s="59"/>
    </row>
    <row r="33" spans="1:2" ht="14.25" hidden="1">
      <c r="A33" s="50"/>
      <c r="B33" s="22"/>
    </row>
    <row r="34" spans="1:2" ht="14.25" hidden="1">
      <c r="A34" s="50"/>
      <c r="B34" s="22"/>
    </row>
    <row r="35" spans="1:2" ht="14.25" hidden="1">
      <c r="A35" s="50"/>
      <c r="B35" s="22"/>
    </row>
    <row r="36" spans="1:2" ht="14.25" hidden="1">
      <c r="A36" s="50"/>
      <c r="B36" s="22"/>
    </row>
    <row r="37" spans="1:2" ht="14.25" hidden="1">
      <c r="A37" s="50"/>
      <c r="B37" s="22"/>
    </row>
    <row r="38" spans="1:2" ht="14.25" hidden="1">
      <c r="A38" s="50"/>
      <c r="B38" s="22"/>
    </row>
    <row r="39" spans="1:2" ht="14.25" hidden="1">
      <c r="A39" s="50"/>
      <c r="B39" s="22"/>
    </row>
    <row r="40" spans="1:2" ht="14.25" hidden="1">
      <c r="A40" s="50"/>
      <c r="B40" s="22"/>
    </row>
    <row r="41" spans="1:2" ht="14.25" hidden="1">
      <c r="A41" s="50"/>
      <c r="B41" s="22"/>
    </row>
    <row r="42" spans="1:2" ht="14.25" hidden="1">
      <c r="A42" s="50"/>
      <c r="B42" s="22"/>
    </row>
    <row r="43" spans="1:2" ht="14.25" hidden="1">
      <c r="A43" s="50"/>
      <c r="B43" s="68"/>
    </row>
    <row r="44" spans="1:2" ht="14.25" hidden="1">
      <c r="A44" s="50"/>
      <c r="B44" s="22"/>
    </row>
    <row r="45" spans="1:2" ht="14.25" hidden="1">
      <c r="A45" s="50"/>
      <c r="B45" s="22"/>
    </row>
    <row r="46" spans="1:2" ht="14.25" hidden="1">
      <c r="A46" s="50"/>
      <c r="B46" s="22"/>
    </row>
    <row r="47" spans="1:2" ht="14.25" hidden="1">
      <c r="A47" s="50"/>
      <c r="B47" s="22"/>
    </row>
    <row r="48" spans="1:2" ht="14.25" hidden="1">
      <c r="A48" s="50"/>
      <c r="B48" s="22"/>
    </row>
    <row r="49" spans="1:2" ht="14.25" hidden="1">
      <c r="A49" s="50"/>
      <c r="B49" s="22"/>
    </row>
    <row r="50" spans="1:2" ht="14.25" hidden="1">
      <c r="A50" s="50"/>
      <c r="B50" s="22"/>
    </row>
    <row r="51" spans="1:2" ht="14.25" hidden="1">
      <c r="A51" s="50"/>
      <c r="B51" s="22"/>
    </row>
    <row r="52" spans="1:2" ht="14.25" hidden="1">
      <c r="A52" s="50"/>
      <c r="B52" s="22"/>
    </row>
    <row r="53" spans="1:2" ht="14.25" hidden="1">
      <c r="A53" s="50"/>
      <c r="B53" s="22"/>
    </row>
    <row r="54" spans="1:2" ht="14.25" hidden="1">
      <c r="A54" s="50"/>
      <c r="B54" s="22"/>
    </row>
    <row r="55" spans="1:2" ht="14.25" hidden="1">
      <c r="A55" s="50"/>
      <c r="B55" s="68"/>
    </row>
    <row r="56" spans="1:2" ht="14.25" hidden="1">
      <c r="A56" s="50"/>
      <c r="B56" s="22"/>
    </row>
    <row r="57" spans="1:2" ht="14.25" hidden="1">
      <c r="A57" s="50"/>
      <c r="B57" s="69"/>
    </row>
    <row r="58" spans="1:2" ht="14.25" hidden="1">
      <c r="A58" s="50"/>
      <c r="B58" s="68"/>
    </row>
    <row r="59" spans="1:2" ht="14.25" hidden="1">
      <c r="A59" s="50"/>
      <c r="B59" s="22"/>
    </row>
    <row r="60" spans="1:2" ht="14.25" hidden="1">
      <c r="A60" s="50"/>
      <c r="B60" s="22"/>
    </row>
    <row r="61" spans="1:2" ht="14.25" hidden="1">
      <c r="A61" s="50"/>
      <c r="B61" s="22"/>
    </row>
    <row r="62" spans="1:2" ht="14.25" hidden="1">
      <c r="A62" s="50"/>
      <c r="B62" s="22"/>
    </row>
    <row r="63" spans="1:2" ht="14.25" hidden="1">
      <c r="A63" s="50"/>
      <c r="B63" s="22"/>
    </row>
    <row r="64" spans="1:2" ht="14.25" hidden="1">
      <c r="A64" s="50"/>
      <c r="B64" s="22"/>
    </row>
    <row r="65" spans="1:2" ht="14.25" hidden="1">
      <c r="A65" s="50"/>
      <c r="B65" s="22"/>
    </row>
    <row r="66" spans="1:2" ht="14.25" hidden="1">
      <c r="A66" s="50"/>
      <c r="B66" s="22"/>
    </row>
    <row r="67" spans="1:2" ht="14.25" hidden="1">
      <c r="A67" s="50"/>
      <c r="B67" s="22"/>
    </row>
    <row r="68" spans="1:2" ht="14.25" hidden="1">
      <c r="A68" s="50"/>
      <c r="B68" s="22"/>
    </row>
  </sheetData>
  <sheetProtection password="E2ED" sheet="1" formatColumns="0" formatRows="0" insertColumns="0" insertRows="0"/>
  <mergeCells count="2">
    <mergeCell ref="A1:B1"/>
    <mergeCell ref="C1:P1"/>
  </mergeCells>
  <conditionalFormatting sqref="D12:O27 D29:O29">
    <cfRule type="expression" priority="2" dxfId="3" stopIfTrue="1">
      <formula>AND(D$30&lt;&gt;0,D12="")</formula>
    </cfRule>
  </conditionalFormatting>
  <conditionalFormatting sqref="D9:O9">
    <cfRule type="expression" priority="6" dxfId="3" stopIfTrue="1">
      <formula>AND(D$12&lt;&gt;0,'Admin - Part 2'!#REF!="")</formula>
    </cfRule>
  </conditionalFormatting>
  <conditionalFormatting sqref="D8:O8">
    <cfRule type="expression" priority="10" dxfId="3" stopIfTrue="1">
      <formula>AND(D$12&lt;&gt;0,D6="")</formula>
    </cfRule>
  </conditionalFormatting>
  <dataValidations count="4">
    <dataValidation type="decimal" allowBlank="1" showInputMessage="1" showErrorMessage="1" sqref="C29">
      <formula1>-200000</formula1>
      <formula2>200000</formula2>
    </dataValidation>
    <dataValidation type="decimal" allowBlank="1" showInputMessage="1" showErrorMessage="1" sqref="D8:O8">
      <formula1>0</formula1>
      <formula2>100000</formula2>
    </dataValidation>
    <dataValidation type="decimal" allowBlank="1" showInputMessage="1" showErrorMessage="1" sqref="D12:O27 D29:O29">
      <formula1>0</formula1>
      <formula2>50000000000</formula2>
    </dataValidation>
    <dataValidation type="decimal" allowBlank="1" showInputMessage="1" showErrorMessage="1" sqref="D9:O9">
      <formula1>0</formula1>
      <formula2>500000000</formula2>
    </dataValidation>
  </dataValidations>
  <printOptions horizontalCentered="1"/>
  <pageMargins left="0.5" right="0.5" top="0.51" bottom="0.5" header="0" footer="0"/>
  <pageSetup fitToHeight="0" fitToWidth="1" horizontalDpi="600" verticalDpi="600" orientation="landscape" scale="44" r:id="rId1"/>
  <headerFooter alignWithMargins="0">
    <oddFooter>&amp;L&amp;A&amp;CAdministrative Expenses&amp;R&amp;D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Z65"/>
  <sheetViews>
    <sheetView zoomScalePageLayoutView="0" workbookViewId="0" topLeftCell="A1">
      <selection activeCell="A1" sqref="A1:B1"/>
    </sheetView>
  </sheetViews>
  <sheetFormatPr defaultColWidth="0" defaultRowHeight="12.75" zeroHeight="1"/>
  <cols>
    <col min="1" max="1" width="24.83203125" style="108" customWidth="1"/>
    <col min="2" max="2" width="40.83203125" style="108" customWidth="1"/>
    <col min="3" max="3" width="31.16015625" style="108" customWidth="1"/>
    <col min="4" max="16" width="17.83203125" style="108" customWidth="1"/>
    <col min="17" max="17" width="2" style="108" customWidth="1"/>
    <col min="18" max="16384" width="0" style="108" hidden="1" customWidth="1"/>
  </cols>
  <sheetData>
    <row r="1" spans="1:18" ht="30" customHeight="1">
      <c r="A1" s="360" t="s">
        <v>227</v>
      </c>
      <c r="B1" s="360"/>
      <c r="C1" s="361" t="str">
        <f>'Admin - Part 1'!C1:O1</f>
        <v>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v>
      </c>
      <c r="D1" s="361"/>
      <c r="E1" s="361"/>
      <c r="F1" s="361"/>
      <c r="G1" s="361"/>
      <c r="H1" s="361"/>
      <c r="I1" s="361"/>
      <c r="J1" s="361"/>
      <c r="K1" s="361"/>
      <c r="L1" s="361"/>
      <c r="M1" s="361"/>
      <c r="N1" s="361"/>
      <c r="O1" s="361"/>
      <c r="P1" s="361"/>
      <c r="Q1" s="109"/>
      <c r="R1" s="110"/>
    </row>
    <row r="2" spans="1:26" ht="15" customHeight="1">
      <c r="A2" s="150" t="s">
        <v>57</v>
      </c>
      <c r="B2" s="258">
        <f>'Admin - Part 1'!B2:E2</f>
        <v>0</v>
      </c>
      <c r="C2" s="258"/>
      <c r="D2" s="258"/>
      <c r="E2" s="258"/>
      <c r="F2" s="258"/>
      <c r="G2" s="258"/>
      <c r="H2" s="113"/>
      <c r="I2" s="113"/>
      <c r="J2" s="113"/>
      <c r="Z2" s="111" t="s">
        <v>102</v>
      </c>
    </row>
    <row r="3" spans="1:26" ht="15" customHeight="1">
      <c r="A3" s="150" t="s">
        <v>4</v>
      </c>
      <c r="B3" s="153">
        <f>'Admin - Part 1'!B3</f>
        <v>2020</v>
      </c>
      <c r="C3" s="114" t="s">
        <v>19</v>
      </c>
      <c r="D3" s="6" t="s">
        <v>58</v>
      </c>
      <c r="F3" s="112"/>
      <c r="G3" s="112"/>
      <c r="H3" s="112"/>
      <c r="I3" s="112"/>
      <c r="J3" s="112"/>
      <c r="K3" s="115"/>
      <c r="L3" s="115"/>
      <c r="M3" s="115"/>
      <c r="N3" s="115"/>
      <c r="O3" s="115"/>
      <c r="P3" s="116"/>
      <c r="Z3" s="111" t="s">
        <v>50</v>
      </c>
    </row>
    <row r="4" spans="1:26" ht="15" customHeight="1">
      <c r="A4" s="150" t="s">
        <v>5</v>
      </c>
      <c r="B4" s="260">
        <f>'Admin - Part 1'!B4</f>
        <v>0</v>
      </c>
      <c r="C4" s="117" t="s">
        <v>56</v>
      </c>
      <c r="D4" s="4" t="s">
        <v>58</v>
      </c>
      <c r="F4" s="118"/>
      <c r="G4" s="119"/>
      <c r="H4" s="119"/>
      <c r="I4" s="119"/>
      <c r="J4" s="119"/>
      <c r="K4" s="120"/>
      <c r="L4" s="120"/>
      <c r="M4" s="120"/>
      <c r="N4" s="120"/>
      <c r="O4" s="120"/>
      <c r="P4" s="120"/>
      <c r="Z4" s="111" t="s">
        <v>72</v>
      </c>
    </row>
    <row r="5" spans="1:26" ht="15" customHeight="1">
      <c r="A5" s="150" t="s">
        <v>6</v>
      </c>
      <c r="B5" s="153">
        <f>'Admin - Part 1'!B5</f>
        <v>0</v>
      </c>
      <c r="C5" s="121" t="s">
        <v>52</v>
      </c>
      <c r="D5" s="260">
        <f>'Admin - Part 1'!D5</f>
        <v>0</v>
      </c>
      <c r="K5" s="120"/>
      <c r="L5" s="120"/>
      <c r="M5" s="120"/>
      <c r="N5" s="120"/>
      <c r="O5" s="120"/>
      <c r="P5" s="120"/>
      <c r="Z5" s="111" t="s">
        <v>43</v>
      </c>
    </row>
    <row r="6" spans="1:26" ht="30" customHeight="1">
      <c r="A6" s="152" t="s">
        <v>144</v>
      </c>
      <c r="B6" s="153" t="s">
        <v>145</v>
      </c>
      <c r="C6" s="21"/>
      <c r="D6" s="21"/>
      <c r="E6" s="151"/>
      <c r="P6" s="110"/>
      <c r="Z6" s="122" t="s">
        <v>86</v>
      </c>
    </row>
    <row r="7" spans="1:26" s="123" customFormat="1" ht="30" customHeight="1">
      <c r="A7" s="154" t="s">
        <v>228</v>
      </c>
      <c r="B7" s="154" t="s">
        <v>229</v>
      </c>
      <c r="C7" s="114" t="s">
        <v>0</v>
      </c>
      <c r="D7" s="49" t="str">
        <f>IF($B$3=0,"Sep-?",CONCATENATE("Sep-",$B$3-2001))</f>
        <v>Sep-19</v>
      </c>
      <c r="E7" s="49" t="str">
        <f>IF($B$3=0,"Oct-?",CONCATENATE("Oct-",$B$3-2001))</f>
        <v>Oct-19</v>
      </c>
      <c r="F7" s="49" t="str">
        <f>IF($B$3=0,"Nov-?",CONCATENATE("Nov-",$B$3-2001))</f>
        <v>Nov-19</v>
      </c>
      <c r="G7" s="49" t="str">
        <f>IF($B$3=0,"Dec-?",CONCATENATE("Dec-",$B$3-2001))</f>
        <v>Dec-19</v>
      </c>
      <c r="H7" s="49" t="str">
        <f>IF($B$3=0,"Jan-?",CONCATENATE("Jan-",$B$3-2000))</f>
        <v>Jan-20</v>
      </c>
      <c r="I7" s="49" t="str">
        <f>IF($B$3=0,"Feb-?",CONCATENATE("Feb-",$B$3-2000))</f>
        <v>Feb-20</v>
      </c>
      <c r="J7" s="49" t="str">
        <f>IF($B$3=0,"Mar-?",CONCATENATE("Mar-",$B$3-2000))</f>
        <v>Mar-20</v>
      </c>
      <c r="K7" s="49" t="str">
        <f>IF($B$3=0,"Apr-?",CONCATENATE("Apr-",$B$3-2000))</f>
        <v>Apr-20</v>
      </c>
      <c r="L7" s="49" t="str">
        <f>IF($B$3=0,"May-?",CONCATENATE("May-",$B$3-2000))</f>
        <v>May-20</v>
      </c>
      <c r="M7" s="49" t="str">
        <f>IF($B$3=0,"Jun-?",CONCATENATE("Jun-",$B$3-2000))</f>
        <v>Jun-20</v>
      </c>
      <c r="N7" s="49" t="str">
        <f>IF($B$3=0,"Jul-?",CONCATENATE("Jul-",$B$3-2000))</f>
        <v>Jul-20</v>
      </c>
      <c r="O7" s="49" t="str">
        <f>IF($B$3=0,"Aug-?",CONCATENATE("Aug-",$B$3-2000))</f>
        <v>Aug-20</v>
      </c>
      <c r="P7" s="155" t="s">
        <v>1</v>
      </c>
      <c r="Z7" s="111" t="s">
        <v>74</v>
      </c>
    </row>
    <row r="8" spans="1:26" s="130" customFormat="1" ht="24.75" customHeight="1">
      <c r="A8" s="124" t="s">
        <v>108</v>
      </c>
      <c r="C8" s="121"/>
      <c r="D8" s="125"/>
      <c r="E8" s="126"/>
      <c r="F8" s="127"/>
      <c r="G8" s="127"/>
      <c r="H8" s="127"/>
      <c r="I8" s="127"/>
      <c r="J8" s="127"/>
      <c r="K8" s="127"/>
      <c r="L8" s="127"/>
      <c r="M8" s="127"/>
      <c r="N8" s="127"/>
      <c r="O8" s="127"/>
      <c r="P8" s="3"/>
      <c r="Z8" s="111" t="s">
        <v>75</v>
      </c>
    </row>
    <row r="9" spans="1:26" s="134" customFormat="1" ht="15" customHeight="1">
      <c r="A9" s="114" t="s">
        <v>322</v>
      </c>
      <c r="B9" s="117" t="s">
        <v>21</v>
      </c>
      <c r="C9" s="131"/>
      <c r="D9" s="132"/>
      <c r="E9" s="132"/>
      <c r="F9" s="132"/>
      <c r="G9" s="132"/>
      <c r="H9" s="132"/>
      <c r="I9" s="132"/>
      <c r="J9" s="132"/>
      <c r="K9" s="132"/>
      <c r="L9" s="132"/>
      <c r="M9" s="132"/>
      <c r="N9" s="132"/>
      <c r="O9" s="132"/>
      <c r="P9" s="133">
        <f>SUM(D9:O9)</f>
        <v>0</v>
      </c>
      <c r="Z9" s="111" t="s">
        <v>85</v>
      </c>
    </row>
    <row r="10" spans="1:26" s="134" customFormat="1" ht="15" customHeight="1">
      <c r="A10" s="114" t="s">
        <v>323</v>
      </c>
      <c r="B10" s="117" t="s">
        <v>24</v>
      </c>
      <c r="C10" s="131"/>
      <c r="D10" s="132"/>
      <c r="E10" s="132"/>
      <c r="F10" s="132"/>
      <c r="G10" s="132"/>
      <c r="H10" s="132"/>
      <c r="I10" s="132"/>
      <c r="J10" s="132"/>
      <c r="K10" s="132"/>
      <c r="L10" s="132"/>
      <c r="M10" s="132"/>
      <c r="N10" s="132"/>
      <c r="O10" s="132"/>
      <c r="P10" s="133">
        <f aca="true" t="shared" si="0" ref="P10:P15">SUM(D10:O10)</f>
        <v>0</v>
      </c>
      <c r="Z10" s="111" t="s">
        <v>76</v>
      </c>
    </row>
    <row r="11" spans="1:26" s="134" customFormat="1" ht="15" customHeight="1">
      <c r="A11" s="114" t="s">
        <v>324</v>
      </c>
      <c r="B11" s="117" t="s">
        <v>32</v>
      </c>
      <c r="C11" s="131"/>
      <c r="D11" s="132"/>
      <c r="E11" s="132"/>
      <c r="F11" s="132"/>
      <c r="G11" s="132"/>
      <c r="H11" s="132"/>
      <c r="I11" s="132"/>
      <c r="J11" s="132"/>
      <c r="K11" s="132"/>
      <c r="L11" s="132"/>
      <c r="M11" s="132"/>
      <c r="N11" s="132"/>
      <c r="O11" s="132"/>
      <c r="P11" s="133">
        <f t="shared" si="0"/>
        <v>0</v>
      </c>
      <c r="Z11" s="111" t="s">
        <v>34</v>
      </c>
    </row>
    <row r="12" spans="1:26" s="134" customFormat="1" ht="15" customHeight="1">
      <c r="A12" s="114" t="s">
        <v>325</v>
      </c>
      <c r="B12" s="117" t="s">
        <v>87</v>
      </c>
      <c r="C12" s="131"/>
      <c r="D12" s="132"/>
      <c r="E12" s="132"/>
      <c r="F12" s="132"/>
      <c r="G12" s="132"/>
      <c r="H12" s="132"/>
      <c r="I12" s="132"/>
      <c r="J12" s="132"/>
      <c r="K12" s="132"/>
      <c r="L12" s="132"/>
      <c r="M12" s="132"/>
      <c r="N12" s="132"/>
      <c r="O12" s="132"/>
      <c r="P12" s="133">
        <f t="shared" si="0"/>
        <v>0</v>
      </c>
      <c r="Z12" s="111"/>
    </row>
    <row r="13" spans="1:26" s="134" customFormat="1" ht="15" customHeight="1">
      <c r="A13" s="114" t="s">
        <v>326</v>
      </c>
      <c r="B13" s="117" t="s">
        <v>107</v>
      </c>
      <c r="C13" s="131"/>
      <c r="D13" s="132"/>
      <c r="E13" s="132"/>
      <c r="F13" s="132"/>
      <c r="G13" s="132"/>
      <c r="H13" s="132"/>
      <c r="I13" s="132"/>
      <c r="J13" s="132"/>
      <c r="K13" s="132"/>
      <c r="L13" s="132"/>
      <c r="M13" s="132"/>
      <c r="N13" s="132"/>
      <c r="O13" s="132"/>
      <c r="P13" s="133">
        <f t="shared" si="0"/>
        <v>0</v>
      </c>
      <c r="Z13" s="111" t="s">
        <v>77</v>
      </c>
    </row>
    <row r="14" spans="1:26" s="134" customFormat="1" ht="15" customHeight="1">
      <c r="A14" s="114" t="s">
        <v>327</v>
      </c>
      <c r="B14" s="117" t="s">
        <v>103</v>
      </c>
      <c r="C14" s="131"/>
      <c r="D14" s="132"/>
      <c r="E14" s="132"/>
      <c r="F14" s="132"/>
      <c r="G14" s="132"/>
      <c r="H14" s="132"/>
      <c r="I14" s="132"/>
      <c r="J14" s="132"/>
      <c r="K14" s="132"/>
      <c r="L14" s="132"/>
      <c r="M14" s="132"/>
      <c r="N14" s="132"/>
      <c r="O14" s="132"/>
      <c r="P14" s="133">
        <f t="shared" si="0"/>
        <v>0</v>
      </c>
      <c r="Z14" s="111"/>
    </row>
    <row r="15" spans="1:26" s="134" customFormat="1" ht="15" customHeight="1">
      <c r="A15" s="114" t="s">
        <v>328</v>
      </c>
      <c r="B15" s="117" t="s">
        <v>106</v>
      </c>
      <c r="C15" s="131"/>
      <c r="D15" s="132"/>
      <c r="E15" s="132"/>
      <c r="F15" s="132"/>
      <c r="G15" s="132"/>
      <c r="H15" s="132"/>
      <c r="I15" s="132"/>
      <c r="J15" s="132"/>
      <c r="K15" s="132"/>
      <c r="L15" s="132"/>
      <c r="M15" s="132"/>
      <c r="N15" s="132"/>
      <c r="O15" s="132"/>
      <c r="P15" s="133">
        <f t="shared" si="0"/>
        <v>0</v>
      </c>
      <c r="Z15" s="111" t="s">
        <v>78</v>
      </c>
    </row>
    <row r="16" spans="1:26" s="130" customFormat="1" ht="15" customHeight="1" thickBot="1">
      <c r="A16" s="114" t="s">
        <v>329</v>
      </c>
      <c r="B16" s="305" t="s">
        <v>452</v>
      </c>
      <c r="C16" s="305"/>
      <c r="D16" s="136">
        <f>ROUND(SUM(D9:D15),0)</f>
        <v>0</v>
      </c>
      <c r="E16" s="136">
        <f aca="true" t="shared" si="1" ref="E16:P16">ROUND(SUM(E9:E15),0)</f>
        <v>0</v>
      </c>
      <c r="F16" s="136">
        <f t="shared" si="1"/>
        <v>0</v>
      </c>
      <c r="G16" s="136">
        <f t="shared" si="1"/>
        <v>0</v>
      </c>
      <c r="H16" s="136">
        <f t="shared" si="1"/>
        <v>0</v>
      </c>
      <c r="I16" s="136">
        <f t="shared" si="1"/>
        <v>0</v>
      </c>
      <c r="J16" s="136">
        <f t="shared" si="1"/>
        <v>0</v>
      </c>
      <c r="K16" s="136">
        <f t="shared" si="1"/>
        <v>0</v>
      </c>
      <c r="L16" s="136">
        <f t="shared" si="1"/>
        <v>0</v>
      </c>
      <c r="M16" s="136">
        <f t="shared" si="1"/>
        <v>0</v>
      </c>
      <c r="N16" s="136">
        <f t="shared" si="1"/>
        <v>0</v>
      </c>
      <c r="O16" s="136">
        <f t="shared" si="1"/>
        <v>0</v>
      </c>
      <c r="P16" s="136">
        <f t="shared" si="1"/>
        <v>0</v>
      </c>
      <c r="Z16" s="111" t="s">
        <v>79</v>
      </c>
    </row>
    <row r="17" spans="1:26" s="130" customFormat="1" ht="24.75" customHeight="1" thickTop="1">
      <c r="A17" s="135" t="s">
        <v>417</v>
      </c>
      <c r="B17" s="185"/>
      <c r="C17" s="121"/>
      <c r="D17" s="138">
        <f>ROUND('Admin - Part 1'!D32,0)</f>
        <v>0</v>
      </c>
      <c r="E17" s="138">
        <f>ROUND('Admin - Part 1'!E32,0)</f>
        <v>0</v>
      </c>
      <c r="F17" s="138">
        <f>ROUND('Admin - Part 1'!F32,0)</f>
        <v>0</v>
      </c>
      <c r="G17" s="138">
        <f>ROUND('Admin - Part 1'!G32,0)</f>
        <v>0</v>
      </c>
      <c r="H17" s="138">
        <f>ROUND('Admin - Part 1'!H32,0)</f>
        <v>0</v>
      </c>
      <c r="I17" s="138">
        <f>ROUND('Admin - Part 1'!I32,0)</f>
        <v>0</v>
      </c>
      <c r="J17" s="138">
        <f>ROUND('Admin - Part 1'!J32,0)</f>
        <v>0</v>
      </c>
      <c r="K17" s="138">
        <f>ROUND('Admin - Part 1'!K32,0)</f>
        <v>0</v>
      </c>
      <c r="L17" s="138">
        <f>ROUND('Admin - Part 1'!L32,0)</f>
        <v>0</v>
      </c>
      <c r="M17" s="138">
        <f>ROUND('Admin - Part 1'!M32,0)</f>
        <v>0</v>
      </c>
      <c r="N17" s="138">
        <f>ROUND('Admin - Part 1'!N32,0)</f>
        <v>0</v>
      </c>
      <c r="O17" s="138">
        <f>ROUND('Admin - Part 1'!O32,0)</f>
        <v>0</v>
      </c>
      <c r="P17" s="138">
        <f>ROUND('Admin - Part 1'!P32,0)</f>
        <v>0</v>
      </c>
      <c r="Z17" s="139" t="s">
        <v>42</v>
      </c>
    </row>
    <row r="18" spans="1:26" s="130" customFormat="1" ht="24.75" customHeight="1">
      <c r="A18" s="306" t="s">
        <v>105</v>
      </c>
      <c r="B18" s="135"/>
      <c r="C18" s="121"/>
      <c r="D18" s="140"/>
      <c r="E18" s="140"/>
      <c r="F18" s="140"/>
      <c r="G18" s="140"/>
      <c r="H18" s="140"/>
      <c r="I18" s="140"/>
      <c r="J18" s="140"/>
      <c r="K18" s="140"/>
      <c r="L18" s="140"/>
      <c r="M18" s="140"/>
      <c r="N18" s="140"/>
      <c r="O18" s="140"/>
      <c r="P18" s="140"/>
      <c r="Z18" s="111" t="s">
        <v>23</v>
      </c>
    </row>
    <row r="19" spans="1:16" s="130" customFormat="1" ht="15" customHeight="1">
      <c r="A19" s="114" t="s">
        <v>330</v>
      </c>
      <c r="B19" s="117" t="s">
        <v>21</v>
      </c>
      <c r="C19" s="121"/>
      <c r="D19" s="141"/>
      <c r="E19" s="141"/>
      <c r="F19" s="141"/>
      <c r="G19" s="141"/>
      <c r="H19" s="141"/>
      <c r="I19" s="141"/>
      <c r="J19" s="141"/>
      <c r="K19" s="141"/>
      <c r="L19" s="141"/>
      <c r="M19" s="141"/>
      <c r="N19" s="141"/>
      <c r="O19" s="141"/>
      <c r="P19" s="142">
        <f aca="true" t="shared" si="2" ref="P19:P25">SUM(D19:O19)</f>
        <v>0</v>
      </c>
    </row>
    <row r="20" spans="1:16" s="130" customFormat="1" ht="15" customHeight="1">
      <c r="A20" s="114" t="s">
        <v>331</v>
      </c>
      <c r="B20" s="117" t="s">
        <v>24</v>
      </c>
      <c r="C20" s="121"/>
      <c r="D20" s="141"/>
      <c r="E20" s="141"/>
      <c r="F20" s="141"/>
      <c r="G20" s="141"/>
      <c r="H20" s="141"/>
      <c r="I20" s="141"/>
      <c r="J20" s="141"/>
      <c r="K20" s="141"/>
      <c r="L20" s="141"/>
      <c r="M20" s="141"/>
      <c r="N20" s="141"/>
      <c r="O20" s="141"/>
      <c r="P20" s="142">
        <f t="shared" si="2"/>
        <v>0</v>
      </c>
    </row>
    <row r="21" spans="1:16" s="130" customFormat="1" ht="15" customHeight="1">
      <c r="A21" s="114" t="s">
        <v>445</v>
      </c>
      <c r="B21" s="117" t="s">
        <v>32</v>
      </c>
      <c r="C21" s="121"/>
      <c r="D21" s="141"/>
      <c r="E21" s="141"/>
      <c r="F21" s="141"/>
      <c r="G21" s="141"/>
      <c r="H21" s="141"/>
      <c r="I21" s="141"/>
      <c r="J21" s="141"/>
      <c r="K21" s="141"/>
      <c r="L21" s="141"/>
      <c r="M21" s="141"/>
      <c r="N21" s="141"/>
      <c r="O21" s="141"/>
      <c r="P21" s="142">
        <f t="shared" si="2"/>
        <v>0</v>
      </c>
    </row>
    <row r="22" spans="1:16" s="130" customFormat="1" ht="15" customHeight="1">
      <c r="A22" s="114" t="s">
        <v>446</v>
      </c>
      <c r="B22" s="117" t="s">
        <v>87</v>
      </c>
      <c r="C22" s="121"/>
      <c r="D22" s="141"/>
      <c r="E22" s="141"/>
      <c r="F22" s="141"/>
      <c r="G22" s="141"/>
      <c r="H22" s="141"/>
      <c r="I22" s="141"/>
      <c r="J22" s="141"/>
      <c r="K22" s="141"/>
      <c r="L22" s="141"/>
      <c r="M22" s="141"/>
      <c r="N22" s="141"/>
      <c r="O22" s="141"/>
      <c r="P22" s="142">
        <f t="shared" si="2"/>
        <v>0</v>
      </c>
    </row>
    <row r="23" spans="1:16" s="130" customFormat="1" ht="15" customHeight="1">
      <c r="A23" s="114" t="s">
        <v>447</v>
      </c>
      <c r="B23" s="117" t="s">
        <v>107</v>
      </c>
      <c r="C23" s="121"/>
      <c r="D23" s="141"/>
      <c r="E23" s="141"/>
      <c r="F23" s="141"/>
      <c r="G23" s="141"/>
      <c r="H23" s="141"/>
      <c r="I23" s="141"/>
      <c r="J23" s="141"/>
      <c r="K23" s="141"/>
      <c r="L23" s="141"/>
      <c r="M23" s="141"/>
      <c r="N23" s="141"/>
      <c r="O23" s="141"/>
      <c r="P23" s="142">
        <f t="shared" si="2"/>
        <v>0</v>
      </c>
    </row>
    <row r="24" spans="1:16" s="130" customFormat="1" ht="15" customHeight="1">
      <c r="A24" s="114" t="s">
        <v>448</v>
      </c>
      <c r="B24" s="117" t="s">
        <v>103</v>
      </c>
      <c r="C24" s="121"/>
      <c r="D24" s="141"/>
      <c r="E24" s="141"/>
      <c r="F24" s="141"/>
      <c r="G24" s="141"/>
      <c r="H24" s="141"/>
      <c r="I24" s="141"/>
      <c r="J24" s="141"/>
      <c r="K24" s="141"/>
      <c r="L24" s="141"/>
      <c r="M24" s="141"/>
      <c r="N24" s="141"/>
      <c r="O24" s="141"/>
      <c r="P24" s="142">
        <f t="shared" si="2"/>
        <v>0</v>
      </c>
    </row>
    <row r="25" spans="1:16" s="130" customFormat="1" ht="15" customHeight="1">
      <c r="A25" s="114" t="s">
        <v>449</v>
      </c>
      <c r="B25" s="117" t="s">
        <v>106</v>
      </c>
      <c r="C25" s="121"/>
      <c r="D25" s="141"/>
      <c r="E25" s="141"/>
      <c r="F25" s="141"/>
      <c r="G25" s="141"/>
      <c r="H25" s="141"/>
      <c r="I25" s="141"/>
      <c r="J25" s="141"/>
      <c r="K25" s="141"/>
      <c r="L25" s="141"/>
      <c r="M25" s="141"/>
      <c r="N25" s="141"/>
      <c r="O25" s="141"/>
      <c r="P25" s="142">
        <f t="shared" si="2"/>
        <v>0</v>
      </c>
    </row>
    <row r="26" spans="1:16" s="130" customFormat="1" ht="15" customHeight="1" thickBot="1">
      <c r="A26" s="114" t="s">
        <v>450</v>
      </c>
      <c r="B26" s="135" t="s">
        <v>451</v>
      </c>
      <c r="C26" s="6"/>
      <c r="D26" s="143">
        <f>SUM(D19:D25)</f>
        <v>0</v>
      </c>
      <c r="E26" s="143">
        <f aca="true" t="shared" si="3" ref="E26:P26">SUM(E19:E25)</f>
        <v>0</v>
      </c>
      <c r="F26" s="143">
        <f t="shared" si="3"/>
        <v>0</v>
      </c>
      <c r="G26" s="143">
        <f t="shared" si="3"/>
        <v>0</v>
      </c>
      <c r="H26" s="143">
        <f t="shared" si="3"/>
        <v>0</v>
      </c>
      <c r="I26" s="143">
        <f t="shared" si="3"/>
        <v>0</v>
      </c>
      <c r="J26" s="143">
        <f t="shared" si="3"/>
        <v>0</v>
      </c>
      <c r="K26" s="143">
        <f t="shared" si="3"/>
        <v>0</v>
      </c>
      <c r="L26" s="143">
        <f t="shared" si="3"/>
        <v>0</v>
      </c>
      <c r="M26" s="143">
        <f t="shared" si="3"/>
        <v>0</v>
      </c>
      <c r="N26" s="143">
        <f t="shared" si="3"/>
        <v>0</v>
      </c>
      <c r="O26" s="143">
        <f t="shared" si="3"/>
        <v>0</v>
      </c>
      <c r="P26" s="143">
        <f t="shared" si="3"/>
        <v>0</v>
      </c>
    </row>
    <row r="27" spans="1:16" s="130" customFormat="1" ht="24.75" customHeight="1" thickTop="1">
      <c r="A27" s="306" t="s">
        <v>136</v>
      </c>
      <c r="B27" s="144"/>
      <c r="C27" s="121"/>
      <c r="D27" s="140"/>
      <c r="E27" s="140"/>
      <c r="F27" s="140"/>
      <c r="G27" s="140"/>
      <c r="H27" s="140"/>
      <c r="I27" s="140"/>
      <c r="J27" s="140"/>
      <c r="K27" s="140"/>
      <c r="L27" s="140"/>
      <c r="M27" s="140"/>
      <c r="N27" s="140"/>
      <c r="O27" s="140"/>
      <c r="P27" s="140"/>
    </row>
    <row r="28" spans="1:16" s="130" customFormat="1" ht="15" customHeight="1">
      <c r="A28" s="114" t="s">
        <v>453</v>
      </c>
      <c r="B28" s="117" t="s">
        <v>21</v>
      </c>
      <c r="C28" s="121"/>
      <c r="D28" s="145">
        <f aca="true" t="shared" si="4" ref="D28:P28">IF(D19=0,"",D9/D19)</f>
      </c>
      <c r="E28" s="145">
        <f t="shared" si="4"/>
      </c>
      <c r="F28" s="145">
        <f t="shared" si="4"/>
      </c>
      <c r="G28" s="145">
        <f t="shared" si="4"/>
      </c>
      <c r="H28" s="145">
        <f t="shared" si="4"/>
      </c>
      <c r="I28" s="145">
        <f t="shared" si="4"/>
      </c>
      <c r="J28" s="145">
        <f t="shared" si="4"/>
      </c>
      <c r="K28" s="145">
        <f t="shared" si="4"/>
      </c>
      <c r="L28" s="145">
        <f t="shared" si="4"/>
      </c>
      <c r="M28" s="145">
        <f t="shared" si="4"/>
      </c>
      <c r="N28" s="145">
        <f t="shared" si="4"/>
      </c>
      <c r="O28" s="145">
        <f t="shared" si="4"/>
      </c>
      <c r="P28" s="145">
        <f t="shared" si="4"/>
      </c>
    </row>
    <row r="29" spans="1:16" s="130" customFormat="1" ht="15" customHeight="1">
      <c r="A29" s="114" t="s">
        <v>454</v>
      </c>
      <c r="B29" s="117" t="s">
        <v>24</v>
      </c>
      <c r="C29" s="121"/>
      <c r="D29" s="145">
        <f aca="true" t="shared" si="5" ref="D29:P29">IF(D20=0,"",D10/D20)</f>
      </c>
      <c r="E29" s="145">
        <f t="shared" si="5"/>
      </c>
      <c r="F29" s="145">
        <f t="shared" si="5"/>
      </c>
      <c r="G29" s="145">
        <f t="shared" si="5"/>
      </c>
      <c r="H29" s="145">
        <f t="shared" si="5"/>
      </c>
      <c r="I29" s="145">
        <f t="shared" si="5"/>
      </c>
      <c r="J29" s="145">
        <f t="shared" si="5"/>
      </c>
      <c r="K29" s="145">
        <f t="shared" si="5"/>
      </c>
      <c r="L29" s="145">
        <f t="shared" si="5"/>
      </c>
      <c r="M29" s="145">
        <f t="shared" si="5"/>
      </c>
      <c r="N29" s="145">
        <f t="shared" si="5"/>
      </c>
      <c r="O29" s="145">
        <f t="shared" si="5"/>
      </c>
      <c r="P29" s="145">
        <f t="shared" si="5"/>
      </c>
    </row>
    <row r="30" spans="1:16" s="130" customFormat="1" ht="15" customHeight="1">
      <c r="A30" s="114" t="s">
        <v>455</v>
      </c>
      <c r="B30" s="117" t="s">
        <v>32</v>
      </c>
      <c r="C30" s="121"/>
      <c r="D30" s="145">
        <f aca="true" t="shared" si="6" ref="D30:P30">IF(D21=0,"",D11/D21)</f>
      </c>
      <c r="E30" s="145">
        <f t="shared" si="6"/>
      </c>
      <c r="F30" s="145">
        <f t="shared" si="6"/>
      </c>
      <c r="G30" s="145">
        <f t="shared" si="6"/>
      </c>
      <c r="H30" s="145">
        <f t="shared" si="6"/>
      </c>
      <c r="I30" s="145">
        <f t="shared" si="6"/>
      </c>
      <c r="J30" s="145">
        <f t="shared" si="6"/>
      </c>
      <c r="K30" s="145">
        <f t="shared" si="6"/>
      </c>
      <c r="L30" s="145">
        <f t="shared" si="6"/>
      </c>
      <c r="M30" s="145">
        <f t="shared" si="6"/>
      </c>
      <c r="N30" s="145">
        <f t="shared" si="6"/>
      </c>
      <c r="O30" s="145">
        <f t="shared" si="6"/>
      </c>
      <c r="P30" s="145">
        <f t="shared" si="6"/>
      </c>
    </row>
    <row r="31" spans="1:16" s="130" customFormat="1" ht="15" customHeight="1">
      <c r="A31" s="114" t="s">
        <v>456</v>
      </c>
      <c r="B31" s="117" t="s">
        <v>87</v>
      </c>
      <c r="C31" s="121"/>
      <c r="D31" s="145">
        <f aca="true" t="shared" si="7" ref="D31:P31">IF(D22=0,"",D12/D22)</f>
      </c>
      <c r="E31" s="145">
        <f t="shared" si="7"/>
      </c>
      <c r="F31" s="145">
        <f t="shared" si="7"/>
      </c>
      <c r="G31" s="145">
        <f t="shared" si="7"/>
      </c>
      <c r="H31" s="145">
        <f t="shared" si="7"/>
      </c>
      <c r="I31" s="145">
        <f t="shared" si="7"/>
      </c>
      <c r="J31" s="145">
        <f t="shared" si="7"/>
      </c>
      <c r="K31" s="145">
        <f t="shared" si="7"/>
      </c>
      <c r="L31" s="145">
        <f t="shared" si="7"/>
      </c>
      <c r="M31" s="145">
        <f t="shared" si="7"/>
      </c>
      <c r="N31" s="145">
        <f t="shared" si="7"/>
      </c>
      <c r="O31" s="145">
        <f t="shared" si="7"/>
      </c>
      <c r="P31" s="145">
        <f t="shared" si="7"/>
      </c>
    </row>
    <row r="32" spans="1:16" s="130" customFormat="1" ht="15" customHeight="1">
      <c r="A32" s="114" t="s">
        <v>457</v>
      </c>
      <c r="B32" s="117" t="s">
        <v>107</v>
      </c>
      <c r="C32" s="121"/>
      <c r="D32" s="145">
        <f aca="true" t="shared" si="8" ref="D32:P32">IF(D23=0,"",D13/D23)</f>
      </c>
      <c r="E32" s="145">
        <f t="shared" si="8"/>
      </c>
      <c r="F32" s="145">
        <f t="shared" si="8"/>
      </c>
      <c r="G32" s="145">
        <f t="shared" si="8"/>
      </c>
      <c r="H32" s="145">
        <f t="shared" si="8"/>
      </c>
      <c r="I32" s="145">
        <f t="shared" si="8"/>
      </c>
      <c r="J32" s="145">
        <f t="shared" si="8"/>
      </c>
      <c r="K32" s="145">
        <f t="shared" si="8"/>
      </c>
      <c r="L32" s="145">
        <f t="shared" si="8"/>
      </c>
      <c r="M32" s="145">
        <f t="shared" si="8"/>
      </c>
      <c r="N32" s="145">
        <f t="shared" si="8"/>
      </c>
      <c r="O32" s="145">
        <f t="shared" si="8"/>
      </c>
      <c r="P32" s="145">
        <f t="shared" si="8"/>
      </c>
    </row>
    <row r="33" spans="1:16" s="130" customFormat="1" ht="15" customHeight="1">
      <c r="A33" s="114" t="s">
        <v>458</v>
      </c>
      <c r="B33" s="117" t="s">
        <v>103</v>
      </c>
      <c r="C33" s="121"/>
      <c r="D33" s="145">
        <f aca="true" t="shared" si="9" ref="D33:P33">IF(D24=0,"",D14/D24)</f>
      </c>
      <c r="E33" s="145">
        <f t="shared" si="9"/>
      </c>
      <c r="F33" s="145">
        <f t="shared" si="9"/>
      </c>
      <c r="G33" s="145">
        <f t="shared" si="9"/>
      </c>
      <c r="H33" s="145">
        <f t="shared" si="9"/>
      </c>
      <c r="I33" s="145">
        <f t="shared" si="9"/>
      </c>
      <c r="J33" s="145">
        <f t="shared" si="9"/>
      </c>
      <c r="K33" s="145">
        <f t="shared" si="9"/>
      </c>
      <c r="L33" s="145">
        <f t="shared" si="9"/>
      </c>
      <c r="M33" s="145">
        <f t="shared" si="9"/>
      </c>
      <c r="N33" s="145">
        <f t="shared" si="9"/>
      </c>
      <c r="O33" s="145">
        <f t="shared" si="9"/>
      </c>
      <c r="P33" s="145">
        <f t="shared" si="9"/>
      </c>
    </row>
    <row r="34" spans="1:16" s="130" customFormat="1" ht="15" customHeight="1">
      <c r="A34" s="114" t="s">
        <v>459</v>
      </c>
      <c r="B34" s="117" t="s">
        <v>106</v>
      </c>
      <c r="C34" s="121"/>
      <c r="D34" s="145">
        <f aca="true" t="shared" si="10" ref="D34:P34">IF(D25=0,"",D15/D25)</f>
      </c>
      <c r="E34" s="145">
        <f t="shared" si="10"/>
      </c>
      <c r="F34" s="145">
        <f t="shared" si="10"/>
      </c>
      <c r="G34" s="145">
        <f t="shared" si="10"/>
      </c>
      <c r="H34" s="145">
        <f t="shared" si="10"/>
      </c>
      <c r="I34" s="145">
        <f t="shared" si="10"/>
      </c>
      <c r="J34" s="145">
        <f t="shared" si="10"/>
      </c>
      <c r="K34" s="145">
        <f t="shared" si="10"/>
      </c>
      <c r="L34" s="145">
        <f t="shared" si="10"/>
      </c>
      <c r="M34" s="145">
        <f t="shared" si="10"/>
      </c>
      <c r="N34" s="145">
        <f t="shared" si="10"/>
      </c>
      <c r="O34" s="145">
        <f t="shared" si="10"/>
      </c>
      <c r="P34" s="145">
        <f t="shared" si="10"/>
      </c>
    </row>
    <row r="35" spans="1:16" s="130" customFormat="1" ht="15" customHeight="1" thickBot="1">
      <c r="A35" s="114" t="s">
        <v>460</v>
      </c>
      <c r="B35" s="135" t="s">
        <v>462</v>
      </c>
      <c r="C35" s="6"/>
      <c r="D35" s="146">
        <f aca="true" t="shared" si="11" ref="D35:P35">IF(D26=0,"",D16/D26)</f>
      </c>
      <c r="E35" s="146">
        <f t="shared" si="11"/>
      </c>
      <c r="F35" s="146">
        <f t="shared" si="11"/>
      </c>
      <c r="G35" s="146">
        <f t="shared" si="11"/>
      </c>
      <c r="H35" s="146">
        <f t="shared" si="11"/>
      </c>
      <c r="I35" s="146">
        <f t="shared" si="11"/>
      </c>
      <c r="J35" s="146">
        <f t="shared" si="11"/>
      </c>
      <c r="K35" s="146">
        <f t="shared" si="11"/>
      </c>
      <c r="L35" s="146">
        <f t="shared" si="11"/>
      </c>
      <c r="M35" s="146">
        <f t="shared" si="11"/>
      </c>
      <c r="N35" s="146">
        <f t="shared" si="11"/>
      </c>
      <c r="O35" s="146">
        <f t="shared" si="11"/>
      </c>
      <c r="P35" s="146">
        <f t="shared" si="11"/>
      </c>
    </row>
    <row r="36" spans="1:16" s="130" customFormat="1" ht="15" customHeight="1" thickTop="1">
      <c r="A36" s="130" t="s">
        <v>218</v>
      </c>
      <c r="B36" s="135"/>
      <c r="C36" s="121"/>
      <c r="D36" s="140"/>
      <c r="E36" s="140"/>
      <c r="F36" s="140"/>
      <c r="G36" s="140"/>
      <c r="H36" s="140"/>
      <c r="I36" s="140"/>
      <c r="J36" s="140"/>
      <c r="K36" s="140"/>
      <c r="L36" s="140"/>
      <c r="M36" s="140"/>
      <c r="N36" s="140"/>
      <c r="O36" s="140"/>
      <c r="P36" s="140"/>
    </row>
    <row r="37" spans="1:16" ht="13.5" customHeight="1" hidden="1">
      <c r="A37" s="147"/>
      <c r="B37" s="147"/>
      <c r="C37" s="147"/>
      <c r="D37" s="147"/>
      <c r="E37" s="147"/>
      <c r="F37" s="147"/>
      <c r="G37" s="147"/>
      <c r="H37" s="147"/>
      <c r="I37" s="147"/>
      <c r="J37" s="147"/>
      <c r="K37" s="147"/>
      <c r="L37" s="147"/>
      <c r="M37" s="147"/>
      <c r="N37" s="147"/>
      <c r="O37" s="147"/>
      <c r="P37" s="147"/>
    </row>
    <row r="38" spans="1:2" ht="13.5" customHeight="1" hidden="1">
      <c r="A38" s="129"/>
      <c r="B38" s="139"/>
    </row>
    <row r="39" spans="1:2" ht="14.25" hidden="1">
      <c r="A39" s="129"/>
      <c r="B39" s="139"/>
    </row>
    <row r="40" spans="1:2" ht="14.25" hidden="1">
      <c r="A40" s="129"/>
      <c r="B40" s="148"/>
    </row>
    <row r="41" spans="1:2" ht="14.25" hidden="1">
      <c r="A41" s="129"/>
      <c r="B41" s="139"/>
    </row>
    <row r="42" spans="1:2" ht="14.25" hidden="1">
      <c r="A42" s="129"/>
      <c r="B42" s="139"/>
    </row>
    <row r="43" spans="1:2" ht="14.25" hidden="1">
      <c r="A43" s="129"/>
      <c r="B43" s="139"/>
    </row>
    <row r="44" spans="1:2" ht="14.25" hidden="1">
      <c r="A44" s="129"/>
      <c r="B44" s="139"/>
    </row>
    <row r="45" spans="1:2" ht="14.25" hidden="1">
      <c r="A45" s="129"/>
      <c r="B45" s="139"/>
    </row>
    <row r="46" spans="1:2" ht="14.25" hidden="1">
      <c r="A46" s="129"/>
      <c r="B46" s="139"/>
    </row>
    <row r="47" spans="1:2" ht="14.25" hidden="1">
      <c r="A47" s="129"/>
      <c r="B47" s="139"/>
    </row>
    <row r="48" spans="1:2" ht="14.25" hidden="1">
      <c r="A48" s="129"/>
      <c r="B48" s="139"/>
    </row>
    <row r="49" spans="1:2" ht="14.25" hidden="1">
      <c r="A49" s="129"/>
      <c r="B49" s="139"/>
    </row>
    <row r="50" spans="1:2" ht="14.25" hidden="1">
      <c r="A50" s="129"/>
      <c r="B50" s="139"/>
    </row>
    <row r="51" spans="1:2" ht="14.25" hidden="1">
      <c r="A51" s="129"/>
      <c r="B51" s="139"/>
    </row>
    <row r="52" spans="1:2" ht="14.25" hidden="1">
      <c r="A52" s="129"/>
      <c r="B52" s="148"/>
    </row>
    <row r="53" spans="1:2" ht="14.25" hidden="1">
      <c r="A53" s="129"/>
      <c r="B53" s="139"/>
    </row>
    <row r="54" spans="1:2" ht="14.25" hidden="1">
      <c r="A54" s="129"/>
      <c r="B54" s="149"/>
    </row>
    <row r="55" spans="1:2" ht="14.25" hidden="1">
      <c r="A55" s="129"/>
      <c r="B55" s="148"/>
    </row>
    <row r="56" spans="1:2" ht="14.25" hidden="1">
      <c r="A56" s="129"/>
      <c r="B56" s="139"/>
    </row>
    <row r="57" spans="1:2" ht="14.25" hidden="1">
      <c r="A57" s="129"/>
      <c r="B57" s="139"/>
    </row>
    <row r="58" spans="1:2" ht="14.25" hidden="1">
      <c r="A58" s="129"/>
      <c r="B58" s="139"/>
    </row>
    <row r="59" spans="1:2" ht="14.25" hidden="1">
      <c r="A59" s="129"/>
      <c r="B59" s="139"/>
    </row>
    <row r="60" spans="1:2" ht="14.25" hidden="1">
      <c r="A60" s="129"/>
      <c r="B60" s="139"/>
    </row>
    <row r="61" spans="1:2" ht="14.25" hidden="1">
      <c r="A61" s="129"/>
      <c r="B61" s="139"/>
    </row>
    <row r="62" spans="1:2" ht="14.25" hidden="1">
      <c r="A62" s="129"/>
      <c r="B62" s="139"/>
    </row>
    <row r="63" spans="1:2" ht="14.25" hidden="1">
      <c r="A63" s="129"/>
      <c r="B63" s="139"/>
    </row>
    <row r="64" spans="1:2" ht="14.25" hidden="1">
      <c r="A64" s="129"/>
      <c r="B64" s="139"/>
    </row>
    <row r="65" spans="1:2" ht="14.25" hidden="1">
      <c r="A65" s="129"/>
      <c r="B65" s="139"/>
    </row>
  </sheetData>
  <sheetProtection password="E2ED" sheet="1" formatColumns="0" formatRows="0" insertColumns="0" insertRows="0"/>
  <mergeCells count="2">
    <mergeCell ref="A1:B1"/>
    <mergeCell ref="C1:P1"/>
  </mergeCells>
  <conditionalFormatting sqref="D9:O15">
    <cfRule type="expression" priority="2" dxfId="3" stopIfTrue="1">
      <formula>AND(D$16&lt;&gt;0,D9="")</formula>
    </cfRule>
  </conditionalFormatting>
  <conditionalFormatting sqref="D19:O25">
    <cfRule type="expression" priority="1" dxfId="3" stopIfTrue="1">
      <formula>AND(D$26&lt;&gt;0,D19="")</formula>
    </cfRule>
  </conditionalFormatting>
  <dataValidations count="1">
    <dataValidation type="decimal" allowBlank="1" showErrorMessage="1" errorTitle="Non-numeric value entered." error="Only numeric entries are acceptable. Try again." sqref="D9:O15">
      <formula1>-10000000000</formula1>
      <formula2>10000000000</formula2>
    </dataValidation>
  </dataValidations>
  <printOptions horizontalCentered="1"/>
  <pageMargins left="0.5" right="0.5" top="0.51" bottom="0.5" header="0" footer="0"/>
  <pageSetup fitToHeight="0" fitToWidth="1" horizontalDpi="600" verticalDpi="600" orientation="landscape" scale="43" r:id="rId1"/>
  <headerFooter alignWithMargins="0">
    <oddFooter>&amp;L&amp;A&amp;CAdministrative Expenses&amp;R&amp;D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89"/>
  <sheetViews>
    <sheetView zoomScalePageLayoutView="0" workbookViewId="0" topLeftCell="A1">
      <selection activeCell="A1" sqref="A1:B1"/>
    </sheetView>
  </sheetViews>
  <sheetFormatPr defaultColWidth="0" defaultRowHeight="12.75" zeroHeight="1"/>
  <cols>
    <col min="1" max="1" width="24.83203125" style="26" customWidth="1"/>
    <col min="2" max="2" width="40.83203125" style="26" customWidth="1"/>
    <col min="3" max="3" width="24.83203125" style="26" customWidth="1"/>
    <col min="4" max="4" width="22" style="26" customWidth="1"/>
    <col min="5" max="16" width="17.83203125" style="26" customWidth="1"/>
    <col min="17" max="17" width="1.66796875" style="26" customWidth="1"/>
    <col min="18" max="21" width="12" style="26" hidden="1" customWidth="1"/>
    <col min="22" max="22" width="13.83203125" style="26" hidden="1" customWidth="1"/>
    <col min="23" max="16384" width="0" style="26" hidden="1" customWidth="1"/>
  </cols>
  <sheetData>
    <row r="1" spans="1:16" ht="30" customHeight="1">
      <c r="A1" s="356" t="s">
        <v>20</v>
      </c>
      <c r="B1" s="356"/>
      <c r="C1" s="364" t="str">
        <f>'Admin - Part 1'!C1:O1</f>
        <v>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v>
      </c>
      <c r="D1" s="364"/>
      <c r="E1" s="364"/>
      <c r="F1" s="364"/>
      <c r="G1" s="364"/>
      <c r="H1" s="364"/>
      <c r="I1" s="364"/>
      <c r="J1" s="364"/>
      <c r="K1" s="364"/>
      <c r="L1" s="364"/>
      <c r="M1" s="364"/>
      <c r="N1" s="364"/>
      <c r="O1" s="364"/>
      <c r="P1" s="364"/>
    </row>
    <row r="2" spans="1:16" ht="15" customHeight="1">
      <c r="A2" s="40" t="s">
        <v>57</v>
      </c>
      <c r="B2" s="261">
        <f>+'Admin - Part 1'!B2:D2</f>
        <v>0</v>
      </c>
      <c r="D2" s="261"/>
      <c r="E2" s="261"/>
      <c r="F2" s="261"/>
      <c r="G2" s="261"/>
      <c r="H2" s="158"/>
      <c r="I2" s="158"/>
      <c r="J2" s="158"/>
      <c r="K2" s="158"/>
      <c r="L2" s="158"/>
      <c r="M2" s="158"/>
      <c r="N2" s="158"/>
      <c r="O2" s="158"/>
      <c r="P2" s="158"/>
    </row>
    <row r="3" spans="1:16" ht="15" customHeight="1">
      <c r="A3" s="40" t="s">
        <v>4</v>
      </c>
      <c r="B3" s="153">
        <f>'Admin - Part 1'!B3</f>
        <v>2020</v>
      </c>
      <c r="C3" s="40" t="s">
        <v>19</v>
      </c>
      <c r="D3" s="7" t="str">
        <f>+'Admin - Part 1'!D3</f>
        <v>All</v>
      </c>
      <c r="F3" s="159"/>
      <c r="G3" s="42"/>
      <c r="H3" s="42"/>
      <c r="I3" s="42"/>
      <c r="J3" s="42"/>
      <c r="K3" s="42"/>
      <c r="L3" s="42"/>
      <c r="M3" s="42"/>
      <c r="N3" s="42"/>
      <c r="O3" s="42"/>
      <c r="P3" s="75"/>
    </row>
    <row r="4" spans="1:16" ht="15" customHeight="1">
      <c r="A4" s="40" t="s">
        <v>5</v>
      </c>
      <c r="B4" s="260">
        <f>'Admin - Part 1'!B4</f>
        <v>0</v>
      </c>
      <c r="C4" s="2" t="s">
        <v>18</v>
      </c>
      <c r="D4" s="7" t="str">
        <f>+'Admin - Part 1'!D4</f>
        <v>All</v>
      </c>
      <c r="F4" s="178"/>
      <c r="G4" s="179"/>
      <c r="H4" s="179"/>
      <c r="I4" s="179"/>
      <c r="J4" s="179"/>
      <c r="K4" s="179"/>
      <c r="L4" s="179"/>
      <c r="M4" s="179"/>
      <c r="N4" s="179"/>
      <c r="O4" s="179"/>
      <c r="P4" s="179"/>
    </row>
    <row r="5" spans="1:16" ht="15" customHeight="1">
      <c r="A5" s="40" t="s">
        <v>6</v>
      </c>
      <c r="B5" s="153">
        <f>'Admin - Part 1'!B5</f>
        <v>0</v>
      </c>
      <c r="C5" s="7" t="s">
        <v>52</v>
      </c>
      <c r="D5" s="260">
        <f>'Admin - Part 1'!D5</f>
        <v>0</v>
      </c>
      <c r="F5" s="179"/>
      <c r="G5" s="179"/>
      <c r="H5" s="179"/>
      <c r="J5" s="179"/>
      <c r="K5" s="179"/>
      <c r="L5" s="179"/>
      <c r="M5" s="179"/>
      <c r="N5" s="179"/>
      <c r="O5" s="179"/>
      <c r="P5" s="179"/>
    </row>
    <row r="6" spans="1:16" ht="30" customHeight="1">
      <c r="A6" s="152" t="s">
        <v>147</v>
      </c>
      <c r="B6" s="153" t="s">
        <v>60</v>
      </c>
      <c r="C6" s="92"/>
      <c r="D6" s="21"/>
      <c r="E6" s="151"/>
      <c r="F6" s="160"/>
      <c r="G6" s="285"/>
      <c r="H6" s="285"/>
      <c r="I6" s="285"/>
      <c r="J6" s="285"/>
      <c r="K6" s="285"/>
      <c r="L6" s="285"/>
      <c r="M6" s="285"/>
      <c r="N6" s="285"/>
      <c r="O6" s="285"/>
      <c r="P6" s="180"/>
    </row>
    <row r="7" spans="1:16" ht="30" customHeight="1">
      <c r="A7" s="181" t="s">
        <v>219</v>
      </c>
      <c r="B7" s="181" t="s">
        <v>220</v>
      </c>
      <c r="C7" s="2" t="s">
        <v>0</v>
      </c>
      <c r="D7" s="161" t="str">
        <f>+'Admin - Part 1'!D7</f>
        <v>Sep-19</v>
      </c>
      <c r="E7" s="49" t="str">
        <f>+'Admin - Part 1'!E7</f>
        <v>Oct-19</v>
      </c>
      <c r="F7" s="49" t="str">
        <f>+'Admin - Part 1'!F7</f>
        <v>Nov-19</v>
      </c>
      <c r="G7" s="49" t="str">
        <f>+'Admin - Part 1'!G7</f>
        <v>Dec-19</v>
      </c>
      <c r="H7" s="49" t="str">
        <f>+'Admin - Part 1'!H7</f>
        <v>Jan-20</v>
      </c>
      <c r="I7" s="161" t="str">
        <f>+'Admin - Part 1'!I7</f>
        <v>Feb-20</v>
      </c>
      <c r="J7" s="49" t="str">
        <f>+'Admin - Part 1'!J7</f>
        <v>Mar-20</v>
      </c>
      <c r="K7" s="49" t="str">
        <f>+'Admin - Part 1'!K7</f>
        <v>Apr-20</v>
      </c>
      <c r="L7" s="49" t="str">
        <f>+'Admin - Part 1'!L7</f>
        <v>May-20</v>
      </c>
      <c r="M7" s="49" t="str">
        <f>+'Admin - Part 1'!M7</f>
        <v>Jun-20</v>
      </c>
      <c r="N7" s="161" t="str">
        <f>+'Admin - Part 1'!N7</f>
        <v>Jul-20</v>
      </c>
      <c r="O7" s="49" t="str">
        <f>+'Admin - Part 1'!O7</f>
        <v>Aug-20</v>
      </c>
      <c r="P7" s="73" t="s">
        <v>1</v>
      </c>
    </row>
    <row r="8" spans="1:16" ht="15" customHeight="1">
      <c r="A8" s="40" t="s">
        <v>230</v>
      </c>
      <c r="B8" s="152" t="s">
        <v>54</v>
      </c>
      <c r="C8" s="286"/>
      <c r="D8" s="287">
        <f>'Admin - Part 1'!D32</f>
        <v>0</v>
      </c>
      <c r="E8" s="287">
        <f>'Admin - Part 1'!E32</f>
        <v>0</v>
      </c>
      <c r="F8" s="287">
        <f>'Admin - Part 1'!F32</f>
        <v>0</v>
      </c>
      <c r="G8" s="287">
        <f>'Admin - Part 1'!G32</f>
        <v>0</v>
      </c>
      <c r="H8" s="287">
        <f>'Admin - Part 1'!H32</f>
        <v>0</v>
      </c>
      <c r="I8" s="287">
        <f>'Admin - Part 1'!I32</f>
        <v>0</v>
      </c>
      <c r="J8" s="287">
        <f>'Admin - Part 1'!J32</f>
        <v>0</v>
      </c>
      <c r="K8" s="287">
        <f>'Admin - Part 1'!K32</f>
        <v>0</v>
      </c>
      <c r="L8" s="287">
        <f>'Admin - Part 1'!L32</f>
        <v>0</v>
      </c>
      <c r="M8" s="287">
        <f>'Admin - Part 1'!M32</f>
        <v>0</v>
      </c>
      <c r="N8" s="287">
        <f>'Admin - Part 1'!N32</f>
        <v>0</v>
      </c>
      <c r="O8" s="287">
        <f>'Admin - Part 1'!O32</f>
        <v>0</v>
      </c>
      <c r="P8" s="287">
        <f>'Admin - Part 1'!P32</f>
        <v>0</v>
      </c>
    </row>
    <row r="9" spans="1:16" ht="24.75" customHeight="1">
      <c r="A9" s="288" t="s">
        <v>127</v>
      </c>
      <c r="C9" s="286"/>
      <c r="D9" s="287"/>
      <c r="E9" s="287"/>
      <c r="F9" s="287"/>
      <c r="G9" s="287"/>
      <c r="H9" s="287"/>
      <c r="I9" s="287"/>
      <c r="J9" s="287"/>
      <c r="K9" s="287"/>
      <c r="L9" s="287"/>
      <c r="M9" s="287"/>
      <c r="N9" s="287"/>
      <c r="O9" s="287"/>
      <c r="P9" s="287"/>
    </row>
    <row r="10" spans="1:16" ht="15" customHeight="1">
      <c r="A10" s="40" t="s">
        <v>238</v>
      </c>
      <c r="B10" s="156" t="s">
        <v>21</v>
      </c>
      <c r="C10" s="286"/>
      <c r="D10" s="162">
        <f aca="true" t="shared" si="0" ref="D10:D16">SUMIF($B$21:$B$52,$B10,$D$21:$D$52)</f>
        <v>0</v>
      </c>
      <c r="E10" s="162">
        <f aca="true" t="shared" si="1" ref="E10:E16">SUMIF($B$21:$B$52,$B10,$E$21:$E$52)</f>
        <v>0</v>
      </c>
      <c r="F10" s="162">
        <f aca="true" t="shared" si="2" ref="F10:F16">SUMIF($B$21:$B$52,$B10,$F$21:$F$52)</f>
        <v>0</v>
      </c>
      <c r="G10" s="162">
        <f aca="true" t="shared" si="3" ref="G10:G16">SUMIF($B$21:$B$52,$B10,$G$21:$G$52)</f>
        <v>0</v>
      </c>
      <c r="H10" s="162">
        <f aca="true" t="shared" si="4" ref="H10:H16">SUMIF($B$21:$B$52,$B10,$H$21:$H$52)</f>
        <v>0</v>
      </c>
      <c r="I10" s="162">
        <f aca="true" t="shared" si="5" ref="I10:I16">SUMIF($B$21:$B$52,$B10,$I$21:$I$52)</f>
        <v>0</v>
      </c>
      <c r="J10" s="162">
        <f aca="true" t="shared" si="6" ref="J10:J16">SUMIF($B$21:$B$52,$B10,$J$21:$J$52)</f>
        <v>0</v>
      </c>
      <c r="K10" s="162">
        <f aca="true" t="shared" si="7" ref="K10:K16">SUMIF($B$21:$B$52,$B10,$K$21:$K$52)</f>
        <v>0</v>
      </c>
      <c r="L10" s="162">
        <f aca="true" t="shared" si="8" ref="L10:L16">SUMIF($B$21:$B$52,$B10,$L$21:$L$52)</f>
        <v>0</v>
      </c>
      <c r="M10" s="162">
        <f aca="true" t="shared" si="9" ref="M10:M16">SUMIF($B$21:$B$52,$B10,$M$21:$M$52)</f>
        <v>0</v>
      </c>
      <c r="N10" s="162">
        <f aca="true" t="shared" si="10" ref="N10:N16">SUMIF($B$21:$B$52,$B10,$N$21:$N$52)</f>
        <v>0</v>
      </c>
      <c r="O10" s="162">
        <f aca="true" t="shared" si="11" ref="O10:O16">SUMIF($B$21:$B$52,$B10,$O$21:$O$52)</f>
        <v>0</v>
      </c>
      <c r="P10" s="287">
        <f>SUM(D10:O10)</f>
        <v>0</v>
      </c>
    </row>
    <row r="11" spans="1:16" ht="15" customHeight="1">
      <c r="A11" s="40" t="s">
        <v>231</v>
      </c>
      <c r="B11" s="156" t="s">
        <v>24</v>
      </c>
      <c r="C11" s="286"/>
      <c r="D11" s="162">
        <f t="shared" si="0"/>
        <v>0</v>
      </c>
      <c r="E11" s="162">
        <f t="shared" si="1"/>
        <v>0</v>
      </c>
      <c r="F11" s="162">
        <f t="shared" si="2"/>
        <v>0</v>
      </c>
      <c r="G11" s="162">
        <f t="shared" si="3"/>
        <v>0</v>
      </c>
      <c r="H11" s="162">
        <f t="shared" si="4"/>
        <v>0</v>
      </c>
      <c r="I11" s="162">
        <f t="shared" si="5"/>
        <v>0</v>
      </c>
      <c r="J11" s="162">
        <f t="shared" si="6"/>
        <v>0</v>
      </c>
      <c r="K11" s="162">
        <f t="shared" si="7"/>
        <v>0</v>
      </c>
      <c r="L11" s="162">
        <f t="shared" si="8"/>
        <v>0</v>
      </c>
      <c r="M11" s="162">
        <f t="shared" si="9"/>
        <v>0</v>
      </c>
      <c r="N11" s="162">
        <f t="shared" si="10"/>
        <v>0</v>
      </c>
      <c r="O11" s="162">
        <f t="shared" si="11"/>
        <v>0</v>
      </c>
      <c r="P11" s="287">
        <f aca="true" t="shared" si="12" ref="P11:P16">SUM(D11:O11)</f>
        <v>0</v>
      </c>
    </row>
    <row r="12" spans="1:16" ht="15" customHeight="1">
      <c r="A12" s="40" t="s">
        <v>232</v>
      </c>
      <c r="B12" s="156" t="s">
        <v>32</v>
      </c>
      <c r="C12" s="286"/>
      <c r="D12" s="162">
        <f t="shared" si="0"/>
        <v>0</v>
      </c>
      <c r="E12" s="162">
        <f t="shared" si="1"/>
        <v>0</v>
      </c>
      <c r="F12" s="162">
        <f t="shared" si="2"/>
        <v>0</v>
      </c>
      <c r="G12" s="162">
        <f t="shared" si="3"/>
        <v>0</v>
      </c>
      <c r="H12" s="162">
        <f t="shared" si="4"/>
        <v>0</v>
      </c>
      <c r="I12" s="162">
        <f t="shared" si="5"/>
        <v>0</v>
      </c>
      <c r="J12" s="162">
        <f t="shared" si="6"/>
        <v>0</v>
      </c>
      <c r="K12" s="162">
        <f t="shared" si="7"/>
        <v>0</v>
      </c>
      <c r="L12" s="162">
        <f t="shared" si="8"/>
        <v>0</v>
      </c>
      <c r="M12" s="162">
        <f t="shared" si="9"/>
        <v>0</v>
      </c>
      <c r="N12" s="162">
        <f t="shared" si="10"/>
        <v>0</v>
      </c>
      <c r="O12" s="162">
        <f t="shared" si="11"/>
        <v>0</v>
      </c>
      <c r="P12" s="287">
        <f t="shared" si="12"/>
        <v>0</v>
      </c>
    </row>
    <row r="13" spans="1:16" ht="15" customHeight="1">
      <c r="A13" s="40" t="s">
        <v>233</v>
      </c>
      <c r="B13" s="156" t="s">
        <v>87</v>
      </c>
      <c r="C13" s="286"/>
      <c r="D13" s="162">
        <f t="shared" si="0"/>
        <v>0</v>
      </c>
      <c r="E13" s="162">
        <f t="shared" si="1"/>
        <v>0</v>
      </c>
      <c r="F13" s="162">
        <f t="shared" si="2"/>
        <v>0</v>
      </c>
      <c r="G13" s="162">
        <f t="shared" si="3"/>
        <v>0</v>
      </c>
      <c r="H13" s="162">
        <f t="shared" si="4"/>
        <v>0</v>
      </c>
      <c r="I13" s="162">
        <f t="shared" si="5"/>
        <v>0</v>
      </c>
      <c r="J13" s="162">
        <f t="shared" si="6"/>
        <v>0</v>
      </c>
      <c r="K13" s="162">
        <f t="shared" si="7"/>
        <v>0</v>
      </c>
      <c r="L13" s="162">
        <f t="shared" si="8"/>
        <v>0</v>
      </c>
      <c r="M13" s="162">
        <f t="shared" si="9"/>
        <v>0</v>
      </c>
      <c r="N13" s="162">
        <f t="shared" si="10"/>
        <v>0</v>
      </c>
      <c r="O13" s="162">
        <f t="shared" si="11"/>
        <v>0</v>
      </c>
      <c r="P13" s="287">
        <f t="shared" si="12"/>
        <v>0</v>
      </c>
    </row>
    <row r="14" spans="1:16" ht="15" customHeight="1">
      <c r="A14" s="40" t="s">
        <v>234</v>
      </c>
      <c r="B14" s="156" t="s">
        <v>107</v>
      </c>
      <c r="C14" s="286"/>
      <c r="D14" s="162">
        <f t="shared" si="0"/>
        <v>0</v>
      </c>
      <c r="E14" s="162">
        <f t="shared" si="1"/>
        <v>0</v>
      </c>
      <c r="F14" s="162">
        <f t="shared" si="2"/>
        <v>0</v>
      </c>
      <c r="G14" s="162">
        <f t="shared" si="3"/>
        <v>0</v>
      </c>
      <c r="H14" s="162">
        <f t="shared" si="4"/>
        <v>0</v>
      </c>
      <c r="I14" s="162">
        <f t="shared" si="5"/>
        <v>0</v>
      </c>
      <c r="J14" s="162">
        <f t="shared" si="6"/>
        <v>0</v>
      </c>
      <c r="K14" s="162">
        <f t="shared" si="7"/>
        <v>0</v>
      </c>
      <c r="L14" s="162">
        <f t="shared" si="8"/>
        <v>0</v>
      </c>
      <c r="M14" s="162">
        <f t="shared" si="9"/>
        <v>0</v>
      </c>
      <c r="N14" s="162">
        <f t="shared" si="10"/>
        <v>0</v>
      </c>
      <c r="O14" s="162">
        <f t="shared" si="11"/>
        <v>0</v>
      </c>
      <c r="P14" s="287">
        <f t="shared" si="12"/>
        <v>0</v>
      </c>
    </row>
    <row r="15" spans="1:16" ht="15" customHeight="1">
      <c r="A15" s="40" t="s">
        <v>235</v>
      </c>
      <c r="B15" s="156" t="s">
        <v>103</v>
      </c>
      <c r="C15" s="286"/>
      <c r="D15" s="162">
        <f t="shared" si="0"/>
        <v>0</v>
      </c>
      <c r="E15" s="162">
        <f t="shared" si="1"/>
        <v>0</v>
      </c>
      <c r="F15" s="162">
        <f t="shared" si="2"/>
        <v>0</v>
      </c>
      <c r="G15" s="162">
        <f t="shared" si="3"/>
        <v>0</v>
      </c>
      <c r="H15" s="162">
        <f t="shared" si="4"/>
        <v>0</v>
      </c>
      <c r="I15" s="162">
        <f t="shared" si="5"/>
        <v>0</v>
      </c>
      <c r="J15" s="162">
        <f t="shared" si="6"/>
        <v>0</v>
      </c>
      <c r="K15" s="162">
        <f t="shared" si="7"/>
        <v>0</v>
      </c>
      <c r="L15" s="162">
        <f t="shared" si="8"/>
        <v>0</v>
      </c>
      <c r="M15" s="162">
        <f t="shared" si="9"/>
        <v>0</v>
      </c>
      <c r="N15" s="162">
        <f t="shared" si="10"/>
        <v>0</v>
      </c>
      <c r="O15" s="162">
        <f t="shared" si="11"/>
        <v>0</v>
      </c>
      <c r="P15" s="287">
        <f t="shared" si="12"/>
        <v>0</v>
      </c>
    </row>
    <row r="16" spans="1:16" ht="15" customHeight="1">
      <c r="A16" s="40" t="s">
        <v>236</v>
      </c>
      <c r="B16" s="156" t="s">
        <v>106</v>
      </c>
      <c r="C16" s="286"/>
      <c r="D16" s="163">
        <f t="shared" si="0"/>
        <v>0</v>
      </c>
      <c r="E16" s="163">
        <f t="shared" si="1"/>
        <v>0</v>
      </c>
      <c r="F16" s="163">
        <f t="shared" si="2"/>
        <v>0</v>
      </c>
      <c r="G16" s="163">
        <f t="shared" si="3"/>
        <v>0</v>
      </c>
      <c r="H16" s="163">
        <f t="shared" si="4"/>
        <v>0</v>
      </c>
      <c r="I16" s="163">
        <f t="shared" si="5"/>
        <v>0</v>
      </c>
      <c r="J16" s="163">
        <f t="shared" si="6"/>
        <v>0</v>
      </c>
      <c r="K16" s="163">
        <f t="shared" si="7"/>
        <v>0</v>
      </c>
      <c r="L16" s="163">
        <f t="shared" si="8"/>
        <v>0</v>
      </c>
      <c r="M16" s="163">
        <f t="shared" si="9"/>
        <v>0</v>
      </c>
      <c r="N16" s="163">
        <f t="shared" si="10"/>
        <v>0</v>
      </c>
      <c r="O16" s="163">
        <f t="shared" si="11"/>
        <v>0</v>
      </c>
      <c r="P16" s="289">
        <f t="shared" si="12"/>
        <v>0</v>
      </c>
    </row>
    <row r="17" spans="1:16" ht="15" customHeight="1">
      <c r="A17" s="40" t="s">
        <v>237</v>
      </c>
      <c r="B17" s="164" t="s">
        <v>113</v>
      </c>
      <c r="C17" s="286"/>
      <c r="D17" s="290">
        <f>SUM(D10:D16)</f>
        <v>0</v>
      </c>
      <c r="E17" s="290">
        <f aca="true" t="shared" si="13" ref="E17:O17">SUM(E10:E16)</f>
        <v>0</v>
      </c>
      <c r="F17" s="290">
        <f t="shared" si="13"/>
        <v>0</v>
      </c>
      <c r="G17" s="290">
        <f t="shared" si="13"/>
        <v>0</v>
      </c>
      <c r="H17" s="290">
        <f t="shared" si="13"/>
        <v>0</v>
      </c>
      <c r="I17" s="290">
        <f t="shared" si="13"/>
        <v>0</v>
      </c>
      <c r="J17" s="290">
        <f t="shared" si="13"/>
        <v>0</v>
      </c>
      <c r="K17" s="290">
        <f t="shared" si="13"/>
        <v>0</v>
      </c>
      <c r="L17" s="290">
        <f t="shared" si="13"/>
        <v>0</v>
      </c>
      <c r="M17" s="290">
        <f t="shared" si="13"/>
        <v>0</v>
      </c>
      <c r="N17" s="290">
        <f t="shared" si="13"/>
        <v>0</v>
      </c>
      <c r="O17" s="290">
        <f t="shared" si="13"/>
        <v>0</v>
      </c>
      <c r="P17" s="290">
        <f>SUM(P10:P16)</f>
        <v>0</v>
      </c>
    </row>
    <row r="18" spans="1:16" ht="15" customHeight="1" thickBot="1">
      <c r="A18" s="40" t="s">
        <v>239</v>
      </c>
      <c r="B18" s="101" t="s">
        <v>146</v>
      </c>
      <c r="C18" s="286"/>
      <c r="D18" s="291">
        <f aca="true" t="shared" si="14" ref="D18:P18">IF(D17&gt;0,D8/D17,0)</f>
        <v>0</v>
      </c>
      <c r="E18" s="291">
        <f t="shared" si="14"/>
        <v>0</v>
      </c>
      <c r="F18" s="291">
        <f t="shared" si="14"/>
        <v>0</v>
      </c>
      <c r="G18" s="291">
        <f t="shared" si="14"/>
        <v>0</v>
      </c>
      <c r="H18" s="291">
        <f t="shared" si="14"/>
        <v>0</v>
      </c>
      <c r="I18" s="291">
        <f t="shared" si="14"/>
        <v>0</v>
      </c>
      <c r="J18" s="291">
        <f t="shared" si="14"/>
        <v>0</v>
      </c>
      <c r="K18" s="291">
        <f t="shared" si="14"/>
        <v>0</v>
      </c>
      <c r="L18" s="291">
        <f t="shared" si="14"/>
        <v>0</v>
      </c>
      <c r="M18" s="291">
        <f t="shared" si="14"/>
        <v>0</v>
      </c>
      <c r="N18" s="291">
        <f t="shared" si="14"/>
        <v>0</v>
      </c>
      <c r="O18" s="291">
        <f t="shared" si="14"/>
        <v>0</v>
      </c>
      <c r="P18" s="291">
        <f t="shared" si="14"/>
        <v>0</v>
      </c>
    </row>
    <row r="19" spans="1:16" ht="24.75" customHeight="1" thickTop="1">
      <c r="A19" s="292" t="s">
        <v>84</v>
      </c>
      <c r="B19" s="286"/>
      <c r="C19" s="286"/>
      <c r="D19" s="293"/>
      <c r="E19" s="294"/>
      <c r="F19" s="294"/>
      <c r="G19" s="294"/>
      <c r="H19" s="294"/>
      <c r="I19" s="294"/>
      <c r="J19" s="294"/>
      <c r="K19" s="294"/>
      <c r="L19" s="294"/>
      <c r="M19" s="294"/>
      <c r="N19" s="294"/>
      <c r="O19" s="294"/>
      <c r="P19" s="294"/>
    </row>
    <row r="20" spans="1:16" ht="15" customHeight="1">
      <c r="A20" s="165" t="s">
        <v>45</v>
      </c>
      <c r="C20" s="165"/>
      <c r="D20" s="166"/>
      <c r="E20" s="167"/>
      <c r="F20" s="167"/>
      <c r="G20" s="167"/>
      <c r="H20" s="167"/>
      <c r="I20" s="167"/>
      <c r="J20" s="167"/>
      <c r="K20" s="167"/>
      <c r="L20" s="167"/>
      <c r="M20" s="167"/>
      <c r="N20" s="167"/>
      <c r="O20" s="167"/>
      <c r="P20" s="1"/>
    </row>
    <row r="21" spans="1:17" ht="15" customHeight="1">
      <c r="A21" s="40" t="s">
        <v>240</v>
      </c>
      <c r="B21" s="168"/>
      <c r="C21" s="168"/>
      <c r="D21" s="169"/>
      <c r="E21" s="169"/>
      <c r="F21" s="169"/>
      <c r="G21" s="169"/>
      <c r="H21" s="169"/>
      <c r="I21" s="169"/>
      <c r="J21" s="169"/>
      <c r="K21" s="169"/>
      <c r="L21" s="169"/>
      <c r="M21" s="169"/>
      <c r="N21" s="169"/>
      <c r="O21" s="169"/>
      <c r="P21" s="295">
        <f aca="true" t="shared" si="15" ref="P21:P39">SUM(D21:O21)</f>
        <v>0</v>
      </c>
      <c r="Q21" s="296"/>
    </row>
    <row r="22" spans="1:17" ht="15" customHeight="1">
      <c r="A22" s="40" t="s">
        <v>241</v>
      </c>
      <c r="B22" s="168"/>
      <c r="C22" s="168"/>
      <c r="D22" s="169"/>
      <c r="E22" s="169"/>
      <c r="F22" s="169"/>
      <c r="G22" s="170"/>
      <c r="H22" s="170"/>
      <c r="I22" s="170"/>
      <c r="J22" s="170"/>
      <c r="K22" s="170"/>
      <c r="L22" s="170"/>
      <c r="M22" s="170"/>
      <c r="N22" s="170"/>
      <c r="O22" s="170"/>
      <c r="P22" s="295">
        <f t="shared" si="15"/>
        <v>0</v>
      </c>
      <c r="Q22" s="296"/>
    </row>
    <row r="23" spans="1:17" ht="15" customHeight="1">
      <c r="A23" s="40" t="s">
        <v>242</v>
      </c>
      <c r="B23" s="171"/>
      <c r="C23" s="171"/>
      <c r="D23" s="172"/>
      <c r="E23" s="172"/>
      <c r="F23" s="172"/>
      <c r="G23" s="173"/>
      <c r="H23" s="173"/>
      <c r="I23" s="173"/>
      <c r="J23" s="173"/>
      <c r="K23" s="173"/>
      <c r="L23" s="173"/>
      <c r="M23" s="173"/>
      <c r="N23" s="173"/>
      <c r="O23" s="173"/>
      <c r="P23" s="297">
        <f t="shared" si="15"/>
        <v>0</v>
      </c>
      <c r="Q23" s="296"/>
    </row>
    <row r="24" spans="1:17" ht="15" customHeight="1">
      <c r="A24" s="40" t="s">
        <v>243</v>
      </c>
      <c r="B24" s="168"/>
      <c r="C24" s="168"/>
      <c r="D24" s="169"/>
      <c r="E24" s="169"/>
      <c r="F24" s="169"/>
      <c r="G24" s="170"/>
      <c r="H24" s="170"/>
      <c r="I24" s="170"/>
      <c r="J24" s="170"/>
      <c r="K24" s="170"/>
      <c r="L24" s="170"/>
      <c r="M24" s="170"/>
      <c r="N24" s="170"/>
      <c r="O24" s="170"/>
      <c r="P24" s="295">
        <f t="shared" si="15"/>
        <v>0</v>
      </c>
      <c r="Q24" s="296"/>
    </row>
    <row r="25" spans="1:17" ht="15" customHeight="1">
      <c r="A25" s="40" t="s">
        <v>244</v>
      </c>
      <c r="B25" s="168"/>
      <c r="C25" s="168"/>
      <c r="D25" s="169"/>
      <c r="E25" s="169"/>
      <c r="F25" s="169"/>
      <c r="G25" s="170"/>
      <c r="H25" s="170"/>
      <c r="I25" s="170"/>
      <c r="J25" s="170"/>
      <c r="K25" s="170"/>
      <c r="L25" s="170"/>
      <c r="M25" s="170"/>
      <c r="N25" s="170"/>
      <c r="O25" s="170"/>
      <c r="P25" s="295">
        <f t="shared" si="15"/>
        <v>0</v>
      </c>
      <c r="Q25" s="296"/>
    </row>
    <row r="26" spans="1:17" ht="15" customHeight="1">
      <c r="A26" s="40" t="s">
        <v>245</v>
      </c>
      <c r="B26" s="171"/>
      <c r="C26" s="171"/>
      <c r="D26" s="172"/>
      <c r="E26" s="172"/>
      <c r="F26" s="172"/>
      <c r="G26" s="173"/>
      <c r="H26" s="173"/>
      <c r="I26" s="173"/>
      <c r="J26" s="173"/>
      <c r="K26" s="173"/>
      <c r="L26" s="173"/>
      <c r="M26" s="173"/>
      <c r="N26" s="173"/>
      <c r="O26" s="173"/>
      <c r="P26" s="297">
        <f t="shared" si="15"/>
        <v>0</v>
      </c>
      <c r="Q26" s="296"/>
    </row>
    <row r="27" spans="1:17" ht="15" customHeight="1">
      <c r="A27" s="40" t="s">
        <v>246</v>
      </c>
      <c r="B27" s="168"/>
      <c r="C27" s="168"/>
      <c r="D27" s="169"/>
      <c r="E27" s="169"/>
      <c r="F27" s="169"/>
      <c r="G27" s="170"/>
      <c r="H27" s="170"/>
      <c r="I27" s="170"/>
      <c r="J27" s="170"/>
      <c r="K27" s="170"/>
      <c r="L27" s="170"/>
      <c r="M27" s="170"/>
      <c r="N27" s="170"/>
      <c r="O27" s="170"/>
      <c r="P27" s="295">
        <f t="shared" si="15"/>
        <v>0</v>
      </c>
      <c r="Q27" s="296"/>
    </row>
    <row r="28" spans="1:17" ht="15" customHeight="1">
      <c r="A28" s="40" t="s">
        <v>247</v>
      </c>
      <c r="B28" s="168"/>
      <c r="C28" s="168"/>
      <c r="D28" s="169"/>
      <c r="E28" s="169"/>
      <c r="F28" s="169"/>
      <c r="G28" s="170"/>
      <c r="H28" s="170"/>
      <c r="I28" s="170"/>
      <c r="J28" s="170"/>
      <c r="K28" s="170"/>
      <c r="L28" s="170"/>
      <c r="M28" s="170"/>
      <c r="N28" s="170"/>
      <c r="O28" s="170"/>
      <c r="P28" s="295">
        <f>SUM(D28:O28)</f>
        <v>0</v>
      </c>
      <c r="Q28" s="296"/>
    </row>
    <row r="29" spans="1:17" ht="15" customHeight="1">
      <c r="A29" s="40" t="s">
        <v>248</v>
      </c>
      <c r="B29" s="171"/>
      <c r="C29" s="171"/>
      <c r="D29" s="172"/>
      <c r="E29" s="172"/>
      <c r="F29" s="172"/>
      <c r="G29" s="173"/>
      <c r="H29" s="173"/>
      <c r="I29" s="173"/>
      <c r="J29" s="173"/>
      <c r="K29" s="173"/>
      <c r="L29" s="173"/>
      <c r="M29" s="173"/>
      <c r="N29" s="173"/>
      <c r="O29" s="173"/>
      <c r="P29" s="297">
        <f t="shared" si="15"/>
        <v>0</v>
      </c>
      <c r="Q29" s="296"/>
    </row>
    <row r="30" spans="1:17" ht="15" customHeight="1">
      <c r="A30" s="40" t="s">
        <v>249</v>
      </c>
      <c r="B30" s="168"/>
      <c r="C30" s="168"/>
      <c r="D30" s="169"/>
      <c r="E30" s="169"/>
      <c r="F30" s="169"/>
      <c r="G30" s="170"/>
      <c r="H30" s="170"/>
      <c r="I30" s="170"/>
      <c r="J30" s="170"/>
      <c r="K30" s="170"/>
      <c r="L30" s="170"/>
      <c r="M30" s="170"/>
      <c r="N30" s="170"/>
      <c r="O30" s="170"/>
      <c r="P30" s="295">
        <f t="shared" si="15"/>
        <v>0</v>
      </c>
      <c r="Q30" s="296"/>
    </row>
    <row r="31" spans="1:17" ht="15" customHeight="1">
      <c r="A31" s="40" t="s">
        <v>250</v>
      </c>
      <c r="B31" s="168"/>
      <c r="C31" s="168"/>
      <c r="D31" s="169"/>
      <c r="E31" s="169"/>
      <c r="F31" s="169"/>
      <c r="G31" s="170"/>
      <c r="H31" s="170"/>
      <c r="I31" s="170"/>
      <c r="J31" s="170"/>
      <c r="K31" s="170"/>
      <c r="L31" s="170"/>
      <c r="M31" s="170"/>
      <c r="N31" s="170"/>
      <c r="O31" s="170"/>
      <c r="P31" s="295">
        <f t="shared" si="15"/>
        <v>0</v>
      </c>
      <c r="Q31" s="296"/>
    </row>
    <row r="32" spans="1:17" ht="15" customHeight="1">
      <c r="A32" s="40" t="s">
        <v>251</v>
      </c>
      <c r="B32" s="171"/>
      <c r="C32" s="171"/>
      <c r="D32" s="172"/>
      <c r="E32" s="172"/>
      <c r="F32" s="172"/>
      <c r="G32" s="173"/>
      <c r="H32" s="173"/>
      <c r="I32" s="173"/>
      <c r="J32" s="173"/>
      <c r="K32" s="173"/>
      <c r="L32" s="173"/>
      <c r="M32" s="173"/>
      <c r="N32" s="173"/>
      <c r="O32" s="173"/>
      <c r="P32" s="297">
        <f t="shared" si="15"/>
        <v>0</v>
      </c>
      <c r="Q32" s="296"/>
    </row>
    <row r="33" spans="1:17" ht="15" customHeight="1">
      <c r="A33" s="40" t="s">
        <v>252</v>
      </c>
      <c r="B33" s="168"/>
      <c r="C33" s="168"/>
      <c r="D33" s="169"/>
      <c r="E33" s="169"/>
      <c r="F33" s="169"/>
      <c r="G33" s="170"/>
      <c r="H33" s="170"/>
      <c r="I33" s="170"/>
      <c r="J33" s="170"/>
      <c r="K33" s="170"/>
      <c r="L33" s="170"/>
      <c r="M33" s="170"/>
      <c r="N33" s="170"/>
      <c r="O33" s="170"/>
      <c r="P33" s="295">
        <f t="shared" si="15"/>
        <v>0</v>
      </c>
      <c r="Q33" s="296"/>
    </row>
    <row r="34" spans="1:17" ht="15" customHeight="1">
      <c r="A34" s="40" t="s">
        <v>253</v>
      </c>
      <c r="B34" s="168"/>
      <c r="C34" s="168"/>
      <c r="D34" s="169"/>
      <c r="E34" s="169"/>
      <c r="F34" s="169"/>
      <c r="G34" s="170"/>
      <c r="H34" s="170"/>
      <c r="I34" s="170"/>
      <c r="J34" s="170"/>
      <c r="K34" s="170"/>
      <c r="L34" s="170"/>
      <c r="M34" s="170"/>
      <c r="N34" s="170"/>
      <c r="O34" s="170"/>
      <c r="P34" s="295">
        <f t="shared" si="15"/>
        <v>0</v>
      </c>
      <c r="Q34" s="296"/>
    </row>
    <row r="35" spans="1:17" ht="15" customHeight="1">
      <c r="A35" s="40" t="s">
        <v>254</v>
      </c>
      <c r="B35" s="171"/>
      <c r="C35" s="171"/>
      <c r="D35" s="172"/>
      <c r="E35" s="172"/>
      <c r="F35" s="172"/>
      <c r="G35" s="173"/>
      <c r="H35" s="173"/>
      <c r="I35" s="173"/>
      <c r="J35" s="173"/>
      <c r="K35" s="173"/>
      <c r="L35" s="173"/>
      <c r="M35" s="173"/>
      <c r="N35" s="173"/>
      <c r="O35" s="173"/>
      <c r="P35" s="297">
        <f t="shared" si="15"/>
        <v>0</v>
      </c>
      <c r="Q35" s="296"/>
    </row>
    <row r="36" spans="1:17" ht="15" customHeight="1">
      <c r="A36" s="40" t="s">
        <v>255</v>
      </c>
      <c r="B36" s="168"/>
      <c r="C36" s="168"/>
      <c r="D36" s="169"/>
      <c r="E36" s="169"/>
      <c r="F36" s="169"/>
      <c r="G36" s="170"/>
      <c r="H36" s="170"/>
      <c r="I36" s="170"/>
      <c r="J36" s="170"/>
      <c r="K36" s="170"/>
      <c r="L36" s="170"/>
      <c r="M36" s="170"/>
      <c r="N36" s="170"/>
      <c r="O36" s="170"/>
      <c r="P36" s="295">
        <f t="shared" si="15"/>
        <v>0</v>
      </c>
      <c r="Q36" s="296"/>
    </row>
    <row r="37" spans="1:17" ht="15" customHeight="1">
      <c r="A37" s="40" t="s">
        <v>256</v>
      </c>
      <c r="B37" s="168"/>
      <c r="C37" s="168"/>
      <c r="D37" s="169"/>
      <c r="E37" s="169"/>
      <c r="F37" s="169"/>
      <c r="G37" s="170"/>
      <c r="H37" s="170"/>
      <c r="I37" s="170"/>
      <c r="J37" s="170"/>
      <c r="K37" s="170"/>
      <c r="L37" s="170"/>
      <c r="M37" s="170"/>
      <c r="N37" s="170"/>
      <c r="O37" s="170"/>
      <c r="P37" s="295">
        <f t="shared" si="15"/>
        <v>0</v>
      </c>
      <c r="Q37" s="296"/>
    </row>
    <row r="38" spans="1:17" ht="15" customHeight="1">
      <c r="A38" s="40" t="s">
        <v>257</v>
      </c>
      <c r="B38" s="171"/>
      <c r="C38" s="171"/>
      <c r="D38" s="172"/>
      <c r="E38" s="172"/>
      <c r="F38" s="172"/>
      <c r="G38" s="173"/>
      <c r="H38" s="173"/>
      <c r="I38" s="173"/>
      <c r="J38" s="173"/>
      <c r="K38" s="173"/>
      <c r="L38" s="173"/>
      <c r="M38" s="173"/>
      <c r="N38" s="173"/>
      <c r="O38" s="173"/>
      <c r="P38" s="297">
        <f t="shared" si="15"/>
        <v>0</v>
      </c>
      <c r="Q38" s="296"/>
    </row>
    <row r="39" spans="1:17" ht="15" customHeight="1">
      <c r="A39" s="40" t="s">
        <v>258</v>
      </c>
      <c r="B39" s="168"/>
      <c r="C39" s="168"/>
      <c r="D39" s="169"/>
      <c r="E39" s="169"/>
      <c r="F39" s="169"/>
      <c r="G39" s="170"/>
      <c r="H39" s="170"/>
      <c r="I39" s="170"/>
      <c r="J39" s="170"/>
      <c r="K39" s="170"/>
      <c r="L39" s="170"/>
      <c r="M39" s="170"/>
      <c r="N39" s="170"/>
      <c r="O39" s="170"/>
      <c r="P39" s="295">
        <f t="shared" si="15"/>
        <v>0</v>
      </c>
      <c r="Q39" s="296"/>
    </row>
    <row r="40" spans="1:17" ht="15" customHeight="1">
      <c r="A40" s="40" t="s">
        <v>259</v>
      </c>
      <c r="B40" s="168"/>
      <c r="C40" s="168"/>
      <c r="D40" s="169"/>
      <c r="E40" s="169"/>
      <c r="F40" s="169"/>
      <c r="G40" s="170"/>
      <c r="H40" s="170"/>
      <c r="I40" s="170"/>
      <c r="J40" s="170"/>
      <c r="K40" s="170"/>
      <c r="L40" s="170"/>
      <c r="M40" s="170"/>
      <c r="N40" s="170"/>
      <c r="O40" s="170"/>
      <c r="P40" s="295">
        <f aca="true" t="shared" si="16" ref="P40:P52">SUM(D40:O40)</f>
        <v>0</v>
      </c>
      <c r="Q40" s="296"/>
    </row>
    <row r="41" spans="1:17" ht="15" customHeight="1">
      <c r="A41" s="40" t="s">
        <v>260</v>
      </c>
      <c r="B41" s="171"/>
      <c r="C41" s="171"/>
      <c r="D41" s="172"/>
      <c r="E41" s="172"/>
      <c r="F41" s="172"/>
      <c r="G41" s="173"/>
      <c r="H41" s="173"/>
      <c r="I41" s="173"/>
      <c r="J41" s="173"/>
      <c r="K41" s="173"/>
      <c r="L41" s="173"/>
      <c r="M41" s="173"/>
      <c r="N41" s="173"/>
      <c r="O41" s="173"/>
      <c r="P41" s="297">
        <f t="shared" si="16"/>
        <v>0</v>
      </c>
      <c r="Q41" s="296"/>
    </row>
    <row r="42" spans="1:17" ht="15" customHeight="1">
      <c r="A42" s="40" t="s">
        <v>261</v>
      </c>
      <c r="B42" s="168"/>
      <c r="C42" s="168"/>
      <c r="D42" s="169"/>
      <c r="E42" s="169"/>
      <c r="F42" s="169"/>
      <c r="G42" s="170"/>
      <c r="H42" s="170"/>
      <c r="I42" s="170"/>
      <c r="J42" s="170"/>
      <c r="K42" s="170"/>
      <c r="L42" s="170"/>
      <c r="M42" s="170"/>
      <c r="N42" s="170"/>
      <c r="O42" s="170"/>
      <c r="P42" s="295">
        <f t="shared" si="16"/>
        <v>0</v>
      </c>
      <c r="Q42" s="296"/>
    </row>
    <row r="43" spans="1:17" ht="15" customHeight="1">
      <c r="A43" s="40" t="s">
        <v>262</v>
      </c>
      <c r="B43" s="168"/>
      <c r="C43" s="168"/>
      <c r="D43" s="169"/>
      <c r="E43" s="169"/>
      <c r="F43" s="169"/>
      <c r="G43" s="170"/>
      <c r="H43" s="170"/>
      <c r="I43" s="170"/>
      <c r="J43" s="170"/>
      <c r="K43" s="170"/>
      <c r="L43" s="170"/>
      <c r="M43" s="170"/>
      <c r="N43" s="170"/>
      <c r="O43" s="170"/>
      <c r="P43" s="295">
        <f t="shared" si="16"/>
        <v>0</v>
      </c>
      <c r="Q43" s="296"/>
    </row>
    <row r="44" spans="1:17" ht="15" customHeight="1">
      <c r="A44" s="40" t="s">
        <v>263</v>
      </c>
      <c r="B44" s="171"/>
      <c r="C44" s="171"/>
      <c r="D44" s="172"/>
      <c r="E44" s="172"/>
      <c r="F44" s="172"/>
      <c r="G44" s="173"/>
      <c r="H44" s="173"/>
      <c r="I44" s="173"/>
      <c r="J44" s="173"/>
      <c r="K44" s="173"/>
      <c r="L44" s="173"/>
      <c r="M44" s="173"/>
      <c r="N44" s="173"/>
      <c r="O44" s="173"/>
      <c r="P44" s="297">
        <f t="shared" si="16"/>
        <v>0</v>
      </c>
      <c r="Q44" s="296"/>
    </row>
    <row r="45" spans="1:17" ht="15" customHeight="1">
      <c r="A45" s="40" t="s">
        <v>264</v>
      </c>
      <c r="B45" s="168"/>
      <c r="C45" s="168"/>
      <c r="D45" s="169"/>
      <c r="E45" s="169"/>
      <c r="F45" s="169"/>
      <c r="G45" s="170"/>
      <c r="H45" s="170"/>
      <c r="I45" s="170"/>
      <c r="J45" s="170"/>
      <c r="K45" s="170"/>
      <c r="L45" s="170"/>
      <c r="M45" s="170"/>
      <c r="N45" s="170"/>
      <c r="O45" s="170"/>
      <c r="P45" s="295">
        <f t="shared" si="16"/>
        <v>0</v>
      </c>
      <c r="Q45" s="296"/>
    </row>
    <row r="46" spans="1:17" ht="15" customHeight="1">
      <c r="A46" s="40" t="s">
        <v>265</v>
      </c>
      <c r="B46" s="168"/>
      <c r="C46" s="168"/>
      <c r="D46" s="169"/>
      <c r="E46" s="169"/>
      <c r="F46" s="169"/>
      <c r="G46" s="170"/>
      <c r="H46" s="170"/>
      <c r="I46" s="170"/>
      <c r="J46" s="170"/>
      <c r="K46" s="170"/>
      <c r="L46" s="170"/>
      <c r="M46" s="170"/>
      <c r="N46" s="170"/>
      <c r="O46" s="170"/>
      <c r="P46" s="295">
        <f t="shared" si="16"/>
        <v>0</v>
      </c>
      <c r="Q46" s="296"/>
    </row>
    <row r="47" spans="1:17" ht="15" customHeight="1">
      <c r="A47" s="40" t="s">
        <v>266</v>
      </c>
      <c r="B47" s="171"/>
      <c r="C47" s="171"/>
      <c r="D47" s="172"/>
      <c r="E47" s="172"/>
      <c r="F47" s="172"/>
      <c r="G47" s="173"/>
      <c r="H47" s="173"/>
      <c r="I47" s="173"/>
      <c r="J47" s="173"/>
      <c r="K47" s="173"/>
      <c r="L47" s="173"/>
      <c r="M47" s="173"/>
      <c r="N47" s="173"/>
      <c r="O47" s="173"/>
      <c r="P47" s="297">
        <f t="shared" si="16"/>
        <v>0</v>
      </c>
      <c r="Q47" s="296"/>
    </row>
    <row r="48" spans="1:17" ht="15" customHeight="1">
      <c r="A48" s="40" t="s">
        <v>267</v>
      </c>
      <c r="B48" s="168"/>
      <c r="C48" s="168"/>
      <c r="D48" s="169"/>
      <c r="E48" s="169"/>
      <c r="F48" s="169"/>
      <c r="G48" s="170"/>
      <c r="H48" s="170"/>
      <c r="I48" s="170"/>
      <c r="J48" s="170"/>
      <c r="K48" s="170"/>
      <c r="L48" s="170"/>
      <c r="M48" s="170"/>
      <c r="N48" s="170"/>
      <c r="O48" s="170"/>
      <c r="P48" s="295">
        <f t="shared" si="16"/>
        <v>0</v>
      </c>
      <c r="Q48" s="296"/>
    </row>
    <row r="49" spans="1:17" ht="15" customHeight="1">
      <c r="A49" s="40" t="s">
        <v>268</v>
      </c>
      <c r="B49" s="168"/>
      <c r="C49" s="168"/>
      <c r="D49" s="169"/>
      <c r="E49" s="169"/>
      <c r="F49" s="169"/>
      <c r="G49" s="170"/>
      <c r="H49" s="170"/>
      <c r="I49" s="170"/>
      <c r="J49" s="170"/>
      <c r="K49" s="170"/>
      <c r="L49" s="170"/>
      <c r="M49" s="170"/>
      <c r="N49" s="170"/>
      <c r="O49" s="170"/>
      <c r="P49" s="295">
        <f t="shared" si="16"/>
        <v>0</v>
      </c>
      <c r="Q49" s="296"/>
    </row>
    <row r="50" spans="1:17" ht="15" customHeight="1">
      <c r="A50" s="40" t="s">
        <v>269</v>
      </c>
      <c r="B50" s="171"/>
      <c r="C50" s="171"/>
      <c r="D50" s="172"/>
      <c r="E50" s="172"/>
      <c r="F50" s="172"/>
      <c r="G50" s="173"/>
      <c r="H50" s="173"/>
      <c r="I50" s="173"/>
      <c r="J50" s="173"/>
      <c r="K50" s="173"/>
      <c r="L50" s="173"/>
      <c r="M50" s="173"/>
      <c r="N50" s="173"/>
      <c r="O50" s="173"/>
      <c r="P50" s="297">
        <f t="shared" si="16"/>
        <v>0</v>
      </c>
      <c r="Q50" s="296"/>
    </row>
    <row r="51" spans="1:17" ht="15" customHeight="1">
      <c r="A51" s="40" t="s">
        <v>270</v>
      </c>
      <c r="B51" s="168"/>
      <c r="C51" s="168"/>
      <c r="D51" s="169"/>
      <c r="E51" s="169"/>
      <c r="F51" s="169"/>
      <c r="G51" s="170"/>
      <c r="H51" s="170"/>
      <c r="I51" s="170"/>
      <c r="J51" s="170"/>
      <c r="K51" s="170"/>
      <c r="L51" s="170"/>
      <c r="M51" s="170"/>
      <c r="N51" s="170"/>
      <c r="O51" s="170"/>
      <c r="P51" s="295">
        <f t="shared" si="16"/>
        <v>0</v>
      </c>
      <c r="Q51" s="296"/>
    </row>
    <row r="52" spans="1:17" ht="15" customHeight="1">
      <c r="A52" s="40" t="s">
        <v>271</v>
      </c>
      <c r="B52" s="168"/>
      <c r="C52" s="168"/>
      <c r="D52" s="169"/>
      <c r="E52" s="169"/>
      <c r="F52" s="169"/>
      <c r="G52" s="170"/>
      <c r="H52" s="170"/>
      <c r="I52" s="170"/>
      <c r="J52" s="170"/>
      <c r="K52" s="170"/>
      <c r="L52" s="170"/>
      <c r="M52" s="170"/>
      <c r="N52" s="170"/>
      <c r="O52" s="170"/>
      <c r="P52" s="295">
        <f t="shared" si="16"/>
        <v>0</v>
      </c>
      <c r="Q52" s="296"/>
    </row>
    <row r="53" spans="1:16" ht="15" customHeight="1" thickBot="1">
      <c r="A53" s="40" t="s">
        <v>272</v>
      </c>
      <c r="B53" s="286" t="s">
        <v>83</v>
      </c>
      <c r="C53" s="286"/>
      <c r="D53" s="298">
        <f aca="true" t="shared" si="17" ref="D53:P53">SUM(D21:D52)</f>
        <v>0</v>
      </c>
      <c r="E53" s="298">
        <f t="shared" si="17"/>
        <v>0</v>
      </c>
      <c r="F53" s="298">
        <f t="shared" si="17"/>
        <v>0</v>
      </c>
      <c r="G53" s="298">
        <f t="shared" si="17"/>
        <v>0</v>
      </c>
      <c r="H53" s="298">
        <f t="shared" si="17"/>
        <v>0</v>
      </c>
      <c r="I53" s="298">
        <f t="shared" si="17"/>
        <v>0</v>
      </c>
      <c r="J53" s="298">
        <f t="shared" si="17"/>
        <v>0</v>
      </c>
      <c r="K53" s="298">
        <f t="shared" si="17"/>
        <v>0</v>
      </c>
      <c r="L53" s="298">
        <f t="shared" si="17"/>
        <v>0</v>
      </c>
      <c r="M53" s="298">
        <f t="shared" si="17"/>
        <v>0</v>
      </c>
      <c r="N53" s="298">
        <f t="shared" si="17"/>
        <v>0</v>
      </c>
      <c r="O53" s="298">
        <f t="shared" si="17"/>
        <v>0</v>
      </c>
      <c r="P53" s="298">
        <f t="shared" si="17"/>
        <v>0</v>
      </c>
    </row>
    <row r="54" spans="1:16" ht="24.75" customHeight="1" thickTop="1">
      <c r="A54" s="362" t="s">
        <v>62</v>
      </c>
      <c r="B54" s="363"/>
      <c r="C54" s="363"/>
      <c r="D54" s="293"/>
      <c r="E54" s="294"/>
      <c r="F54" s="294"/>
      <c r="G54" s="294"/>
      <c r="H54" s="294"/>
      <c r="I54" s="294"/>
      <c r="J54" s="294"/>
      <c r="K54" s="294"/>
      <c r="L54" s="294"/>
      <c r="M54" s="294"/>
      <c r="N54" s="294"/>
      <c r="O54" s="294"/>
      <c r="P54" s="294"/>
    </row>
    <row r="55" spans="1:16" ht="15" customHeight="1">
      <c r="A55" s="40" t="s">
        <v>273</v>
      </c>
      <c r="B55" s="299">
        <f aca="true" t="shared" si="18" ref="B55:C86">+B21</f>
        <v>0</v>
      </c>
      <c r="C55" s="299">
        <f t="shared" si="18"/>
        <v>0</v>
      </c>
      <c r="D55" s="174">
        <f>IF(D21="","",VLOOKUP($B55,'Admin - Part 3'!$B$9:$O$15,3,0)*D21/VLOOKUP($B55,$B$10:$O$16,3,0))</f>
      </c>
      <c r="E55" s="174">
        <f>IF(E21="","",VLOOKUP($B55,'Admin - Part 3'!$B$9:$O$15,4,0)*E21/VLOOKUP($B55,$B$10:$O$16,4,0))</f>
      </c>
      <c r="F55" s="174">
        <f>IF(F21="","",VLOOKUP($B55,'Admin - Part 3'!$B$9:$O$15,5,0)*F21/VLOOKUP($B55,$B$10:$O$16,5,0))</f>
      </c>
      <c r="G55" s="174">
        <f>IF(G21="","",VLOOKUP($B55,'Admin - Part 3'!$B$9:$O$15,6,0)*G21/VLOOKUP($B55,$B$10:$O$16,6,0))</f>
      </c>
      <c r="H55" s="174">
        <f>IF(H21="","",VLOOKUP($B55,'Admin - Part 3'!$B$9:$O$15,7,0)*H21/VLOOKUP($B55,$B$10:$O$16,7,0))</f>
      </c>
      <c r="I55" s="174">
        <f>IF(I21="","",VLOOKUP($B55,'Admin - Part 3'!$B$9:$O$15,8,0)*I21/VLOOKUP($B55,$B$10:$O$16,8,0))</f>
      </c>
      <c r="J55" s="174">
        <f>IF(J21="","",VLOOKUP($B55,'Admin - Part 3'!$B$9:$O$15,9,0)*J21/VLOOKUP($B55,$B$10:$O$16,9,0))</f>
      </c>
      <c r="K55" s="174">
        <f>IF(K21="","",VLOOKUP($B55,'Admin - Part 3'!$B$9:$O$15,10,0)*K21/VLOOKUP($B55,$B$10:$O$16,10,0))</f>
      </c>
      <c r="L55" s="174">
        <f>IF(L21="","",VLOOKUP($B55,'Admin - Part 3'!$B$9:$O$15,11,0)*L21/VLOOKUP($B55,$B$10:$O$16,11,0))</f>
      </c>
      <c r="M55" s="174">
        <f>IF(M21="","",VLOOKUP($B55,'Admin - Part 3'!$B$9:$O$15,12,0)*M21/VLOOKUP($B55,$B$10:$O$16,12,0))</f>
      </c>
      <c r="N55" s="174">
        <f>IF(N21="","",VLOOKUP($B55,'Admin - Part 3'!$B$9:$O$15,13,0)*N21/VLOOKUP($B55,$B$10:$O$16,13,0))</f>
      </c>
      <c r="O55" s="174">
        <f>IF(O21="","",VLOOKUP($B55,'Admin - Part 3'!$B$9:$O$15,14,0)*O21/VLOOKUP($B55,$B$10:$O$16,14,0))</f>
      </c>
      <c r="P55" s="175">
        <f>SUM(D55:O55)</f>
        <v>0</v>
      </c>
    </row>
    <row r="56" spans="1:16" ht="15" customHeight="1">
      <c r="A56" s="40" t="s">
        <v>274</v>
      </c>
      <c r="B56" s="299">
        <f t="shared" si="18"/>
        <v>0</v>
      </c>
      <c r="C56" s="299">
        <f t="shared" si="18"/>
        <v>0</v>
      </c>
      <c r="D56" s="174">
        <f>IF(D22="","",VLOOKUP($B56,'Admin - Part 3'!$B$9:$O$15,3,0)*D22/VLOOKUP($B56,$B$10:$O$16,3,0))</f>
      </c>
      <c r="E56" s="174">
        <f>IF(E22="","",VLOOKUP($B56,'Admin - Part 3'!$B$9:$O$15,4,0)*E22/VLOOKUP($B56,$B$10:$O$16,4,0))</f>
      </c>
      <c r="F56" s="174">
        <f>IF(F22="","",VLOOKUP($B56,'Admin - Part 3'!$B$9:$O$15,5,0)*F22/VLOOKUP($B56,$B$10:$O$16,5,0))</f>
      </c>
      <c r="G56" s="174">
        <f>IF(G22="","",VLOOKUP($B56,'Admin - Part 3'!$B$9:$O$15,6,0)*G22/VLOOKUP($B56,$B$10:$O$16,6,0))</f>
      </c>
      <c r="H56" s="174">
        <f>IF(H22="","",VLOOKUP($B56,'Admin - Part 3'!$B$9:$O$15,7,0)*H22/VLOOKUP($B56,$B$10:$O$16,7,0))</f>
      </c>
      <c r="I56" s="174">
        <f>IF(I22="","",VLOOKUP($B56,'Admin - Part 3'!$B$9:$O$15,8,0)*I22/VLOOKUP($B56,$B$10:$O$16,8,0))</f>
      </c>
      <c r="J56" s="174">
        <f>IF(J22="","",VLOOKUP($B56,'Admin - Part 3'!$B$9:$O$15,9,0)*J22/VLOOKUP($B56,$B$10:$O$16,9,0))</f>
      </c>
      <c r="K56" s="174">
        <f>IF(K22="","",VLOOKUP($B56,'Admin - Part 3'!$B$9:$O$15,10,0)*K22/VLOOKUP($B56,$B$10:$O$16,10,0))</f>
      </c>
      <c r="L56" s="174">
        <f>IF(L22="","",VLOOKUP($B56,'Admin - Part 3'!$B$9:$O$15,11,0)*L22/VLOOKUP($B56,$B$10:$O$16,11,0))</f>
      </c>
      <c r="M56" s="174">
        <f>IF(M22="","",VLOOKUP($B56,'Admin - Part 3'!$B$9:$O$15,12,0)*M22/VLOOKUP($B56,$B$10:$O$16,12,0))</f>
      </c>
      <c r="N56" s="174">
        <f>IF(N22="","",VLOOKUP($B56,'Admin - Part 3'!$B$9:$O$15,13,0)*N22/VLOOKUP($B56,$B$10:$O$16,13,0))</f>
      </c>
      <c r="O56" s="174">
        <f>IF(O22="","",VLOOKUP($B56,'Admin - Part 3'!$B$9:$O$15,14,0)*O22/VLOOKUP($B56,$B$10:$O$16,14,0))</f>
      </c>
      <c r="P56" s="175">
        <f aca="true" t="shared" si="19" ref="P56:P74">SUM(D56:O56)</f>
        <v>0</v>
      </c>
    </row>
    <row r="57" spans="1:16" ht="15" customHeight="1">
      <c r="A57" s="40" t="s">
        <v>275</v>
      </c>
      <c r="B57" s="300">
        <f t="shared" si="18"/>
        <v>0</v>
      </c>
      <c r="C57" s="300">
        <f t="shared" si="18"/>
        <v>0</v>
      </c>
      <c r="D57" s="176">
        <f>IF(D23="","",VLOOKUP($B57,'Admin - Part 3'!$B$9:$O$15,3,0)*D23/VLOOKUP($B57,$B$10:$O$16,3,0))</f>
      </c>
      <c r="E57" s="176">
        <f>IF(E23="","",VLOOKUP($B57,'Admin - Part 3'!$B$9:$O$15,4,0)*E23/VLOOKUP($B57,$B$10:$O$16,4,0))</f>
      </c>
      <c r="F57" s="176">
        <f>IF(F23="","",VLOOKUP($B57,'Admin - Part 3'!$B$9:$O$15,5,0)*F23/VLOOKUP($B57,$B$10:$O$16,5,0))</f>
      </c>
      <c r="G57" s="176">
        <f>IF(G23="","",VLOOKUP($B57,'Admin - Part 3'!$B$9:$O$15,6,0)*G23/VLOOKUP($B57,$B$10:$O$16,6,0))</f>
      </c>
      <c r="H57" s="176">
        <f>IF(H23="","",VLOOKUP($B57,'Admin - Part 3'!$B$9:$O$15,7,0)*H23/VLOOKUP($B57,$B$10:$O$16,7,0))</f>
      </c>
      <c r="I57" s="176">
        <f>IF(I23="","",VLOOKUP($B57,'Admin - Part 3'!$B$9:$O$15,8,0)*I23/VLOOKUP($B57,$B$10:$O$16,8,0))</f>
      </c>
      <c r="J57" s="176">
        <f>IF(J23="","",VLOOKUP($B57,'Admin - Part 3'!$B$9:$O$15,9,0)*J23/VLOOKUP($B57,$B$10:$O$16,9,0))</f>
      </c>
      <c r="K57" s="176">
        <f>IF(K23="","",VLOOKUP($B57,'Admin - Part 3'!$B$9:$O$15,10,0)*K23/VLOOKUP($B57,$B$10:$O$16,10,0))</f>
      </c>
      <c r="L57" s="176">
        <f>IF(L23="","",VLOOKUP($B57,'Admin - Part 3'!$B$9:$O$15,11,0)*L23/VLOOKUP($B57,$B$10:$O$16,11,0))</f>
      </c>
      <c r="M57" s="176">
        <f>IF(M23="","",VLOOKUP($B57,'Admin - Part 3'!$B$9:$O$15,12,0)*M23/VLOOKUP($B57,$B$10:$O$16,12,0))</f>
      </c>
      <c r="N57" s="176">
        <f>IF(N23="","",VLOOKUP($B57,'Admin - Part 3'!$B$9:$O$15,13,0)*N23/VLOOKUP($B57,$B$10:$O$16,13,0))</f>
      </c>
      <c r="O57" s="176">
        <f>IF(O23="","",VLOOKUP($B57,'Admin - Part 3'!$B$9:$O$15,14,0)*O23/VLOOKUP($B57,$B$10:$O$16,14,0))</f>
      </c>
      <c r="P57" s="177">
        <f t="shared" si="19"/>
        <v>0</v>
      </c>
    </row>
    <row r="58" spans="1:16" ht="15" customHeight="1">
      <c r="A58" s="40" t="s">
        <v>276</v>
      </c>
      <c r="B58" s="299">
        <f t="shared" si="18"/>
        <v>0</v>
      </c>
      <c r="C58" s="299">
        <f t="shared" si="18"/>
        <v>0</v>
      </c>
      <c r="D58" s="174">
        <f>IF(D24="","",VLOOKUP($B58,'Admin - Part 3'!$B$9:$O$15,3,0)*D24/VLOOKUP($B58,$B$10:$O$16,3,0))</f>
      </c>
      <c r="E58" s="174">
        <f>IF(E24="","",VLOOKUP($B58,'Admin - Part 3'!$B$9:$O$15,4,0)*E24/VLOOKUP($B58,$B$10:$O$16,4,0))</f>
      </c>
      <c r="F58" s="174">
        <f>IF(F24="","",VLOOKUP($B58,'Admin - Part 3'!$B$9:$O$15,5,0)*F24/VLOOKUP($B58,$B$10:$O$16,5,0))</f>
      </c>
      <c r="G58" s="174">
        <f>IF(G24="","",VLOOKUP($B58,'Admin - Part 3'!$B$9:$O$15,6,0)*G24/VLOOKUP($B58,$B$10:$O$16,6,0))</f>
      </c>
      <c r="H58" s="174">
        <f>IF(H24="","",VLOOKUP($B58,'Admin - Part 3'!$B$9:$O$15,7,0)*H24/VLOOKUP($B58,$B$10:$O$16,7,0))</f>
      </c>
      <c r="I58" s="174">
        <f>IF(I24="","",VLOOKUP($B58,'Admin - Part 3'!$B$9:$O$15,8,0)*I24/VLOOKUP($B58,$B$10:$O$16,8,0))</f>
      </c>
      <c r="J58" s="174">
        <f>IF(J24="","",VLOOKUP($B58,'Admin - Part 3'!$B$9:$O$15,9,0)*J24/VLOOKUP($B58,$B$10:$O$16,9,0))</f>
      </c>
      <c r="K58" s="174">
        <f>IF(K24="","",VLOOKUP($B58,'Admin - Part 3'!$B$9:$O$15,10,0)*K24/VLOOKUP($B58,$B$10:$O$16,10,0))</f>
      </c>
      <c r="L58" s="174">
        <f>IF(L24="","",VLOOKUP($B58,'Admin - Part 3'!$B$9:$O$15,11,0)*L24/VLOOKUP($B58,$B$10:$O$16,11,0))</f>
      </c>
      <c r="M58" s="174">
        <f>IF(M24="","",VLOOKUP($B58,'Admin - Part 3'!$B$9:$O$15,12,0)*M24/VLOOKUP($B58,$B$10:$O$16,12,0))</f>
      </c>
      <c r="N58" s="174">
        <f>IF(N24="","",VLOOKUP($B58,'Admin - Part 3'!$B$9:$O$15,13,0)*N24/VLOOKUP($B58,$B$10:$O$16,13,0))</f>
      </c>
      <c r="O58" s="174">
        <f>IF(O24="","",VLOOKUP($B58,'Admin - Part 3'!$B$9:$O$15,14,0)*O24/VLOOKUP($B58,$B$10:$O$16,14,0))</f>
      </c>
      <c r="P58" s="175">
        <f t="shared" si="19"/>
        <v>0</v>
      </c>
    </row>
    <row r="59" spans="1:16" ht="15" customHeight="1">
      <c r="A59" s="40" t="s">
        <v>277</v>
      </c>
      <c r="B59" s="299">
        <f t="shared" si="18"/>
        <v>0</v>
      </c>
      <c r="C59" s="299">
        <f t="shared" si="18"/>
        <v>0</v>
      </c>
      <c r="D59" s="174">
        <f>IF(D25="","",VLOOKUP($B59,'Admin - Part 3'!$B$9:$O$15,3,0)*D25/VLOOKUP($B59,$B$10:$O$16,3,0))</f>
      </c>
      <c r="E59" s="174">
        <f>IF(E25="","",VLOOKUP($B59,'Admin - Part 3'!$B$9:$O$15,4,0)*E25/VLOOKUP($B59,$B$10:$O$16,4,0))</f>
      </c>
      <c r="F59" s="174">
        <f>IF(F25="","",VLOOKUP($B59,'Admin - Part 3'!$B$9:$O$15,5,0)*F25/VLOOKUP($B59,$B$10:$O$16,5,0))</f>
      </c>
      <c r="G59" s="174">
        <f>IF(G25="","",VLOOKUP($B59,'Admin - Part 3'!$B$9:$O$15,6,0)*G25/VLOOKUP($B59,$B$10:$O$16,6,0))</f>
      </c>
      <c r="H59" s="174">
        <f>IF(H25="","",VLOOKUP($B59,'Admin - Part 3'!$B$9:$O$15,7,0)*H25/VLOOKUP($B59,$B$10:$O$16,7,0))</f>
      </c>
      <c r="I59" s="174">
        <f>IF(I25="","",VLOOKUP($B59,'Admin - Part 3'!$B$9:$O$15,8,0)*I25/VLOOKUP($B59,$B$10:$O$16,8,0))</f>
      </c>
      <c r="J59" s="174">
        <f>IF(J25="","",VLOOKUP($B59,'Admin - Part 3'!$B$9:$O$15,9,0)*J25/VLOOKUP($B59,$B$10:$O$16,9,0))</f>
      </c>
      <c r="K59" s="174">
        <f>IF(K25="","",VLOOKUP($B59,'Admin - Part 3'!$B$9:$O$15,10,0)*K25/VLOOKUP($B59,$B$10:$O$16,10,0))</f>
      </c>
      <c r="L59" s="174">
        <f>IF(L25="","",VLOOKUP($B59,'Admin - Part 3'!$B$9:$O$15,11,0)*L25/VLOOKUP($B59,$B$10:$O$16,11,0))</f>
      </c>
      <c r="M59" s="174">
        <f>IF(M25="","",VLOOKUP($B59,'Admin - Part 3'!$B$9:$O$15,12,0)*M25/VLOOKUP($B59,$B$10:$O$16,12,0))</f>
      </c>
      <c r="N59" s="174">
        <f>IF(N25="","",VLOOKUP($B59,'Admin - Part 3'!$B$9:$O$15,13,0)*N25/VLOOKUP($B59,$B$10:$O$16,13,0))</f>
      </c>
      <c r="O59" s="174">
        <f>IF(O25="","",VLOOKUP($B59,'Admin - Part 3'!$B$9:$O$15,14,0)*O25/VLOOKUP($B59,$B$10:$O$16,14,0))</f>
      </c>
      <c r="P59" s="175">
        <f t="shared" si="19"/>
        <v>0</v>
      </c>
    </row>
    <row r="60" spans="1:16" ht="15" customHeight="1">
      <c r="A60" s="40" t="s">
        <v>278</v>
      </c>
      <c r="B60" s="300">
        <f t="shared" si="18"/>
        <v>0</v>
      </c>
      <c r="C60" s="300">
        <f t="shared" si="18"/>
        <v>0</v>
      </c>
      <c r="D60" s="176">
        <f>IF(D26="","",VLOOKUP($B60,'Admin - Part 3'!$B$9:$O$15,3,0)*D26/VLOOKUP($B60,$B$10:$O$16,3,0))</f>
      </c>
      <c r="E60" s="176">
        <f>IF(E26="","",VLOOKUP($B60,'Admin - Part 3'!$B$9:$O$15,4,0)*E26/VLOOKUP($B60,$B$10:$O$16,4,0))</f>
      </c>
      <c r="F60" s="176">
        <f>IF(F26="","",VLOOKUP($B60,'Admin - Part 3'!$B$9:$O$15,5,0)*F26/VLOOKUP($B60,$B$10:$O$16,5,0))</f>
      </c>
      <c r="G60" s="176">
        <f>IF(G26="","",VLOOKUP($B60,'Admin - Part 3'!$B$9:$O$15,6,0)*G26/VLOOKUP($B60,$B$10:$O$16,6,0))</f>
      </c>
      <c r="H60" s="176">
        <f>IF(H26="","",VLOOKUP($B60,'Admin - Part 3'!$B$9:$O$15,7,0)*H26/VLOOKUP($B60,$B$10:$O$16,7,0))</f>
      </c>
      <c r="I60" s="176">
        <f>IF(I26="","",VLOOKUP($B60,'Admin - Part 3'!$B$9:$O$15,8,0)*I26/VLOOKUP($B60,$B$10:$O$16,8,0))</f>
      </c>
      <c r="J60" s="176">
        <f>IF(J26="","",VLOOKUP($B60,'Admin - Part 3'!$B$9:$O$15,9,0)*J26/VLOOKUP($B60,$B$10:$O$16,9,0))</f>
      </c>
      <c r="K60" s="176">
        <f>IF(K26="","",VLOOKUP($B60,'Admin - Part 3'!$B$9:$O$15,10,0)*K26/VLOOKUP($B60,$B$10:$O$16,10,0))</f>
      </c>
      <c r="L60" s="176">
        <f>IF(L26="","",VLOOKUP($B60,'Admin - Part 3'!$B$9:$O$15,11,0)*L26/VLOOKUP($B60,$B$10:$O$16,11,0))</f>
      </c>
      <c r="M60" s="176">
        <f>IF(M26="","",VLOOKUP($B60,'Admin - Part 3'!$B$9:$O$15,12,0)*M26/VLOOKUP($B60,$B$10:$O$16,12,0))</f>
      </c>
      <c r="N60" s="176">
        <f>IF(N26="","",VLOOKUP($B60,'Admin - Part 3'!$B$9:$O$15,13,0)*N26/VLOOKUP($B60,$B$10:$O$16,13,0))</f>
      </c>
      <c r="O60" s="176">
        <f>IF(O26="","",VLOOKUP($B60,'Admin - Part 3'!$B$9:$O$15,14,0)*O26/VLOOKUP($B60,$B$10:$O$16,14,0))</f>
      </c>
      <c r="P60" s="177">
        <f t="shared" si="19"/>
        <v>0</v>
      </c>
    </row>
    <row r="61" spans="1:16" ht="15" customHeight="1">
      <c r="A61" s="40" t="s">
        <v>279</v>
      </c>
      <c r="B61" s="299">
        <f t="shared" si="18"/>
        <v>0</v>
      </c>
      <c r="C61" s="299">
        <f t="shared" si="18"/>
        <v>0</v>
      </c>
      <c r="D61" s="174">
        <f>IF(D27="","",VLOOKUP($B61,'Admin - Part 3'!$B$9:$O$15,3,0)*D27/VLOOKUP($B61,$B$10:$O$16,3,0))</f>
      </c>
      <c r="E61" s="174">
        <f>IF(E27="","",VLOOKUP($B61,'Admin - Part 3'!$B$9:$O$15,4,0)*E27/VLOOKUP($B61,$B$10:$O$16,4,0))</f>
      </c>
      <c r="F61" s="174">
        <f>IF(F27="","",VLOOKUP($B61,'Admin - Part 3'!$B$9:$O$15,5,0)*F27/VLOOKUP($B61,$B$10:$O$16,5,0))</f>
      </c>
      <c r="G61" s="174">
        <f>IF(G27="","",VLOOKUP($B61,'Admin - Part 3'!$B$9:$O$15,6,0)*G27/VLOOKUP($B61,$B$10:$O$16,6,0))</f>
      </c>
      <c r="H61" s="174">
        <f>IF(H27="","",VLOOKUP($B61,'Admin - Part 3'!$B$9:$O$15,7,0)*H27/VLOOKUP($B61,$B$10:$O$16,7,0))</f>
      </c>
      <c r="I61" s="174">
        <f>IF(I27="","",VLOOKUP($B61,'Admin - Part 3'!$B$9:$O$15,8,0)*I27/VLOOKUP($B61,$B$10:$O$16,8,0))</f>
      </c>
      <c r="J61" s="174">
        <f>IF(J27="","",VLOOKUP($B61,'Admin - Part 3'!$B$9:$O$15,9,0)*J27/VLOOKUP($B61,$B$10:$O$16,9,0))</f>
      </c>
      <c r="K61" s="174">
        <f>IF(K27="","",VLOOKUP($B61,'Admin - Part 3'!$B$9:$O$15,10,0)*K27/VLOOKUP($B61,$B$10:$O$16,10,0))</f>
      </c>
      <c r="L61" s="174">
        <f>IF(L27="","",VLOOKUP($B61,'Admin - Part 3'!$B$9:$O$15,11,0)*L27/VLOOKUP($B61,$B$10:$O$16,11,0))</f>
      </c>
      <c r="M61" s="174">
        <f>IF(M27="","",VLOOKUP($B61,'Admin - Part 3'!$B$9:$O$15,12,0)*M27/VLOOKUP($B61,$B$10:$O$16,12,0))</f>
      </c>
      <c r="N61" s="174">
        <f>IF(N27="","",VLOOKUP($B61,'Admin - Part 3'!$B$9:$O$15,13,0)*N27/VLOOKUP($B61,$B$10:$O$16,13,0))</f>
      </c>
      <c r="O61" s="174">
        <f>IF(O27="","",VLOOKUP($B61,'Admin - Part 3'!$B$9:$O$15,14,0)*O27/VLOOKUP($B61,$B$10:$O$16,14,0))</f>
      </c>
      <c r="P61" s="175">
        <f t="shared" si="19"/>
        <v>0</v>
      </c>
    </row>
    <row r="62" spans="1:16" ht="15" customHeight="1">
      <c r="A62" s="40" t="s">
        <v>280</v>
      </c>
      <c r="B62" s="299">
        <f t="shared" si="18"/>
        <v>0</v>
      </c>
      <c r="C62" s="299">
        <f t="shared" si="18"/>
        <v>0</v>
      </c>
      <c r="D62" s="174">
        <f>IF(D28="","",VLOOKUP($B62,'Admin - Part 3'!$B$9:$O$15,3,0)*D28/VLOOKUP($B62,$B$10:$O$16,3,0))</f>
      </c>
      <c r="E62" s="174">
        <f>IF(E28="","",VLOOKUP($B62,'Admin - Part 3'!$B$9:$O$15,4,0)*E28/VLOOKUP($B62,$B$10:$O$16,4,0))</f>
      </c>
      <c r="F62" s="174">
        <f>IF(F28="","",VLOOKUP($B62,'Admin - Part 3'!$B$9:$O$15,5,0)*F28/VLOOKUP($B62,$B$10:$O$16,5,0))</f>
      </c>
      <c r="G62" s="174">
        <f>IF(G28="","",VLOOKUP($B62,'Admin - Part 3'!$B$9:$O$15,6,0)*G28/VLOOKUP($B62,$B$10:$O$16,6,0))</f>
      </c>
      <c r="H62" s="174">
        <f>IF(H28="","",VLOOKUP($B62,'Admin - Part 3'!$B$9:$O$15,7,0)*H28/VLOOKUP($B62,$B$10:$O$16,7,0))</f>
      </c>
      <c r="I62" s="174">
        <f>IF(I28="","",VLOOKUP($B62,'Admin - Part 3'!$B$9:$O$15,8,0)*I28/VLOOKUP($B62,$B$10:$O$16,8,0))</f>
      </c>
      <c r="J62" s="174">
        <f>IF(J28="","",VLOOKUP($B62,'Admin - Part 3'!$B$9:$O$15,9,0)*J28/VLOOKUP($B62,$B$10:$O$16,9,0))</f>
      </c>
      <c r="K62" s="174">
        <f>IF(K28="","",VLOOKUP($B62,'Admin - Part 3'!$B$9:$O$15,10,0)*K28/VLOOKUP($B62,$B$10:$O$16,10,0))</f>
      </c>
      <c r="L62" s="174">
        <f>IF(L28="","",VLOOKUP($B62,'Admin - Part 3'!$B$9:$O$15,11,0)*L28/VLOOKUP($B62,$B$10:$O$16,11,0))</f>
      </c>
      <c r="M62" s="174">
        <f>IF(M28="","",VLOOKUP($B62,'Admin - Part 3'!$B$9:$O$15,12,0)*M28/VLOOKUP($B62,$B$10:$O$16,12,0))</f>
      </c>
      <c r="N62" s="174">
        <f>IF(N28="","",VLOOKUP($B62,'Admin - Part 3'!$B$9:$O$15,13,0)*N28/VLOOKUP($B62,$B$10:$O$16,13,0))</f>
      </c>
      <c r="O62" s="174">
        <f>IF(O28="","",VLOOKUP($B62,'Admin - Part 3'!$B$9:$O$15,14,0)*O28/VLOOKUP($B62,$B$10:$O$16,14,0))</f>
      </c>
      <c r="P62" s="175">
        <f t="shared" si="19"/>
        <v>0</v>
      </c>
    </row>
    <row r="63" spans="1:16" ht="15" customHeight="1">
      <c r="A63" s="40" t="s">
        <v>281</v>
      </c>
      <c r="B63" s="300">
        <f t="shared" si="18"/>
        <v>0</v>
      </c>
      <c r="C63" s="300">
        <f t="shared" si="18"/>
        <v>0</v>
      </c>
      <c r="D63" s="176">
        <f>IF(D29="","",VLOOKUP($B63,'Admin - Part 3'!$B$9:$O$15,3,0)*D29/VLOOKUP($B63,$B$10:$O$16,3,0))</f>
      </c>
      <c r="E63" s="176">
        <f>IF(E29="","",VLOOKUP($B63,'Admin - Part 3'!$B$9:$O$15,4,0)*E29/VLOOKUP($B63,$B$10:$O$16,4,0))</f>
      </c>
      <c r="F63" s="176">
        <f>IF(F29="","",VLOOKUP($B63,'Admin - Part 3'!$B$9:$O$15,5,0)*F29/VLOOKUP($B63,$B$10:$O$16,5,0))</f>
      </c>
      <c r="G63" s="176">
        <f>IF(G29="","",VLOOKUP($B63,'Admin - Part 3'!$B$9:$O$15,6,0)*G29/VLOOKUP($B63,$B$10:$O$16,6,0))</f>
      </c>
      <c r="H63" s="176">
        <f>IF(H29="","",VLOOKUP($B63,'Admin - Part 3'!$B$9:$O$15,7,0)*H29/VLOOKUP($B63,$B$10:$O$16,7,0))</f>
      </c>
      <c r="I63" s="176">
        <f>IF(I29="","",VLOOKUP($B63,'Admin - Part 3'!$B$9:$O$15,8,0)*I29/VLOOKUP($B63,$B$10:$O$16,8,0))</f>
      </c>
      <c r="J63" s="176">
        <f>IF(J29="","",VLOOKUP($B63,'Admin - Part 3'!$B$9:$O$15,9,0)*J29/VLOOKUP($B63,$B$10:$O$16,9,0))</f>
      </c>
      <c r="K63" s="176">
        <f>IF(K29="","",VLOOKUP($B63,'Admin - Part 3'!$B$9:$O$15,10,0)*K29/VLOOKUP($B63,$B$10:$O$16,10,0))</f>
      </c>
      <c r="L63" s="176">
        <f>IF(L29="","",VLOOKUP($B63,'Admin - Part 3'!$B$9:$O$15,11,0)*L29/VLOOKUP($B63,$B$10:$O$16,11,0))</f>
      </c>
      <c r="M63" s="176">
        <f>IF(M29="","",VLOOKUP($B63,'Admin - Part 3'!$B$9:$O$15,12,0)*M29/VLOOKUP($B63,$B$10:$O$16,12,0))</f>
      </c>
      <c r="N63" s="176">
        <f>IF(N29="","",VLOOKUP($B63,'Admin - Part 3'!$B$9:$O$15,13,0)*N29/VLOOKUP($B63,$B$10:$O$16,13,0))</f>
      </c>
      <c r="O63" s="176">
        <f>IF(O29="","",VLOOKUP($B63,'Admin - Part 3'!$B$9:$O$15,14,0)*O29/VLOOKUP($B63,$B$10:$O$16,14,0))</f>
      </c>
      <c r="P63" s="177">
        <f t="shared" si="19"/>
        <v>0</v>
      </c>
    </row>
    <row r="64" spans="1:16" ht="15" customHeight="1">
      <c r="A64" s="40" t="s">
        <v>282</v>
      </c>
      <c r="B64" s="299">
        <f t="shared" si="18"/>
        <v>0</v>
      </c>
      <c r="C64" s="299">
        <f t="shared" si="18"/>
        <v>0</v>
      </c>
      <c r="D64" s="174">
        <f>IF(D30="","",VLOOKUP($B64,'Admin - Part 3'!$B$9:$O$15,3,0)*D30/VLOOKUP($B64,$B$10:$O$16,3,0))</f>
      </c>
      <c r="E64" s="174">
        <f>IF(E30="","",VLOOKUP($B64,'Admin - Part 3'!$B$9:$O$15,4,0)*E30/VLOOKUP($B64,$B$10:$O$16,4,0))</f>
      </c>
      <c r="F64" s="174">
        <f>IF(F30="","",VLOOKUP($B64,'Admin - Part 3'!$B$9:$O$15,5,0)*F30/VLOOKUP($B64,$B$10:$O$16,5,0))</f>
      </c>
      <c r="G64" s="174">
        <f>IF(G30="","",VLOOKUP($B64,'Admin - Part 3'!$B$9:$O$15,6,0)*G30/VLOOKUP($B64,$B$10:$O$16,6,0))</f>
      </c>
      <c r="H64" s="174">
        <f>IF(H30="","",VLOOKUP($B64,'Admin - Part 3'!$B$9:$O$15,7,0)*H30/VLOOKUP($B64,$B$10:$O$16,7,0))</f>
      </c>
      <c r="I64" s="174">
        <f>IF(I30="","",VLOOKUP($B64,'Admin - Part 3'!$B$9:$O$15,8,0)*I30/VLOOKUP($B64,$B$10:$O$16,8,0))</f>
      </c>
      <c r="J64" s="174">
        <f>IF(J30="","",VLOOKUP($B64,'Admin - Part 3'!$B$9:$O$15,9,0)*J30/VLOOKUP($B64,$B$10:$O$16,9,0))</f>
      </c>
      <c r="K64" s="174">
        <f>IF(K30="","",VLOOKUP($B64,'Admin - Part 3'!$B$9:$O$15,10,0)*K30/VLOOKUP($B64,$B$10:$O$16,10,0))</f>
      </c>
      <c r="L64" s="174">
        <f>IF(L30="","",VLOOKUP($B64,'Admin - Part 3'!$B$9:$O$15,11,0)*L30/VLOOKUP($B64,$B$10:$O$16,11,0))</f>
      </c>
      <c r="M64" s="174">
        <f>IF(M30="","",VLOOKUP($B64,'Admin - Part 3'!$B$9:$O$15,12,0)*M30/VLOOKUP($B64,$B$10:$O$16,12,0))</f>
      </c>
      <c r="N64" s="174">
        <f>IF(N30="","",VLOOKUP($B64,'Admin - Part 3'!$B$9:$O$15,13,0)*N30/VLOOKUP($B64,$B$10:$O$16,13,0))</f>
      </c>
      <c r="O64" s="174">
        <f>IF(O30="","",VLOOKUP($B64,'Admin - Part 3'!$B$9:$O$15,14,0)*O30/VLOOKUP($B64,$B$10:$O$16,14,0))</f>
      </c>
      <c r="P64" s="175">
        <f t="shared" si="19"/>
        <v>0</v>
      </c>
    </row>
    <row r="65" spans="1:16" ht="15" customHeight="1">
      <c r="A65" s="40" t="s">
        <v>283</v>
      </c>
      <c r="B65" s="299">
        <f t="shared" si="18"/>
        <v>0</v>
      </c>
      <c r="C65" s="299">
        <f t="shared" si="18"/>
        <v>0</v>
      </c>
      <c r="D65" s="174">
        <f>IF(D31="","",VLOOKUP($B65,'Admin - Part 3'!$B$9:$O$15,3,0)*D31/VLOOKUP($B65,$B$10:$O$16,3,0))</f>
      </c>
      <c r="E65" s="174">
        <f>IF(E31="","",VLOOKUP($B65,'Admin - Part 3'!$B$9:$O$15,4,0)*E31/VLOOKUP($B65,$B$10:$O$16,4,0))</f>
      </c>
      <c r="F65" s="174">
        <f>IF(F31="","",VLOOKUP($B65,'Admin - Part 3'!$B$9:$O$15,5,0)*F31/VLOOKUP($B65,$B$10:$O$16,5,0))</f>
      </c>
      <c r="G65" s="174">
        <f>IF(G31="","",VLOOKUP($B65,'Admin - Part 3'!$B$9:$O$15,6,0)*G31/VLOOKUP($B65,$B$10:$O$16,6,0))</f>
      </c>
      <c r="H65" s="174">
        <f>IF(H31="","",VLOOKUP($B65,'Admin - Part 3'!$B$9:$O$15,7,0)*H31/VLOOKUP($B65,$B$10:$O$16,7,0))</f>
      </c>
      <c r="I65" s="174">
        <f>IF(I31="","",VLOOKUP($B65,'Admin - Part 3'!$B$9:$O$15,8,0)*I31/VLOOKUP($B65,$B$10:$O$16,8,0))</f>
      </c>
      <c r="J65" s="174">
        <f>IF(J31="","",VLOOKUP($B65,'Admin - Part 3'!$B$9:$O$15,9,0)*J31/VLOOKUP($B65,$B$10:$O$16,9,0))</f>
      </c>
      <c r="K65" s="174">
        <f>IF(K31="","",VLOOKUP($B65,'Admin - Part 3'!$B$9:$O$15,10,0)*K31/VLOOKUP($B65,$B$10:$O$16,10,0))</f>
      </c>
      <c r="L65" s="174">
        <f>IF(L31="","",VLOOKUP($B65,'Admin - Part 3'!$B$9:$O$15,11,0)*L31/VLOOKUP($B65,$B$10:$O$16,11,0))</f>
      </c>
      <c r="M65" s="174">
        <f>IF(M31="","",VLOOKUP($B65,'Admin - Part 3'!$B$9:$O$15,12,0)*M31/VLOOKUP($B65,$B$10:$O$16,12,0))</f>
      </c>
      <c r="N65" s="174">
        <f>IF(N31="","",VLOOKUP($B65,'Admin - Part 3'!$B$9:$O$15,13,0)*N31/VLOOKUP($B65,$B$10:$O$16,13,0))</f>
      </c>
      <c r="O65" s="174">
        <f>IF(O31="","",VLOOKUP($B65,'Admin - Part 3'!$B$9:$O$15,14,0)*O31/VLOOKUP($B65,$B$10:$O$16,14,0))</f>
      </c>
      <c r="P65" s="175">
        <f t="shared" si="19"/>
        <v>0</v>
      </c>
    </row>
    <row r="66" spans="1:16" ht="15" customHeight="1">
      <c r="A66" s="40" t="s">
        <v>284</v>
      </c>
      <c r="B66" s="300">
        <f t="shared" si="18"/>
        <v>0</v>
      </c>
      <c r="C66" s="300">
        <f t="shared" si="18"/>
        <v>0</v>
      </c>
      <c r="D66" s="176">
        <f>IF(D32="","",VLOOKUP($B66,'Admin - Part 3'!$B$9:$O$15,3,0)*D32/VLOOKUP($B66,$B$10:$O$16,3,0))</f>
      </c>
      <c r="E66" s="176">
        <f>IF(E32="","",VLOOKUP($B66,'Admin - Part 3'!$B$9:$O$15,4,0)*E32/VLOOKUP($B66,$B$10:$O$16,4,0))</f>
      </c>
      <c r="F66" s="176">
        <f>IF(F32="","",VLOOKUP($B66,'Admin - Part 3'!$B$9:$O$15,5,0)*F32/VLOOKUP($B66,$B$10:$O$16,5,0))</f>
      </c>
      <c r="G66" s="176">
        <f>IF(G32="","",VLOOKUP($B66,'Admin - Part 3'!$B$9:$O$15,6,0)*G32/VLOOKUP($B66,$B$10:$O$16,6,0))</f>
      </c>
      <c r="H66" s="176">
        <f>IF(H32="","",VLOOKUP($B66,'Admin - Part 3'!$B$9:$O$15,7,0)*H32/VLOOKUP($B66,$B$10:$O$16,7,0))</f>
      </c>
      <c r="I66" s="176">
        <f>IF(I32="","",VLOOKUP($B66,'Admin - Part 3'!$B$9:$O$15,8,0)*I32/VLOOKUP($B66,$B$10:$O$16,8,0))</f>
      </c>
      <c r="J66" s="176">
        <f>IF(J32="","",VLOOKUP($B66,'Admin - Part 3'!$B$9:$O$15,9,0)*J32/VLOOKUP($B66,$B$10:$O$16,9,0))</f>
      </c>
      <c r="K66" s="176">
        <f>IF(K32="","",VLOOKUP($B66,'Admin - Part 3'!$B$9:$O$15,10,0)*K32/VLOOKUP($B66,$B$10:$O$16,10,0))</f>
      </c>
      <c r="L66" s="176">
        <f>IF(L32="","",VLOOKUP($B66,'Admin - Part 3'!$B$9:$O$15,11,0)*L32/VLOOKUP($B66,$B$10:$O$16,11,0))</f>
      </c>
      <c r="M66" s="176">
        <f>IF(M32="","",VLOOKUP($B66,'Admin - Part 3'!$B$9:$O$15,12,0)*M32/VLOOKUP($B66,$B$10:$O$16,12,0))</f>
      </c>
      <c r="N66" s="176">
        <f>IF(N32="","",VLOOKUP($B66,'Admin - Part 3'!$B$9:$O$15,13,0)*N32/VLOOKUP($B66,$B$10:$O$16,13,0))</f>
      </c>
      <c r="O66" s="176">
        <f>IF(O32="","",VLOOKUP($B66,'Admin - Part 3'!$B$9:$O$15,14,0)*O32/VLOOKUP($B66,$B$10:$O$16,14,0))</f>
      </c>
      <c r="P66" s="177">
        <f t="shared" si="19"/>
        <v>0</v>
      </c>
    </row>
    <row r="67" spans="1:16" ht="15" customHeight="1">
      <c r="A67" s="40" t="s">
        <v>285</v>
      </c>
      <c r="B67" s="299">
        <f t="shared" si="18"/>
        <v>0</v>
      </c>
      <c r="C67" s="299">
        <f t="shared" si="18"/>
        <v>0</v>
      </c>
      <c r="D67" s="174">
        <f>IF(D33="","",VLOOKUP($B67,'Admin - Part 3'!$B$9:$O$15,3,0)*D33/VLOOKUP($B67,$B$10:$O$16,3,0))</f>
      </c>
      <c r="E67" s="174">
        <f>IF(E33="","",VLOOKUP($B67,'Admin - Part 3'!$B$9:$O$15,4,0)*E33/VLOOKUP($B67,$B$10:$O$16,4,0))</f>
      </c>
      <c r="F67" s="174">
        <f>IF(F33="","",VLOOKUP($B67,'Admin - Part 3'!$B$9:$O$15,5,0)*F33/VLOOKUP($B67,$B$10:$O$16,5,0))</f>
      </c>
      <c r="G67" s="174">
        <f>IF(G33="","",VLOOKUP($B67,'Admin - Part 3'!$B$9:$O$15,6,0)*G33/VLOOKUP($B67,$B$10:$O$16,6,0))</f>
      </c>
      <c r="H67" s="174">
        <f>IF(H33="","",VLOOKUP($B67,'Admin - Part 3'!$B$9:$O$15,7,0)*H33/VLOOKUP($B67,$B$10:$O$16,7,0))</f>
      </c>
      <c r="I67" s="174">
        <f>IF(I33="","",VLOOKUP($B67,'Admin - Part 3'!$B$9:$O$15,8,0)*I33/VLOOKUP($B67,$B$10:$O$16,8,0))</f>
      </c>
      <c r="J67" s="174">
        <f>IF(J33="","",VLOOKUP($B67,'Admin - Part 3'!$B$9:$O$15,9,0)*J33/VLOOKUP($B67,$B$10:$O$16,9,0))</f>
      </c>
      <c r="K67" s="174">
        <f>IF(K33="","",VLOOKUP($B67,'Admin - Part 3'!$B$9:$O$15,10,0)*K33/VLOOKUP($B67,$B$10:$O$16,10,0))</f>
      </c>
      <c r="L67" s="174">
        <f>IF(L33="","",VLOOKUP($B67,'Admin - Part 3'!$B$9:$O$15,11,0)*L33/VLOOKUP($B67,$B$10:$O$16,11,0))</f>
      </c>
      <c r="M67" s="174">
        <f>IF(M33="","",VLOOKUP($B67,'Admin - Part 3'!$B$9:$O$15,12,0)*M33/VLOOKUP($B67,$B$10:$O$16,12,0))</f>
      </c>
      <c r="N67" s="174">
        <f>IF(N33="","",VLOOKUP($B67,'Admin - Part 3'!$B$9:$O$15,13,0)*N33/VLOOKUP($B67,$B$10:$O$16,13,0))</f>
      </c>
      <c r="O67" s="174">
        <f>IF(O33="","",VLOOKUP($B67,'Admin - Part 3'!$B$9:$O$15,14,0)*O33/VLOOKUP($B67,$B$10:$O$16,14,0))</f>
      </c>
      <c r="P67" s="175">
        <f t="shared" si="19"/>
        <v>0</v>
      </c>
    </row>
    <row r="68" spans="1:16" ht="15" customHeight="1">
      <c r="A68" s="40" t="s">
        <v>286</v>
      </c>
      <c r="B68" s="299">
        <f t="shared" si="18"/>
        <v>0</v>
      </c>
      <c r="C68" s="299">
        <f t="shared" si="18"/>
        <v>0</v>
      </c>
      <c r="D68" s="174">
        <f>IF(D34="","",VLOOKUP($B68,'Admin - Part 3'!$B$9:$O$15,3,0)*D34/VLOOKUP($B68,$B$10:$O$16,3,0))</f>
      </c>
      <c r="E68" s="174">
        <f>IF(E34="","",VLOOKUP($B68,'Admin - Part 3'!$B$9:$O$15,4,0)*E34/VLOOKUP($B68,$B$10:$O$16,4,0))</f>
      </c>
      <c r="F68" s="174">
        <f>IF(F34="","",VLOOKUP($B68,'Admin - Part 3'!$B$9:$O$15,5,0)*F34/VLOOKUP($B68,$B$10:$O$16,5,0))</f>
      </c>
      <c r="G68" s="174">
        <f>IF(G34="","",VLOOKUP($B68,'Admin - Part 3'!$B$9:$O$15,6,0)*G34/VLOOKUP($B68,$B$10:$O$16,6,0))</f>
      </c>
      <c r="H68" s="174">
        <f>IF(H34="","",VLOOKUP($B68,'Admin - Part 3'!$B$9:$O$15,7,0)*H34/VLOOKUP($B68,$B$10:$O$16,7,0))</f>
      </c>
      <c r="I68" s="174">
        <f>IF(I34="","",VLOOKUP($B68,'Admin - Part 3'!$B$9:$O$15,8,0)*I34/VLOOKUP($B68,$B$10:$O$16,8,0))</f>
      </c>
      <c r="J68" s="174">
        <f>IF(J34="","",VLOOKUP($B68,'Admin - Part 3'!$B$9:$O$15,9,0)*J34/VLOOKUP($B68,$B$10:$O$16,9,0))</f>
      </c>
      <c r="K68" s="174">
        <f>IF(K34="","",VLOOKUP($B68,'Admin - Part 3'!$B$9:$O$15,10,0)*K34/VLOOKUP($B68,$B$10:$O$16,10,0))</f>
      </c>
      <c r="L68" s="174">
        <f>IF(L34="","",VLOOKUP($B68,'Admin - Part 3'!$B$9:$O$15,11,0)*L34/VLOOKUP($B68,$B$10:$O$16,11,0))</f>
      </c>
      <c r="M68" s="174">
        <f>IF(M34="","",VLOOKUP($B68,'Admin - Part 3'!$B$9:$O$15,12,0)*M34/VLOOKUP($B68,$B$10:$O$16,12,0))</f>
      </c>
      <c r="N68" s="174">
        <f>IF(N34="","",VLOOKUP($B68,'Admin - Part 3'!$B$9:$O$15,13,0)*N34/VLOOKUP($B68,$B$10:$O$16,13,0))</f>
      </c>
      <c r="O68" s="174">
        <f>IF(O34="","",VLOOKUP($B68,'Admin - Part 3'!$B$9:$O$15,14,0)*O34/VLOOKUP($B68,$B$10:$O$16,14,0))</f>
      </c>
      <c r="P68" s="175">
        <f t="shared" si="19"/>
        <v>0</v>
      </c>
    </row>
    <row r="69" spans="1:16" ht="15" customHeight="1">
      <c r="A69" s="40" t="s">
        <v>287</v>
      </c>
      <c r="B69" s="300">
        <f t="shared" si="18"/>
        <v>0</v>
      </c>
      <c r="C69" s="300">
        <f t="shared" si="18"/>
        <v>0</v>
      </c>
      <c r="D69" s="176">
        <f>IF(D35="","",VLOOKUP($B69,'Admin - Part 3'!$B$9:$O$15,3,0)*D35/VLOOKUP($B69,$B$10:$O$16,3,0))</f>
      </c>
      <c r="E69" s="176">
        <f>IF(E35="","",VLOOKUP($B69,'Admin - Part 3'!$B$9:$O$15,4,0)*E35/VLOOKUP($B69,$B$10:$O$16,4,0))</f>
      </c>
      <c r="F69" s="176">
        <f>IF(F35="","",VLOOKUP($B69,'Admin - Part 3'!$B$9:$O$15,5,0)*F35/VLOOKUP($B69,$B$10:$O$16,5,0))</f>
      </c>
      <c r="G69" s="176">
        <f>IF(G35="","",VLOOKUP($B69,'Admin - Part 3'!$B$9:$O$15,6,0)*G35/VLOOKUP($B69,$B$10:$O$16,6,0))</f>
      </c>
      <c r="H69" s="176">
        <f>IF(H35="","",VLOOKUP($B69,'Admin - Part 3'!$B$9:$O$15,7,0)*H35/VLOOKUP($B69,$B$10:$O$16,7,0))</f>
      </c>
      <c r="I69" s="176">
        <f>IF(I35="","",VLOOKUP($B69,'Admin - Part 3'!$B$9:$O$15,8,0)*I35/VLOOKUP($B69,$B$10:$O$16,8,0))</f>
      </c>
      <c r="J69" s="176">
        <f>IF(J35="","",VLOOKUP($B69,'Admin - Part 3'!$B$9:$O$15,9,0)*J35/VLOOKUP($B69,$B$10:$O$16,9,0))</f>
      </c>
      <c r="K69" s="176">
        <f>IF(K35="","",VLOOKUP($B69,'Admin - Part 3'!$B$9:$O$15,10,0)*K35/VLOOKUP($B69,$B$10:$O$16,10,0))</f>
      </c>
      <c r="L69" s="176">
        <f>IF(L35="","",VLOOKUP($B69,'Admin - Part 3'!$B$9:$O$15,11,0)*L35/VLOOKUP($B69,$B$10:$O$16,11,0))</f>
      </c>
      <c r="M69" s="176">
        <f>IF(M35="","",VLOOKUP($B69,'Admin - Part 3'!$B$9:$O$15,12,0)*M35/VLOOKUP($B69,$B$10:$O$16,12,0))</f>
      </c>
      <c r="N69" s="176">
        <f>IF(N35="","",VLOOKUP($B69,'Admin - Part 3'!$B$9:$O$15,13,0)*N35/VLOOKUP($B69,$B$10:$O$16,13,0))</f>
      </c>
      <c r="O69" s="176">
        <f>IF(O35="","",VLOOKUP($B69,'Admin - Part 3'!$B$9:$O$15,14,0)*O35/VLOOKUP($B69,$B$10:$O$16,14,0))</f>
      </c>
      <c r="P69" s="177">
        <f t="shared" si="19"/>
        <v>0</v>
      </c>
    </row>
    <row r="70" spans="1:16" ht="15" customHeight="1">
      <c r="A70" s="40" t="s">
        <v>288</v>
      </c>
      <c r="B70" s="299">
        <f t="shared" si="18"/>
        <v>0</v>
      </c>
      <c r="C70" s="299">
        <f t="shared" si="18"/>
        <v>0</v>
      </c>
      <c r="D70" s="174">
        <f>IF(D36="","",VLOOKUP($B70,'Admin - Part 3'!$B$9:$O$15,3,0)*D36/VLOOKUP($B70,$B$10:$O$16,3,0))</f>
      </c>
      <c r="E70" s="174">
        <f>IF(E36="","",VLOOKUP($B70,'Admin - Part 3'!$B$9:$O$15,4,0)*E36/VLOOKUP($B70,$B$10:$O$16,4,0))</f>
      </c>
      <c r="F70" s="174">
        <f>IF(F36="","",VLOOKUP($B70,'Admin - Part 3'!$B$9:$O$15,5,0)*F36/VLOOKUP($B70,$B$10:$O$16,5,0))</f>
      </c>
      <c r="G70" s="174">
        <f>IF(G36="","",VLOOKUP($B70,'Admin - Part 3'!$B$9:$O$15,6,0)*G36/VLOOKUP($B70,$B$10:$O$16,6,0))</f>
      </c>
      <c r="H70" s="174">
        <f>IF(H36="","",VLOOKUP($B70,'Admin - Part 3'!$B$9:$O$15,7,0)*H36/VLOOKUP($B70,$B$10:$O$16,7,0))</f>
      </c>
      <c r="I70" s="174">
        <f>IF(I36="","",VLOOKUP($B70,'Admin - Part 3'!$B$9:$O$15,8,0)*I36/VLOOKUP($B70,$B$10:$O$16,8,0))</f>
      </c>
      <c r="J70" s="174">
        <f>IF(J36="","",VLOOKUP($B70,'Admin - Part 3'!$B$9:$O$15,9,0)*J36/VLOOKUP($B70,$B$10:$O$16,9,0))</f>
      </c>
      <c r="K70" s="174">
        <f>IF(K36="","",VLOOKUP($B70,'Admin - Part 3'!$B$9:$O$15,10,0)*K36/VLOOKUP($B70,$B$10:$O$16,10,0))</f>
      </c>
      <c r="L70" s="174">
        <f>IF(L36="","",VLOOKUP($B70,'Admin - Part 3'!$B$9:$O$15,11,0)*L36/VLOOKUP($B70,$B$10:$O$16,11,0))</f>
      </c>
      <c r="M70" s="174">
        <f>IF(M36="","",VLOOKUP($B70,'Admin - Part 3'!$B$9:$O$15,12,0)*M36/VLOOKUP($B70,$B$10:$O$16,12,0))</f>
      </c>
      <c r="N70" s="174">
        <f>IF(N36="","",VLOOKUP($B70,'Admin - Part 3'!$B$9:$O$15,13,0)*N36/VLOOKUP($B70,$B$10:$O$16,13,0))</f>
      </c>
      <c r="O70" s="174">
        <f>IF(O36="","",VLOOKUP($B70,'Admin - Part 3'!$B$9:$O$15,14,0)*O36/VLOOKUP($B70,$B$10:$O$16,14,0))</f>
      </c>
      <c r="P70" s="175">
        <f t="shared" si="19"/>
        <v>0</v>
      </c>
    </row>
    <row r="71" spans="1:16" ht="15" customHeight="1">
      <c r="A71" s="40" t="s">
        <v>289</v>
      </c>
      <c r="B71" s="299">
        <f t="shared" si="18"/>
        <v>0</v>
      </c>
      <c r="C71" s="299">
        <f t="shared" si="18"/>
        <v>0</v>
      </c>
      <c r="D71" s="174">
        <f>IF(D37="","",VLOOKUP($B71,'Admin - Part 3'!$B$9:$O$15,3,0)*D37/VLOOKUP($B71,$B$10:$O$16,3,0))</f>
      </c>
      <c r="E71" s="174">
        <f>IF(E37="","",VLOOKUP($B71,'Admin - Part 3'!$B$9:$O$15,4,0)*E37/VLOOKUP($B71,$B$10:$O$16,4,0))</f>
      </c>
      <c r="F71" s="174">
        <f>IF(F37="","",VLOOKUP($B71,'Admin - Part 3'!$B$9:$O$15,5,0)*F37/VLOOKUP($B71,$B$10:$O$16,5,0))</f>
      </c>
      <c r="G71" s="174">
        <f>IF(G37="","",VLOOKUP($B71,'Admin - Part 3'!$B$9:$O$15,6,0)*G37/VLOOKUP($B71,$B$10:$O$16,6,0))</f>
      </c>
      <c r="H71" s="174">
        <f>IF(H37="","",VLOOKUP($B71,'Admin - Part 3'!$B$9:$O$15,7,0)*H37/VLOOKUP($B71,$B$10:$O$16,7,0))</f>
      </c>
      <c r="I71" s="174">
        <f>IF(I37="","",VLOOKUP($B71,'Admin - Part 3'!$B$9:$O$15,8,0)*I37/VLOOKUP($B71,$B$10:$O$16,8,0))</f>
      </c>
      <c r="J71" s="174">
        <f>IF(J37="","",VLOOKUP($B71,'Admin - Part 3'!$B$9:$O$15,9,0)*J37/VLOOKUP($B71,$B$10:$O$16,9,0))</f>
      </c>
      <c r="K71" s="174">
        <f>IF(K37="","",VLOOKUP($B71,'Admin - Part 3'!$B$9:$O$15,10,0)*K37/VLOOKUP($B71,$B$10:$O$16,10,0))</f>
      </c>
      <c r="L71" s="174">
        <f>IF(L37="","",VLOOKUP($B71,'Admin - Part 3'!$B$9:$O$15,11,0)*L37/VLOOKUP($B71,$B$10:$O$16,11,0))</f>
      </c>
      <c r="M71" s="174">
        <f>IF(M37="","",VLOOKUP($B71,'Admin - Part 3'!$B$9:$O$15,12,0)*M37/VLOOKUP($B71,$B$10:$O$16,12,0))</f>
      </c>
      <c r="N71" s="174">
        <f>IF(N37="","",VLOOKUP($B71,'Admin - Part 3'!$B$9:$O$15,13,0)*N37/VLOOKUP($B71,$B$10:$O$16,13,0))</f>
      </c>
      <c r="O71" s="174">
        <f>IF(O37="","",VLOOKUP($B71,'Admin - Part 3'!$B$9:$O$15,14,0)*O37/VLOOKUP($B71,$B$10:$O$16,14,0))</f>
      </c>
      <c r="P71" s="175">
        <f t="shared" si="19"/>
        <v>0</v>
      </c>
    </row>
    <row r="72" spans="1:16" ht="15" customHeight="1">
      <c r="A72" s="40" t="s">
        <v>290</v>
      </c>
      <c r="B72" s="300">
        <f t="shared" si="18"/>
        <v>0</v>
      </c>
      <c r="C72" s="300">
        <f t="shared" si="18"/>
        <v>0</v>
      </c>
      <c r="D72" s="176">
        <f>IF(D38="","",VLOOKUP($B72,'Admin - Part 3'!$B$9:$O$15,3,0)*D38/VLOOKUP($B72,$B$10:$O$16,3,0))</f>
      </c>
      <c r="E72" s="176">
        <f>IF(E38="","",VLOOKUP($B72,'Admin - Part 3'!$B$9:$O$15,4,0)*E38/VLOOKUP($B72,$B$10:$O$16,4,0))</f>
      </c>
      <c r="F72" s="176">
        <f>IF(F38="","",VLOOKUP($B72,'Admin - Part 3'!$B$9:$O$15,5,0)*F38/VLOOKUP($B72,$B$10:$O$16,5,0))</f>
      </c>
      <c r="G72" s="176">
        <f>IF(G38="","",VLOOKUP($B72,'Admin - Part 3'!$B$9:$O$15,6,0)*G38/VLOOKUP($B72,$B$10:$O$16,6,0))</f>
      </c>
      <c r="H72" s="176">
        <f>IF(H38="","",VLOOKUP($B72,'Admin - Part 3'!$B$9:$O$15,7,0)*H38/VLOOKUP($B72,$B$10:$O$16,7,0))</f>
      </c>
      <c r="I72" s="176">
        <f>IF(I38="","",VLOOKUP($B72,'Admin - Part 3'!$B$9:$O$15,8,0)*I38/VLOOKUP($B72,$B$10:$O$16,8,0))</f>
      </c>
      <c r="J72" s="176">
        <f>IF(J38="","",VLOOKUP($B72,'Admin - Part 3'!$B$9:$O$15,9,0)*J38/VLOOKUP($B72,$B$10:$O$16,9,0))</f>
      </c>
      <c r="K72" s="176">
        <f>IF(K38="","",VLOOKUP($B72,'Admin - Part 3'!$B$9:$O$15,10,0)*K38/VLOOKUP($B72,$B$10:$O$16,10,0))</f>
      </c>
      <c r="L72" s="176">
        <f>IF(L38="","",VLOOKUP($B72,'Admin - Part 3'!$B$9:$O$15,11,0)*L38/VLOOKUP($B72,$B$10:$O$16,11,0))</f>
      </c>
      <c r="M72" s="176">
        <f>IF(M38="","",VLOOKUP($B72,'Admin - Part 3'!$B$9:$O$15,12,0)*M38/VLOOKUP($B72,$B$10:$O$16,12,0))</f>
      </c>
      <c r="N72" s="176">
        <f>IF(N38="","",VLOOKUP($B72,'Admin - Part 3'!$B$9:$O$15,13,0)*N38/VLOOKUP($B72,$B$10:$O$16,13,0))</f>
      </c>
      <c r="O72" s="176">
        <f>IF(O38="","",VLOOKUP($B72,'Admin - Part 3'!$B$9:$O$15,14,0)*O38/VLOOKUP($B72,$B$10:$O$16,14,0))</f>
      </c>
      <c r="P72" s="177">
        <f t="shared" si="19"/>
        <v>0</v>
      </c>
    </row>
    <row r="73" spans="1:16" ht="15" customHeight="1">
      <c r="A73" s="40" t="s">
        <v>291</v>
      </c>
      <c r="B73" s="299">
        <f t="shared" si="18"/>
        <v>0</v>
      </c>
      <c r="C73" s="299">
        <f t="shared" si="18"/>
        <v>0</v>
      </c>
      <c r="D73" s="174">
        <f>IF(D39="","",VLOOKUP($B73,'Admin - Part 3'!$B$9:$O$15,3,0)*D39/VLOOKUP($B73,$B$10:$O$16,3,0))</f>
      </c>
      <c r="E73" s="174">
        <f>IF(E39="","",VLOOKUP($B73,'Admin - Part 3'!$B$9:$O$15,4,0)*E39/VLOOKUP($B73,$B$10:$O$16,4,0))</f>
      </c>
      <c r="F73" s="174">
        <f>IF(F39="","",VLOOKUP($B73,'Admin - Part 3'!$B$9:$O$15,5,0)*F39/VLOOKUP($B73,$B$10:$O$16,5,0))</f>
      </c>
      <c r="G73" s="174">
        <f>IF(G39="","",VLOOKUP($B73,'Admin - Part 3'!$B$9:$O$15,6,0)*G39/VLOOKUP($B73,$B$10:$O$16,6,0))</f>
      </c>
      <c r="H73" s="174">
        <f>IF(H39="","",VLOOKUP($B73,'Admin - Part 3'!$B$9:$O$15,7,0)*H39/VLOOKUP($B73,$B$10:$O$16,7,0))</f>
      </c>
      <c r="I73" s="174">
        <f>IF(I39="","",VLOOKUP($B73,'Admin - Part 3'!$B$9:$O$15,8,0)*I39/VLOOKUP($B73,$B$10:$O$16,8,0))</f>
      </c>
      <c r="J73" s="174">
        <f>IF(J39="","",VLOOKUP($B73,'Admin - Part 3'!$B$9:$O$15,9,0)*J39/VLOOKUP($B73,$B$10:$O$16,9,0))</f>
      </c>
      <c r="K73" s="174">
        <f>IF(K39="","",VLOOKUP($B73,'Admin - Part 3'!$B$9:$O$15,10,0)*K39/VLOOKUP($B73,$B$10:$O$16,10,0))</f>
      </c>
      <c r="L73" s="174">
        <f>IF(L39="","",VLOOKUP($B73,'Admin - Part 3'!$B$9:$O$15,11,0)*L39/VLOOKUP($B73,$B$10:$O$16,11,0))</f>
      </c>
      <c r="M73" s="174">
        <f>IF(M39="","",VLOOKUP($B73,'Admin - Part 3'!$B$9:$O$15,12,0)*M39/VLOOKUP($B73,$B$10:$O$16,12,0))</f>
      </c>
      <c r="N73" s="174">
        <f>IF(N39="","",VLOOKUP($B73,'Admin - Part 3'!$B$9:$O$15,13,0)*N39/VLOOKUP($B73,$B$10:$O$16,13,0))</f>
      </c>
      <c r="O73" s="174">
        <f>IF(O39="","",VLOOKUP($B73,'Admin - Part 3'!$B$9:$O$15,14,0)*O39/VLOOKUP($B73,$B$10:$O$16,14,0))</f>
      </c>
      <c r="P73" s="175">
        <f t="shared" si="19"/>
        <v>0</v>
      </c>
    </row>
    <row r="74" spans="1:16" s="286" customFormat="1" ht="15" customHeight="1">
      <c r="A74" s="40" t="s">
        <v>292</v>
      </c>
      <c r="B74" s="301">
        <f t="shared" si="18"/>
        <v>0</v>
      </c>
      <c r="C74" s="301">
        <f t="shared" si="18"/>
        <v>0</v>
      </c>
      <c r="D74" s="174">
        <f>IF(D40="","",VLOOKUP($B74,'Admin - Part 3'!$B$9:$O$15,3,0)*D40/VLOOKUP($B74,$B$10:$O$16,3,0))</f>
      </c>
      <c r="E74" s="174">
        <f>IF(E40="","",VLOOKUP($B74,'Admin - Part 3'!$B$9:$O$15,4,0)*E40/VLOOKUP($B74,$B$10:$O$16,4,0))</f>
      </c>
      <c r="F74" s="174">
        <f>IF(F40="","",VLOOKUP($B74,'Admin - Part 3'!$B$9:$O$15,5,0)*F40/VLOOKUP($B74,$B$10:$O$16,5,0))</f>
      </c>
      <c r="G74" s="174">
        <f>IF(G40="","",VLOOKUP($B74,'Admin - Part 3'!$B$9:$O$15,6,0)*G40/VLOOKUP($B74,$B$10:$O$16,6,0))</f>
      </c>
      <c r="H74" s="174">
        <f>IF(H40="","",VLOOKUP($B74,'Admin - Part 3'!$B$9:$O$15,7,0)*H40/VLOOKUP($B74,$B$10:$O$16,7,0))</f>
      </c>
      <c r="I74" s="174">
        <f>IF(I40="","",VLOOKUP($B74,'Admin - Part 3'!$B$9:$O$15,8,0)*I40/VLOOKUP($B74,$B$10:$O$16,8,0))</f>
      </c>
      <c r="J74" s="174">
        <f>IF(J40="","",VLOOKUP($B74,'Admin - Part 3'!$B$9:$O$15,9,0)*J40/VLOOKUP($B74,$B$10:$O$16,9,0))</f>
      </c>
      <c r="K74" s="174">
        <f>IF(K40="","",VLOOKUP($B74,'Admin - Part 3'!$B$9:$O$15,10,0)*K40/VLOOKUP($B74,$B$10:$O$16,10,0))</f>
      </c>
      <c r="L74" s="174">
        <f>IF(L40="","",VLOOKUP($B74,'Admin - Part 3'!$B$9:$O$15,11,0)*L40/VLOOKUP($B74,$B$10:$O$16,11,0))</f>
      </c>
      <c r="M74" s="174">
        <f>IF(M40="","",VLOOKUP($B74,'Admin - Part 3'!$B$9:$O$15,12,0)*M40/VLOOKUP($B74,$B$10:$O$16,12,0))</f>
      </c>
      <c r="N74" s="174">
        <f>IF(N40="","",VLOOKUP($B74,'Admin - Part 3'!$B$9:$O$15,13,0)*N40/VLOOKUP($B74,$B$10:$O$16,13,0))</f>
      </c>
      <c r="O74" s="174">
        <f>IF(O40="","",VLOOKUP($B74,'Admin - Part 3'!$B$9:$O$15,14,0)*O40/VLOOKUP($B74,$B$10:$O$16,14,0))</f>
      </c>
      <c r="P74" s="175">
        <f t="shared" si="19"/>
        <v>0</v>
      </c>
    </row>
    <row r="75" spans="1:16" s="286" customFormat="1" ht="15" customHeight="1">
      <c r="A75" s="40" t="s">
        <v>293</v>
      </c>
      <c r="B75" s="302">
        <f t="shared" si="18"/>
        <v>0</v>
      </c>
      <c r="C75" s="302">
        <f t="shared" si="18"/>
        <v>0</v>
      </c>
      <c r="D75" s="176">
        <f>IF(D41="","",VLOOKUP($B75,'Admin - Part 3'!$B$9:$O$15,3,0)*D41/VLOOKUP($B75,$B$10:$O$16,3,0))</f>
      </c>
      <c r="E75" s="176">
        <f>IF(E41="","",VLOOKUP($B75,'Admin - Part 3'!$B$9:$O$15,4,0)*E41/VLOOKUP($B75,$B$10:$O$16,4,0))</f>
      </c>
      <c r="F75" s="176">
        <f>IF(F41="","",VLOOKUP($B75,'Admin - Part 3'!$B$9:$O$15,5,0)*F41/VLOOKUP($B75,$B$10:$O$16,5,0))</f>
      </c>
      <c r="G75" s="176">
        <f>IF(G41="","",VLOOKUP($B75,'Admin - Part 3'!$B$9:$O$15,6,0)*G41/VLOOKUP($B75,$B$10:$O$16,6,0))</f>
      </c>
      <c r="H75" s="176">
        <f>IF(H41="","",VLOOKUP($B75,'Admin - Part 3'!$B$9:$O$15,7,0)*H41/VLOOKUP($B75,$B$10:$O$16,7,0))</f>
      </c>
      <c r="I75" s="176">
        <f>IF(I41="","",VLOOKUP($B75,'Admin - Part 3'!$B$9:$O$15,8,0)*I41/VLOOKUP($B75,$B$10:$O$16,8,0))</f>
      </c>
      <c r="J75" s="176">
        <f>IF(J41="","",VLOOKUP($B75,'Admin - Part 3'!$B$9:$O$15,9,0)*J41/VLOOKUP($B75,$B$10:$O$16,9,0))</f>
      </c>
      <c r="K75" s="176">
        <f>IF(K41="","",VLOOKUP($B75,'Admin - Part 3'!$B$9:$O$15,10,0)*K41/VLOOKUP($B75,$B$10:$O$16,10,0))</f>
      </c>
      <c r="L75" s="176">
        <f>IF(L41="","",VLOOKUP($B75,'Admin - Part 3'!$B$9:$O$15,11,0)*L41/VLOOKUP($B75,$B$10:$O$16,11,0))</f>
      </c>
      <c r="M75" s="176">
        <f>IF(M41="","",VLOOKUP($B75,'Admin - Part 3'!$B$9:$O$15,12,0)*M41/VLOOKUP($B75,$B$10:$O$16,12,0))</f>
      </c>
      <c r="N75" s="176">
        <f>IF(N41="","",VLOOKUP($B75,'Admin - Part 3'!$B$9:$O$15,13,0)*N41/VLOOKUP($B75,$B$10:$O$16,13,0))</f>
      </c>
      <c r="O75" s="176">
        <f>IF(O41="","",VLOOKUP($B75,'Admin - Part 3'!$B$9:$O$15,14,0)*O41/VLOOKUP($B75,$B$10:$O$16,14,0))</f>
      </c>
      <c r="P75" s="177">
        <f aca="true" t="shared" si="20" ref="P75:P86">SUM(D75:O75)</f>
        <v>0</v>
      </c>
    </row>
    <row r="76" spans="1:16" s="286" customFormat="1" ht="15" customHeight="1">
      <c r="A76" s="40" t="s">
        <v>294</v>
      </c>
      <c r="B76" s="299">
        <f t="shared" si="18"/>
        <v>0</v>
      </c>
      <c r="C76" s="299">
        <f t="shared" si="18"/>
        <v>0</v>
      </c>
      <c r="D76" s="174">
        <f>IF(D42="","",VLOOKUP($B76,'Admin - Part 3'!$B$9:$O$15,3,0)*D42/VLOOKUP($B76,$B$10:$O$16,3,0))</f>
      </c>
      <c r="E76" s="174">
        <f>IF(E42="","",VLOOKUP($B76,'Admin - Part 3'!$B$9:$O$15,4,0)*E42/VLOOKUP($B76,$B$10:$O$16,4,0))</f>
      </c>
      <c r="F76" s="174">
        <f>IF(F42="","",VLOOKUP($B76,'Admin - Part 3'!$B$9:$O$15,5,0)*F42/VLOOKUP($B76,$B$10:$O$16,5,0))</f>
      </c>
      <c r="G76" s="174">
        <f>IF(G42="","",VLOOKUP($B76,'Admin - Part 3'!$B$9:$O$15,6,0)*G42/VLOOKUP($B76,$B$10:$O$16,6,0))</f>
      </c>
      <c r="H76" s="174">
        <f>IF(H42="","",VLOOKUP($B76,'Admin - Part 3'!$B$9:$O$15,7,0)*H42/VLOOKUP($B76,$B$10:$O$16,7,0))</f>
      </c>
      <c r="I76" s="174">
        <f>IF(I42="","",VLOOKUP($B76,'Admin - Part 3'!$B$9:$O$15,8,0)*I42/VLOOKUP($B76,$B$10:$O$16,8,0))</f>
      </c>
      <c r="J76" s="174">
        <f>IF(J42="","",VLOOKUP($B76,'Admin - Part 3'!$B$9:$O$15,9,0)*J42/VLOOKUP($B76,$B$10:$O$16,9,0))</f>
      </c>
      <c r="K76" s="174">
        <f>IF(K42="","",VLOOKUP($B76,'Admin - Part 3'!$B$9:$O$15,10,0)*K42/VLOOKUP($B76,$B$10:$O$16,10,0))</f>
      </c>
      <c r="L76" s="174">
        <f>IF(L42="","",VLOOKUP($B76,'Admin - Part 3'!$B$9:$O$15,11,0)*L42/VLOOKUP($B76,$B$10:$O$16,11,0))</f>
      </c>
      <c r="M76" s="174">
        <f>IF(M42="","",VLOOKUP($B76,'Admin - Part 3'!$B$9:$O$15,12,0)*M42/VLOOKUP($B76,$B$10:$O$16,12,0))</f>
      </c>
      <c r="N76" s="174">
        <f>IF(N42="","",VLOOKUP($B76,'Admin - Part 3'!$B$9:$O$15,13,0)*N42/VLOOKUP($B76,$B$10:$O$16,13,0))</f>
      </c>
      <c r="O76" s="174">
        <f>IF(O42="","",VLOOKUP($B76,'Admin - Part 3'!$B$9:$O$15,14,0)*O42/VLOOKUP($B76,$B$10:$O$16,14,0))</f>
      </c>
      <c r="P76" s="175">
        <f t="shared" si="20"/>
        <v>0</v>
      </c>
    </row>
    <row r="77" spans="1:16" s="286" customFormat="1" ht="15" customHeight="1">
      <c r="A77" s="40" t="s">
        <v>295</v>
      </c>
      <c r="B77" s="301">
        <f t="shared" si="18"/>
        <v>0</v>
      </c>
      <c r="C77" s="301">
        <f t="shared" si="18"/>
        <v>0</v>
      </c>
      <c r="D77" s="174">
        <f>IF(D43="","",VLOOKUP($B77,'Admin - Part 3'!$B$9:$O$15,3,0)*D43/VLOOKUP($B77,$B$10:$O$16,3,0))</f>
      </c>
      <c r="E77" s="174">
        <f>IF(E43="","",VLOOKUP($B77,'Admin - Part 3'!$B$9:$O$15,4,0)*E43/VLOOKUP($B77,$B$10:$O$16,4,0))</f>
      </c>
      <c r="F77" s="174">
        <f>IF(F43="","",VLOOKUP($B77,'Admin - Part 3'!$B$9:$O$15,5,0)*F43/VLOOKUP($B77,$B$10:$O$16,5,0))</f>
      </c>
      <c r="G77" s="174">
        <f>IF(G43="","",VLOOKUP($B77,'Admin - Part 3'!$B$9:$O$15,6,0)*G43/VLOOKUP($B77,$B$10:$O$16,6,0))</f>
      </c>
      <c r="H77" s="174">
        <f>IF(H43="","",VLOOKUP($B77,'Admin - Part 3'!$B$9:$O$15,7,0)*H43/VLOOKUP($B77,$B$10:$O$16,7,0))</f>
      </c>
      <c r="I77" s="174">
        <f>IF(I43="","",VLOOKUP($B77,'Admin - Part 3'!$B$9:$O$15,8,0)*I43/VLOOKUP($B77,$B$10:$O$16,8,0))</f>
      </c>
      <c r="J77" s="174">
        <f>IF(J43="","",VLOOKUP($B77,'Admin - Part 3'!$B$9:$O$15,9,0)*J43/VLOOKUP($B77,$B$10:$O$16,9,0))</f>
      </c>
      <c r="K77" s="174">
        <f>IF(K43="","",VLOOKUP($B77,'Admin - Part 3'!$B$9:$O$15,10,0)*K43/VLOOKUP($B77,$B$10:$O$16,10,0))</f>
      </c>
      <c r="L77" s="174">
        <f>IF(L43="","",VLOOKUP($B77,'Admin - Part 3'!$B$9:$O$15,11,0)*L43/VLOOKUP($B77,$B$10:$O$16,11,0))</f>
      </c>
      <c r="M77" s="174">
        <f>IF(M43="","",VLOOKUP($B77,'Admin - Part 3'!$B$9:$O$15,12,0)*M43/VLOOKUP($B77,$B$10:$O$16,12,0))</f>
      </c>
      <c r="N77" s="174">
        <f>IF(N43="","",VLOOKUP($B77,'Admin - Part 3'!$B$9:$O$15,13,0)*N43/VLOOKUP($B77,$B$10:$O$16,13,0))</f>
      </c>
      <c r="O77" s="174">
        <f>IF(O43="","",VLOOKUP($B77,'Admin - Part 3'!$B$9:$O$15,14,0)*O43/VLOOKUP($B77,$B$10:$O$16,14,0))</f>
      </c>
      <c r="P77" s="175">
        <f t="shared" si="20"/>
        <v>0</v>
      </c>
    </row>
    <row r="78" spans="1:16" s="286" customFormat="1" ht="15" customHeight="1">
      <c r="A78" s="40" t="s">
        <v>296</v>
      </c>
      <c r="B78" s="302">
        <f t="shared" si="18"/>
        <v>0</v>
      </c>
      <c r="C78" s="302">
        <f t="shared" si="18"/>
        <v>0</v>
      </c>
      <c r="D78" s="176">
        <f>IF(D44="","",VLOOKUP($B78,'Admin - Part 3'!$B$9:$O$15,3,0)*D44/VLOOKUP($B78,$B$10:$O$16,3,0))</f>
      </c>
      <c r="E78" s="176">
        <f>IF(E44="","",VLOOKUP($B78,'Admin - Part 3'!$B$9:$O$15,4,0)*E44/VLOOKUP($B78,$B$10:$O$16,4,0))</f>
      </c>
      <c r="F78" s="176">
        <f>IF(F44="","",VLOOKUP($B78,'Admin - Part 3'!$B$9:$O$15,5,0)*F44/VLOOKUP($B78,$B$10:$O$16,5,0))</f>
      </c>
      <c r="G78" s="176">
        <f>IF(G44="","",VLOOKUP($B78,'Admin - Part 3'!$B$9:$O$15,6,0)*G44/VLOOKUP($B78,$B$10:$O$16,6,0))</f>
      </c>
      <c r="H78" s="176">
        <f>IF(H44="","",VLOOKUP($B78,'Admin - Part 3'!$B$9:$O$15,7,0)*H44/VLOOKUP($B78,$B$10:$O$16,7,0))</f>
      </c>
      <c r="I78" s="176">
        <f>IF(I44="","",VLOOKUP($B78,'Admin - Part 3'!$B$9:$O$15,8,0)*I44/VLOOKUP($B78,$B$10:$O$16,8,0))</f>
      </c>
      <c r="J78" s="176">
        <f>IF(J44="","",VLOOKUP($B78,'Admin - Part 3'!$B$9:$O$15,9,0)*J44/VLOOKUP($B78,$B$10:$O$16,9,0))</f>
      </c>
      <c r="K78" s="176">
        <f>IF(K44="","",VLOOKUP($B78,'Admin - Part 3'!$B$9:$O$15,10,0)*K44/VLOOKUP($B78,$B$10:$O$16,10,0))</f>
      </c>
      <c r="L78" s="176">
        <f>IF(L44="","",VLOOKUP($B78,'Admin - Part 3'!$B$9:$O$15,11,0)*L44/VLOOKUP($B78,$B$10:$O$16,11,0))</f>
      </c>
      <c r="M78" s="176">
        <f>IF(M44="","",VLOOKUP($B78,'Admin - Part 3'!$B$9:$O$15,12,0)*M44/VLOOKUP($B78,$B$10:$O$16,12,0))</f>
      </c>
      <c r="N78" s="176">
        <f>IF(N44="","",VLOOKUP($B78,'Admin - Part 3'!$B$9:$O$15,13,0)*N44/VLOOKUP($B78,$B$10:$O$16,13,0))</f>
      </c>
      <c r="O78" s="176">
        <f>IF(O44="","",VLOOKUP($B78,'Admin - Part 3'!$B$9:$O$15,14,0)*O44/VLOOKUP($B78,$B$10:$O$16,14,0))</f>
      </c>
      <c r="P78" s="177">
        <f t="shared" si="20"/>
        <v>0</v>
      </c>
    </row>
    <row r="79" spans="1:16" s="286" customFormat="1" ht="15" customHeight="1">
      <c r="A79" s="40" t="s">
        <v>297</v>
      </c>
      <c r="B79" s="299">
        <f t="shared" si="18"/>
        <v>0</v>
      </c>
      <c r="C79" s="299">
        <f t="shared" si="18"/>
        <v>0</v>
      </c>
      <c r="D79" s="174">
        <f>IF(D45="","",VLOOKUP($B79,'Admin - Part 3'!$B$9:$O$15,3,0)*D45/VLOOKUP($B79,$B$10:$O$16,3,0))</f>
      </c>
      <c r="E79" s="174">
        <f>IF(E45="","",VLOOKUP($B79,'Admin - Part 3'!$B$9:$O$15,4,0)*E45/VLOOKUP($B79,$B$10:$O$16,4,0))</f>
      </c>
      <c r="F79" s="174">
        <f>IF(F45="","",VLOOKUP($B79,'Admin - Part 3'!$B$9:$O$15,5,0)*F45/VLOOKUP($B79,$B$10:$O$16,5,0))</f>
      </c>
      <c r="G79" s="174">
        <f>IF(G45="","",VLOOKUP($B79,'Admin - Part 3'!$B$9:$O$15,6,0)*G45/VLOOKUP($B79,$B$10:$O$16,6,0))</f>
      </c>
      <c r="H79" s="174">
        <f>IF(H45="","",VLOOKUP($B79,'Admin - Part 3'!$B$9:$O$15,7,0)*H45/VLOOKUP($B79,$B$10:$O$16,7,0))</f>
      </c>
      <c r="I79" s="174">
        <f>IF(I45="","",VLOOKUP($B79,'Admin - Part 3'!$B$9:$O$15,8,0)*I45/VLOOKUP($B79,$B$10:$O$16,8,0))</f>
      </c>
      <c r="J79" s="174">
        <f>IF(J45="","",VLOOKUP($B79,'Admin - Part 3'!$B$9:$O$15,9,0)*J45/VLOOKUP($B79,$B$10:$O$16,9,0))</f>
      </c>
      <c r="K79" s="174">
        <f>IF(K45="","",VLOOKUP($B79,'Admin - Part 3'!$B$9:$O$15,10,0)*K45/VLOOKUP($B79,$B$10:$O$16,10,0))</f>
      </c>
      <c r="L79" s="174">
        <f>IF(L45="","",VLOOKUP($B79,'Admin - Part 3'!$B$9:$O$15,11,0)*L45/VLOOKUP($B79,$B$10:$O$16,11,0))</f>
      </c>
      <c r="M79" s="174">
        <f>IF(M45="","",VLOOKUP($B79,'Admin - Part 3'!$B$9:$O$15,12,0)*M45/VLOOKUP($B79,$B$10:$O$16,12,0))</f>
      </c>
      <c r="N79" s="174">
        <f>IF(N45="","",VLOOKUP($B79,'Admin - Part 3'!$B$9:$O$15,13,0)*N45/VLOOKUP($B79,$B$10:$O$16,13,0))</f>
      </c>
      <c r="O79" s="174">
        <f>IF(O45="","",VLOOKUP($B79,'Admin - Part 3'!$B$9:$O$15,14,0)*O45/VLOOKUP($B79,$B$10:$O$16,14,0))</f>
      </c>
      <c r="P79" s="175">
        <f t="shared" si="20"/>
        <v>0</v>
      </c>
    </row>
    <row r="80" spans="1:16" s="286" customFormat="1" ht="15" customHeight="1">
      <c r="A80" s="40" t="s">
        <v>298</v>
      </c>
      <c r="B80" s="301">
        <f t="shared" si="18"/>
        <v>0</v>
      </c>
      <c r="C80" s="301">
        <f t="shared" si="18"/>
        <v>0</v>
      </c>
      <c r="D80" s="174">
        <f>IF(D46="","",VLOOKUP($B80,'Admin - Part 3'!$B$9:$O$15,3,0)*D46/VLOOKUP($B80,$B$10:$O$16,3,0))</f>
      </c>
      <c r="E80" s="174">
        <f>IF(E46="","",VLOOKUP($B80,'Admin - Part 3'!$B$9:$O$15,4,0)*E46/VLOOKUP($B80,$B$10:$O$16,4,0))</f>
      </c>
      <c r="F80" s="174">
        <f>IF(F46="","",VLOOKUP($B80,'Admin - Part 3'!$B$9:$O$15,5,0)*F46/VLOOKUP($B80,$B$10:$O$16,5,0))</f>
      </c>
      <c r="G80" s="174">
        <f>IF(G46="","",VLOOKUP($B80,'Admin - Part 3'!$B$9:$O$15,6,0)*G46/VLOOKUP($B80,$B$10:$O$16,6,0))</f>
      </c>
      <c r="H80" s="174">
        <f>IF(H46="","",VLOOKUP($B80,'Admin - Part 3'!$B$9:$O$15,7,0)*H46/VLOOKUP($B80,$B$10:$O$16,7,0))</f>
      </c>
      <c r="I80" s="174">
        <f>IF(I46="","",VLOOKUP($B80,'Admin - Part 3'!$B$9:$O$15,8,0)*I46/VLOOKUP($B80,$B$10:$O$16,8,0))</f>
      </c>
      <c r="J80" s="174">
        <f>IF(J46="","",VLOOKUP($B80,'Admin - Part 3'!$B$9:$O$15,9,0)*J46/VLOOKUP($B80,$B$10:$O$16,9,0))</f>
      </c>
      <c r="K80" s="174">
        <f>IF(K46="","",VLOOKUP($B80,'Admin - Part 3'!$B$9:$O$15,10,0)*K46/VLOOKUP($B80,$B$10:$O$16,10,0))</f>
      </c>
      <c r="L80" s="174">
        <f>IF(L46="","",VLOOKUP($B80,'Admin - Part 3'!$B$9:$O$15,11,0)*L46/VLOOKUP($B80,$B$10:$O$16,11,0))</f>
      </c>
      <c r="M80" s="174">
        <f>IF(M46="","",VLOOKUP($B80,'Admin - Part 3'!$B$9:$O$15,12,0)*M46/VLOOKUP($B80,$B$10:$O$16,12,0))</f>
      </c>
      <c r="N80" s="174">
        <f>IF(N46="","",VLOOKUP($B80,'Admin - Part 3'!$B$9:$O$15,13,0)*N46/VLOOKUP($B80,$B$10:$O$16,13,0))</f>
      </c>
      <c r="O80" s="174">
        <f>IF(O46="","",VLOOKUP($B80,'Admin - Part 3'!$B$9:$O$15,14,0)*O46/VLOOKUP($B80,$B$10:$O$16,14,0))</f>
      </c>
      <c r="P80" s="175">
        <f t="shared" si="20"/>
        <v>0</v>
      </c>
    </row>
    <row r="81" spans="1:16" s="286" customFormat="1" ht="15" customHeight="1">
      <c r="A81" s="40" t="s">
        <v>299</v>
      </c>
      <c r="B81" s="302">
        <f t="shared" si="18"/>
        <v>0</v>
      </c>
      <c r="C81" s="302">
        <f t="shared" si="18"/>
        <v>0</v>
      </c>
      <c r="D81" s="176">
        <f>IF(D47="","",VLOOKUP($B81,'Admin - Part 3'!$B$9:$O$15,3,0)*D47/VLOOKUP($B81,$B$10:$O$16,3,0))</f>
      </c>
      <c r="E81" s="176">
        <f>IF(E47="","",VLOOKUP($B81,'Admin - Part 3'!$B$9:$O$15,4,0)*E47/VLOOKUP($B81,$B$10:$O$16,4,0))</f>
      </c>
      <c r="F81" s="176">
        <f>IF(F47="","",VLOOKUP($B81,'Admin - Part 3'!$B$9:$O$15,5,0)*F47/VLOOKUP($B81,$B$10:$O$16,5,0))</f>
      </c>
      <c r="G81" s="176">
        <f>IF(G47="","",VLOOKUP($B81,'Admin - Part 3'!$B$9:$O$15,6,0)*G47/VLOOKUP($B81,$B$10:$O$16,6,0))</f>
      </c>
      <c r="H81" s="176">
        <f>IF(H47="","",VLOOKUP($B81,'Admin - Part 3'!$B$9:$O$15,7,0)*H47/VLOOKUP($B81,$B$10:$O$16,7,0))</f>
      </c>
      <c r="I81" s="176">
        <f>IF(I47="","",VLOOKUP($B81,'Admin - Part 3'!$B$9:$O$15,8,0)*I47/VLOOKUP($B81,$B$10:$O$16,8,0))</f>
      </c>
      <c r="J81" s="176">
        <f>IF(J47="","",VLOOKUP($B81,'Admin - Part 3'!$B$9:$O$15,9,0)*J47/VLOOKUP($B81,$B$10:$O$16,9,0))</f>
      </c>
      <c r="K81" s="176">
        <f>IF(K47="","",VLOOKUP($B81,'Admin - Part 3'!$B$9:$O$15,10,0)*K47/VLOOKUP($B81,$B$10:$O$16,10,0))</f>
      </c>
      <c r="L81" s="176">
        <f>IF(L47="","",VLOOKUP($B81,'Admin - Part 3'!$B$9:$O$15,11,0)*L47/VLOOKUP($B81,$B$10:$O$16,11,0))</f>
      </c>
      <c r="M81" s="176">
        <f>IF(M47="","",VLOOKUP($B81,'Admin - Part 3'!$B$9:$O$15,12,0)*M47/VLOOKUP($B81,$B$10:$O$16,12,0))</f>
      </c>
      <c r="N81" s="176">
        <f>IF(N47="","",VLOOKUP($B81,'Admin - Part 3'!$B$9:$O$15,13,0)*N47/VLOOKUP($B81,$B$10:$O$16,13,0))</f>
      </c>
      <c r="O81" s="176">
        <f>IF(O47="","",VLOOKUP($B81,'Admin - Part 3'!$B$9:$O$15,14,0)*O47/VLOOKUP($B81,$B$10:$O$16,14,0))</f>
      </c>
      <c r="P81" s="177">
        <f t="shared" si="20"/>
        <v>0</v>
      </c>
    </row>
    <row r="82" spans="1:16" s="286" customFormat="1" ht="15" customHeight="1">
      <c r="A82" s="40" t="s">
        <v>300</v>
      </c>
      <c r="B82" s="299">
        <f t="shared" si="18"/>
        <v>0</v>
      </c>
      <c r="C82" s="299">
        <f t="shared" si="18"/>
        <v>0</v>
      </c>
      <c r="D82" s="174">
        <f>IF(D48="","",VLOOKUP($B82,'Admin - Part 3'!$B$9:$O$15,3,0)*D48/VLOOKUP($B82,$B$10:$O$16,3,0))</f>
      </c>
      <c r="E82" s="174">
        <f>IF(E48="","",VLOOKUP($B82,'Admin - Part 3'!$B$9:$O$15,4,0)*E48/VLOOKUP($B82,$B$10:$O$16,4,0))</f>
      </c>
      <c r="F82" s="174">
        <f>IF(F48="","",VLOOKUP($B82,'Admin - Part 3'!$B$9:$O$15,5,0)*F48/VLOOKUP($B82,$B$10:$O$16,5,0))</f>
      </c>
      <c r="G82" s="174">
        <f>IF(G48="","",VLOOKUP($B82,'Admin - Part 3'!$B$9:$O$15,6,0)*G48/VLOOKUP($B82,$B$10:$O$16,6,0))</f>
      </c>
      <c r="H82" s="174">
        <f>IF(H48="","",VLOOKUP($B82,'Admin - Part 3'!$B$9:$O$15,7,0)*H48/VLOOKUP($B82,$B$10:$O$16,7,0))</f>
      </c>
      <c r="I82" s="174">
        <f>IF(I48="","",VLOOKUP($B82,'Admin - Part 3'!$B$9:$O$15,8,0)*I48/VLOOKUP($B82,$B$10:$O$16,8,0))</f>
      </c>
      <c r="J82" s="174">
        <f>IF(J48="","",VLOOKUP($B82,'Admin - Part 3'!$B$9:$O$15,9,0)*J48/VLOOKUP($B82,$B$10:$O$16,9,0))</f>
      </c>
      <c r="K82" s="174">
        <f>IF(K48="","",VLOOKUP($B82,'Admin - Part 3'!$B$9:$O$15,10,0)*K48/VLOOKUP($B82,$B$10:$O$16,10,0))</f>
      </c>
      <c r="L82" s="174">
        <f>IF(L48="","",VLOOKUP($B82,'Admin - Part 3'!$B$9:$O$15,11,0)*L48/VLOOKUP($B82,$B$10:$O$16,11,0))</f>
      </c>
      <c r="M82" s="174">
        <f>IF(M48="","",VLOOKUP($B82,'Admin - Part 3'!$B$9:$O$15,12,0)*M48/VLOOKUP($B82,$B$10:$O$16,12,0))</f>
      </c>
      <c r="N82" s="174">
        <f>IF(N48="","",VLOOKUP($B82,'Admin - Part 3'!$B$9:$O$15,13,0)*N48/VLOOKUP($B82,$B$10:$O$16,13,0))</f>
      </c>
      <c r="O82" s="174">
        <f>IF(O48="","",VLOOKUP($B82,'Admin - Part 3'!$B$9:$O$15,14,0)*O48/VLOOKUP($B82,$B$10:$O$16,14,0))</f>
      </c>
      <c r="P82" s="175">
        <f t="shared" si="20"/>
        <v>0</v>
      </c>
    </row>
    <row r="83" spans="1:16" s="286" customFormat="1" ht="15" customHeight="1">
      <c r="A83" s="40" t="s">
        <v>301</v>
      </c>
      <c r="B83" s="301">
        <f t="shared" si="18"/>
        <v>0</v>
      </c>
      <c r="C83" s="301">
        <f t="shared" si="18"/>
        <v>0</v>
      </c>
      <c r="D83" s="174">
        <f>IF(D49="","",VLOOKUP($B83,'Admin - Part 3'!$B$9:$O$15,3,0)*D49/VLOOKUP($B83,$B$10:$O$16,3,0))</f>
      </c>
      <c r="E83" s="174">
        <f>IF(E49="","",VLOOKUP($B83,'Admin - Part 3'!$B$9:$O$15,4,0)*E49/VLOOKUP($B83,$B$10:$O$16,4,0))</f>
      </c>
      <c r="F83" s="174">
        <f>IF(F49="","",VLOOKUP($B83,'Admin - Part 3'!$B$9:$O$15,5,0)*F49/VLOOKUP($B83,$B$10:$O$16,5,0))</f>
      </c>
      <c r="G83" s="174">
        <f>IF(G49="","",VLOOKUP($B83,'Admin - Part 3'!$B$9:$O$15,6,0)*G49/VLOOKUP($B83,$B$10:$O$16,6,0))</f>
      </c>
      <c r="H83" s="174">
        <f>IF(H49="","",VLOOKUP($B83,'Admin - Part 3'!$B$9:$O$15,7,0)*H49/VLOOKUP($B83,$B$10:$O$16,7,0))</f>
      </c>
      <c r="I83" s="174">
        <f>IF(I49="","",VLOOKUP($B83,'Admin - Part 3'!$B$9:$O$15,8,0)*I49/VLOOKUP($B83,$B$10:$O$16,8,0))</f>
      </c>
      <c r="J83" s="174">
        <f>IF(J49="","",VLOOKUP($B83,'Admin - Part 3'!$B$9:$O$15,9,0)*J49/VLOOKUP($B83,$B$10:$O$16,9,0))</f>
      </c>
      <c r="K83" s="174">
        <f>IF(K49="","",VLOOKUP($B83,'Admin - Part 3'!$B$9:$O$15,10,0)*K49/VLOOKUP($B83,$B$10:$O$16,10,0))</f>
      </c>
      <c r="L83" s="174">
        <f>IF(L49="","",VLOOKUP($B83,'Admin - Part 3'!$B$9:$O$15,11,0)*L49/VLOOKUP($B83,$B$10:$O$16,11,0))</f>
      </c>
      <c r="M83" s="174">
        <f>IF(M49="","",VLOOKUP($B83,'Admin - Part 3'!$B$9:$O$15,12,0)*M49/VLOOKUP($B83,$B$10:$O$16,12,0))</f>
      </c>
      <c r="N83" s="174">
        <f>IF(N49="","",VLOOKUP($B83,'Admin - Part 3'!$B$9:$O$15,13,0)*N49/VLOOKUP($B83,$B$10:$O$16,13,0))</f>
      </c>
      <c r="O83" s="174">
        <f>IF(O49="","",VLOOKUP($B83,'Admin - Part 3'!$B$9:$O$15,14,0)*O49/VLOOKUP($B83,$B$10:$O$16,14,0))</f>
      </c>
      <c r="P83" s="175">
        <f t="shared" si="20"/>
        <v>0</v>
      </c>
    </row>
    <row r="84" spans="1:16" s="286" customFormat="1" ht="15" customHeight="1">
      <c r="A84" s="40" t="s">
        <v>302</v>
      </c>
      <c r="B84" s="302">
        <f t="shared" si="18"/>
        <v>0</v>
      </c>
      <c r="C84" s="302">
        <f t="shared" si="18"/>
        <v>0</v>
      </c>
      <c r="D84" s="176">
        <f>IF(D50="","",VLOOKUP($B84,'Admin - Part 3'!$B$9:$O$15,3,0)*D50/VLOOKUP($B84,$B$10:$O$16,3,0))</f>
      </c>
      <c r="E84" s="176">
        <f>IF(E50="","",VLOOKUP($B84,'Admin - Part 3'!$B$9:$O$15,4,0)*E50/VLOOKUP($B84,$B$10:$O$16,4,0))</f>
      </c>
      <c r="F84" s="176">
        <f>IF(F50="","",VLOOKUP($B84,'Admin - Part 3'!$B$9:$O$15,5,0)*F50/VLOOKUP($B84,$B$10:$O$16,5,0))</f>
      </c>
      <c r="G84" s="176">
        <f>IF(G50="","",VLOOKUP($B84,'Admin - Part 3'!$B$9:$O$15,6,0)*G50/VLOOKUP($B84,$B$10:$O$16,6,0))</f>
      </c>
      <c r="H84" s="176">
        <f>IF(H50="","",VLOOKUP($B84,'Admin - Part 3'!$B$9:$O$15,7,0)*H50/VLOOKUP($B84,$B$10:$O$16,7,0))</f>
      </c>
      <c r="I84" s="176">
        <f>IF(I50="","",VLOOKUP($B84,'Admin - Part 3'!$B$9:$O$15,8,0)*I50/VLOOKUP($B84,$B$10:$O$16,8,0))</f>
      </c>
      <c r="J84" s="176">
        <f>IF(J50="","",VLOOKUP($B84,'Admin - Part 3'!$B$9:$O$15,9,0)*J50/VLOOKUP($B84,$B$10:$O$16,9,0))</f>
      </c>
      <c r="K84" s="176">
        <f>IF(K50="","",VLOOKUP($B84,'Admin - Part 3'!$B$9:$O$15,10,0)*K50/VLOOKUP($B84,$B$10:$O$16,10,0))</f>
      </c>
      <c r="L84" s="176">
        <f>IF(L50="","",VLOOKUP($B84,'Admin - Part 3'!$B$9:$O$15,11,0)*L50/VLOOKUP($B84,$B$10:$O$16,11,0))</f>
      </c>
      <c r="M84" s="176">
        <f>IF(M50="","",VLOOKUP($B84,'Admin - Part 3'!$B$9:$O$15,12,0)*M50/VLOOKUP($B84,$B$10:$O$16,12,0))</f>
      </c>
      <c r="N84" s="176">
        <f>IF(N50="","",VLOOKUP($B84,'Admin - Part 3'!$B$9:$O$15,13,0)*N50/VLOOKUP($B84,$B$10:$O$16,13,0))</f>
      </c>
      <c r="O84" s="176">
        <f>IF(O50="","",VLOOKUP($B84,'Admin - Part 3'!$B$9:$O$15,14,0)*O50/VLOOKUP($B84,$B$10:$O$16,14,0))</f>
      </c>
      <c r="P84" s="177">
        <f t="shared" si="20"/>
        <v>0</v>
      </c>
    </row>
    <row r="85" spans="1:16" s="286" customFormat="1" ht="15" customHeight="1">
      <c r="A85" s="40" t="s">
        <v>303</v>
      </c>
      <c r="B85" s="299">
        <f t="shared" si="18"/>
        <v>0</v>
      </c>
      <c r="C85" s="299">
        <f t="shared" si="18"/>
        <v>0</v>
      </c>
      <c r="D85" s="174">
        <f>IF(D51="","",VLOOKUP($B85,'Admin - Part 3'!$B$9:$O$15,3,0)*D51/VLOOKUP($B85,$B$10:$O$16,3,0))</f>
      </c>
      <c r="E85" s="174">
        <f>IF(E51="","",VLOOKUP($B85,'Admin - Part 3'!$B$9:$O$15,4,0)*E51/VLOOKUP($B85,$B$10:$O$16,4,0))</f>
      </c>
      <c r="F85" s="174">
        <f>IF(F51="","",VLOOKUP($B85,'Admin - Part 3'!$B$9:$O$15,5,0)*F51/VLOOKUP($B85,$B$10:$O$16,5,0))</f>
      </c>
      <c r="G85" s="174">
        <f>IF(G51="","",VLOOKUP($B85,'Admin - Part 3'!$B$9:$O$15,6,0)*G51/VLOOKUP($B85,$B$10:$O$16,6,0))</f>
      </c>
      <c r="H85" s="174">
        <f>IF(H51="","",VLOOKUP($B85,'Admin - Part 3'!$B$9:$O$15,7,0)*H51/VLOOKUP($B85,$B$10:$O$16,7,0))</f>
      </c>
      <c r="I85" s="174">
        <f>IF(I51="","",VLOOKUP($B85,'Admin - Part 3'!$B$9:$O$15,8,0)*I51/VLOOKUP($B85,$B$10:$O$16,8,0))</f>
      </c>
      <c r="J85" s="174">
        <f>IF(J51="","",VLOOKUP($B85,'Admin - Part 3'!$B$9:$O$15,9,0)*J51/VLOOKUP($B85,$B$10:$O$16,9,0))</f>
      </c>
      <c r="K85" s="174">
        <f>IF(K51="","",VLOOKUP($B85,'Admin - Part 3'!$B$9:$O$15,10,0)*K51/VLOOKUP($B85,$B$10:$O$16,10,0))</f>
      </c>
      <c r="L85" s="174">
        <f>IF(L51="","",VLOOKUP($B85,'Admin - Part 3'!$B$9:$O$15,11,0)*L51/VLOOKUP($B85,$B$10:$O$16,11,0))</f>
      </c>
      <c r="M85" s="174">
        <f>IF(M51="","",VLOOKUP($B85,'Admin - Part 3'!$B$9:$O$15,12,0)*M51/VLOOKUP($B85,$B$10:$O$16,12,0))</f>
      </c>
      <c r="N85" s="174">
        <f>IF(N51="","",VLOOKUP($B85,'Admin - Part 3'!$B$9:$O$15,13,0)*N51/VLOOKUP($B85,$B$10:$O$16,13,0))</f>
      </c>
      <c r="O85" s="174">
        <f>IF(O51="","",VLOOKUP($B85,'Admin - Part 3'!$B$9:$O$15,14,0)*O51/VLOOKUP($B85,$B$10:$O$16,14,0))</f>
      </c>
      <c r="P85" s="175">
        <f t="shared" si="20"/>
        <v>0</v>
      </c>
    </row>
    <row r="86" spans="1:16" s="286" customFormat="1" ht="15" customHeight="1">
      <c r="A86" s="40" t="s">
        <v>304</v>
      </c>
      <c r="B86" s="301">
        <f t="shared" si="18"/>
        <v>0</v>
      </c>
      <c r="C86" s="301">
        <f t="shared" si="18"/>
        <v>0</v>
      </c>
      <c r="D86" s="174">
        <f>IF(D52="","",VLOOKUP($B86,'Admin - Part 3'!$B$9:$O$15,3,0)*D52/VLOOKUP($B86,$B$10:$O$16,3,0))</f>
      </c>
      <c r="E86" s="174">
        <f>IF(E52="","",VLOOKUP($B86,'Admin - Part 3'!$B$9:$O$15,4,0)*E52/VLOOKUP($B86,$B$10:$O$16,4,0))</f>
      </c>
      <c r="F86" s="174">
        <f>IF(F52="","",VLOOKUP($B86,'Admin - Part 3'!$B$9:$O$15,5,0)*F52/VLOOKUP($B86,$B$10:$O$16,5,0))</f>
      </c>
      <c r="G86" s="174">
        <f>IF(G52="","",VLOOKUP($B86,'Admin - Part 3'!$B$9:$O$15,6,0)*G52/VLOOKUP($B86,$B$10:$O$16,6,0))</f>
      </c>
      <c r="H86" s="174">
        <f>IF(H52="","",VLOOKUP($B86,'Admin - Part 3'!$B$9:$O$15,7,0)*H52/VLOOKUP($B86,$B$10:$O$16,7,0))</f>
      </c>
      <c r="I86" s="174">
        <f>IF(I52="","",VLOOKUP($B86,'Admin - Part 3'!$B$9:$O$15,8,0)*I52/VLOOKUP($B86,$B$10:$O$16,8,0))</f>
      </c>
      <c r="J86" s="174">
        <f>IF(J52="","",VLOOKUP($B86,'Admin - Part 3'!$B$9:$O$15,9,0)*J52/VLOOKUP($B86,$B$10:$O$16,9,0))</f>
      </c>
      <c r="K86" s="174">
        <f>IF(K52="","",VLOOKUP($B86,'Admin - Part 3'!$B$9:$O$15,10,0)*K52/VLOOKUP($B86,$B$10:$O$16,10,0))</f>
      </c>
      <c r="L86" s="174">
        <f>IF(L52="","",VLOOKUP($B86,'Admin - Part 3'!$B$9:$O$15,11,0)*L52/VLOOKUP($B86,$B$10:$O$16,11,0))</f>
      </c>
      <c r="M86" s="174">
        <f>IF(M52="","",VLOOKUP($B86,'Admin - Part 3'!$B$9:$O$15,12,0)*M52/VLOOKUP($B86,$B$10:$O$16,12,0))</f>
      </c>
      <c r="N86" s="174">
        <f>IF(N52="","",VLOOKUP($B86,'Admin - Part 3'!$B$9:$O$15,13,0)*N52/VLOOKUP($B86,$B$10:$O$16,13,0))</f>
      </c>
      <c r="O86" s="174">
        <f>IF(O52="","",VLOOKUP($B86,'Admin - Part 3'!$B$9:$O$15,14,0)*O52/VLOOKUP($B86,$B$10:$O$16,14,0))</f>
      </c>
      <c r="P86" s="175">
        <f t="shared" si="20"/>
        <v>0</v>
      </c>
    </row>
    <row r="87" spans="1:16" ht="15" customHeight="1" thickBot="1">
      <c r="A87" s="40" t="s">
        <v>305</v>
      </c>
      <c r="B87" s="26" t="s">
        <v>61</v>
      </c>
      <c r="D87" s="298">
        <f aca="true" t="shared" si="21" ref="D87:P87">SUM(D55:D86)</f>
        <v>0</v>
      </c>
      <c r="E87" s="298">
        <f t="shared" si="21"/>
        <v>0</v>
      </c>
      <c r="F87" s="298">
        <f t="shared" si="21"/>
        <v>0</v>
      </c>
      <c r="G87" s="298">
        <f t="shared" si="21"/>
        <v>0</v>
      </c>
      <c r="H87" s="298">
        <f t="shared" si="21"/>
        <v>0</v>
      </c>
      <c r="I87" s="298">
        <f t="shared" si="21"/>
        <v>0</v>
      </c>
      <c r="J87" s="298">
        <f t="shared" si="21"/>
        <v>0</v>
      </c>
      <c r="K87" s="298">
        <f t="shared" si="21"/>
        <v>0</v>
      </c>
      <c r="L87" s="298">
        <f t="shared" si="21"/>
        <v>0</v>
      </c>
      <c r="M87" s="298">
        <f t="shared" si="21"/>
        <v>0</v>
      </c>
      <c r="N87" s="298">
        <f t="shared" si="21"/>
        <v>0</v>
      </c>
      <c r="O87" s="298">
        <f t="shared" si="21"/>
        <v>0</v>
      </c>
      <c r="P87" s="298">
        <f t="shared" si="21"/>
        <v>0</v>
      </c>
    </row>
    <row r="88" spans="1:16" ht="15" customHeight="1" thickTop="1">
      <c r="A88" s="365" t="s">
        <v>44</v>
      </c>
      <c r="B88" s="365"/>
      <c r="C88" s="365"/>
      <c r="D88" s="365"/>
      <c r="E88" s="303"/>
      <c r="F88" s="303"/>
      <c r="G88" s="303"/>
      <c r="H88" s="303"/>
      <c r="I88" s="303"/>
      <c r="J88" s="303"/>
      <c r="K88" s="303"/>
      <c r="L88" s="303"/>
      <c r="M88" s="303"/>
      <c r="N88" s="303"/>
      <c r="O88" s="303"/>
      <c r="P88" s="303"/>
    </row>
    <row r="89" ht="15" customHeight="1">
      <c r="A89" s="26" t="s">
        <v>218</v>
      </c>
    </row>
    <row r="90" ht="15" customHeight="1" hidden="1"/>
    <row r="91" ht="15" customHeight="1" hidden="1"/>
    <row r="92" ht="15" customHeight="1" hidden="1"/>
    <row r="93" ht="15" customHeight="1" hidden="1"/>
  </sheetData>
  <sheetProtection password="E2ED" sheet="1" formatColumns="0" formatRows="0" insertColumns="0" insertRows="0"/>
  <mergeCells count="4">
    <mergeCell ref="A54:C54"/>
    <mergeCell ref="A1:B1"/>
    <mergeCell ref="C1:P1"/>
    <mergeCell ref="A88:D88"/>
  </mergeCells>
  <dataValidations count="3">
    <dataValidation type="decimal" allowBlank="1" showErrorMessage="1" errorTitle="Non-numeric value entered." error="Only numeric entries are acceptable. Try again." sqref="D21:O52">
      <formula1>-10000000000</formula1>
      <formula2>10000000000</formula2>
    </dataValidation>
    <dataValidation type="list" allowBlank="1" showInputMessage="1" showErrorMessage="1" sqref="B21:B52">
      <formula1>Program</formula1>
    </dataValidation>
    <dataValidation type="list" showInputMessage="1" showErrorMessage="1" sqref="C21:C52">
      <formula1>IF(B21="",B21,IF(B21="STAR",STAR_SDAs,IF(B21="STAR KIDS",STAR_KIDS_SDAs,IF(B21="STAR+PLUS",STAR_PLUS_SDAs,IF(B21="STAR Health",STAR_Health_SDA,IF(B21="CHIP",CHIP_SDAs,STAR_Health_SDA))))))</formula1>
    </dataValidation>
  </dataValidations>
  <printOptions horizontalCentered="1"/>
  <pageMargins left="0.5" right="0.5" top="0.51" bottom="0.5" header="0" footer="0"/>
  <pageSetup fitToHeight="0" fitToWidth="1" horizontalDpi="600" verticalDpi="600" orientation="landscape" scale="43" r:id="rId1"/>
  <headerFooter alignWithMargins="0">
    <oddFooter>&amp;L&amp;A&amp;CAdministrative Expenses&amp;R&amp;D</oddFooter>
  </headerFooter>
  <rowBreaks count="1" manualBreakCount="1">
    <brk id="53" max="16" man="1"/>
  </rowBreaks>
</worksheet>
</file>

<file path=xl/worksheets/sheet7.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selection activeCell="A1" sqref="A1:B1"/>
    </sheetView>
  </sheetViews>
  <sheetFormatPr defaultColWidth="0" defaultRowHeight="12.75" zeroHeight="1"/>
  <cols>
    <col min="1" max="1" width="24.83203125" style="130" customWidth="1"/>
    <col min="2" max="2" width="40.83203125" style="130" customWidth="1"/>
    <col min="3" max="3" width="42" style="130" customWidth="1"/>
    <col min="4" max="4" width="22.66015625" style="130" customWidth="1"/>
    <col min="5" max="15" width="16.83203125" style="130" customWidth="1"/>
    <col min="16" max="16" width="17.83203125" style="130" customWidth="1"/>
    <col min="17" max="17" width="2" style="130" customWidth="1"/>
    <col min="18" max="249" width="10.66015625" style="130" hidden="1" customWidth="1"/>
    <col min="250" max="250" width="4.66015625" style="130" hidden="1" customWidth="1"/>
    <col min="251" max="251" width="20" style="130" hidden="1" customWidth="1"/>
    <col min="252" max="252" width="21.5" style="130" hidden="1" customWidth="1"/>
    <col min="253" max="253" width="23.33203125" style="130" hidden="1" customWidth="1"/>
    <col min="254" max="16384" width="0" style="130" hidden="1" customWidth="1"/>
  </cols>
  <sheetData>
    <row r="1" spans="1:18" ht="30" customHeight="1">
      <c r="A1" s="360" t="s">
        <v>306</v>
      </c>
      <c r="B1" s="360"/>
      <c r="C1" s="367" t="str">
        <f>'Admin - Part 1'!C1:O1</f>
        <v>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v>
      </c>
      <c r="D1" s="367"/>
      <c r="E1" s="367"/>
      <c r="F1" s="367"/>
      <c r="G1" s="367"/>
      <c r="H1" s="367"/>
      <c r="I1" s="367"/>
      <c r="J1" s="367"/>
      <c r="K1" s="367"/>
      <c r="L1" s="367"/>
      <c r="M1" s="367"/>
      <c r="N1" s="367"/>
      <c r="O1" s="367"/>
      <c r="P1" s="367"/>
      <c r="Q1" s="109"/>
      <c r="R1" s="134"/>
    </row>
    <row r="2" spans="1:9" ht="15" customHeight="1">
      <c r="A2" s="150" t="s">
        <v>57</v>
      </c>
      <c r="B2" s="258">
        <f>'Admin - Part 1'!B2:E2</f>
        <v>0</v>
      </c>
      <c r="C2" s="258"/>
      <c r="D2" s="258"/>
      <c r="E2" s="258"/>
      <c r="F2" s="258"/>
      <c r="G2" s="258"/>
      <c r="I2" s="139"/>
    </row>
    <row r="3" spans="1:16" ht="15" customHeight="1">
      <c r="A3" s="150" t="s">
        <v>4</v>
      </c>
      <c r="B3" s="153">
        <f>'Admin - Part 1'!B3</f>
        <v>2020</v>
      </c>
      <c r="C3" s="150" t="s">
        <v>19</v>
      </c>
      <c r="D3" s="5" t="s">
        <v>58</v>
      </c>
      <c r="F3" s="115"/>
      <c r="G3" s="115"/>
      <c r="H3" s="115"/>
      <c r="I3" s="139"/>
      <c r="J3" s="115"/>
      <c r="K3" s="115"/>
      <c r="L3" s="115"/>
      <c r="M3" s="115"/>
      <c r="N3" s="115"/>
      <c r="O3" s="115"/>
      <c r="P3" s="116"/>
    </row>
    <row r="4" spans="1:16" ht="15" customHeight="1">
      <c r="A4" s="150" t="s">
        <v>5</v>
      </c>
      <c r="B4" s="260">
        <f>'Admin - Part 1'!B4</f>
        <v>0</v>
      </c>
      <c r="C4" s="117" t="s">
        <v>56</v>
      </c>
      <c r="D4" s="4" t="s">
        <v>58</v>
      </c>
      <c r="F4" s="183"/>
      <c r="G4" s="184"/>
      <c r="H4" s="184"/>
      <c r="I4" s="139"/>
      <c r="J4" s="184"/>
      <c r="K4" s="184"/>
      <c r="L4" s="184"/>
      <c r="M4" s="184"/>
      <c r="N4" s="184"/>
      <c r="O4" s="184"/>
      <c r="P4" s="184"/>
    </row>
    <row r="5" spans="1:16" ht="15" customHeight="1">
      <c r="A5" s="150" t="s">
        <v>6</v>
      </c>
      <c r="B5" s="153">
        <f>'Admin - Part 1'!B5</f>
        <v>0</v>
      </c>
      <c r="C5" s="121" t="s">
        <v>52</v>
      </c>
      <c r="D5" s="260">
        <f>'Admin - Part 1'!D5</f>
        <v>0</v>
      </c>
      <c r="F5" s="366"/>
      <c r="G5" s="366"/>
      <c r="H5" s="366"/>
      <c r="I5" s="366"/>
      <c r="J5" s="366"/>
      <c r="K5" s="184"/>
      <c r="L5" s="184"/>
      <c r="M5" s="184"/>
      <c r="N5" s="184"/>
      <c r="O5" s="184"/>
      <c r="P5" s="184"/>
    </row>
    <row r="6" spans="1:16" ht="30" customHeight="1">
      <c r="A6" s="152" t="s">
        <v>148</v>
      </c>
      <c r="B6" s="153" t="s">
        <v>149</v>
      </c>
      <c r="C6" s="21"/>
      <c r="D6" s="21"/>
      <c r="E6" s="185"/>
      <c r="F6" s="186"/>
      <c r="P6" s="134"/>
    </row>
    <row r="7" spans="1:16" s="128" customFormat="1" ht="30" customHeight="1">
      <c r="A7" s="154" t="s">
        <v>219</v>
      </c>
      <c r="B7" s="154" t="s">
        <v>149</v>
      </c>
      <c r="C7" s="114" t="s">
        <v>0</v>
      </c>
      <c r="D7" s="187" t="str">
        <f>IF($B$3=0,"Sep-?",CONCATENATE("Sep-",$B$3-2001))</f>
        <v>Sep-19</v>
      </c>
      <c r="E7" s="187" t="str">
        <f>IF($B$3=0,"Oct-?",CONCATENATE("Oct-",$B$3-2001))</f>
        <v>Oct-19</v>
      </c>
      <c r="F7" s="187" t="str">
        <f>IF($B$3=0,"Nov-?",CONCATENATE("Nov-",$B$3-2001))</f>
        <v>Nov-19</v>
      </c>
      <c r="G7" s="187" t="str">
        <f>IF($B$3=0,"Dec-?",CONCATENATE("Dec-",$B$3-2001))</f>
        <v>Dec-19</v>
      </c>
      <c r="H7" s="187" t="str">
        <f>IF($B$3=0,"Jan-?",CONCATENATE("Jan-",$B$3-2000))</f>
        <v>Jan-20</v>
      </c>
      <c r="I7" s="187" t="str">
        <f>IF($B$3=0,"Feb-?",CONCATENATE("Feb-",$B$3-2000))</f>
        <v>Feb-20</v>
      </c>
      <c r="J7" s="187" t="str">
        <f>IF($B$3=0,"Mar-?",CONCATENATE("Mar-",$B$3-2000))</f>
        <v>Mar-20</v>
      </c>
      <c r="K7" s="187" t="str">
        <f>IF($B$3=0,"Apr-?",CONCATENATE("Apr-",$B$3-2000))</f>
        <v>Apr-20</v>
      </c>
      <c r="L7" s="187" t="str">
        <f>IF($B$3=0,"May-?",CONCATENATE("May-",$B$3-2000))</f>
        <v>May-20</v>
      </c>
      <c r="M7" s="187" t="str">
        <f>IF($B$3=0,"Jun-?",CONCATENATE("Jun-",$B$3-2000))</f>
        <v>Jun-20</v>
      </c>
      <c r="N7" s="187" t="str">
        <f>IF($B$3=0,"Jul-?",CONCATENATE("Jul-",$B$3-2000))</f>
        <v>Jul-20</v>
      </c>
      <c r="O7" s="187" t="str">
        <f>IF($B$3=0,"Aug-?",CONCATENATE("Aug-",$B$3-2000))</f>
        <v>Aug-20</v>
      </c>
      <c r="P7" s="197" t="s">
        <v>1</v>
      </c>
    </row>
    <row r="8" spans="1:16" ht="15" customHeight="1">
      <c r="A8" s="157" t="s">
        <v>178</v>
      </c>
      <c r="B8" s="121" t="s">
        <v>190</v>
      </c>
      <c r="C8" s="121"/>
      <c r="D8" s="188"/>
      <c r="E8" s="188"/>
      <c r="F8" s="188"/>
      <c r="G8" s="188"/>
      <c r="H8" s="188"/>
      <c r="I8" s="188"/>
      <c r="J8" s="188"/>
      <c r="K8" s="188"/>
      <c r="L8" s="188"/>
      <c r="M8" s="188"/>
      <c r="N8" s="188"/>
      <c r="O8" s="188"/>
      <c r="P8" s="189">
        <f aca="true" t="shared" si="0" ref="P8:P33">SUM(D8:O8)</f>
        <v>0</v>
      </c>
    </row>
    <row r="9" spans="1:16" s="134" customFormat="1" ht="15" customHeight="1">
      <c r="A9" s="157" t="s">
        <v>178</v>
      </c>
      <c r="B9" s="131" t="s">
        <v>167</v>
      </c>
      <c r="C9" s="131"/>
      <c r="D9" s="188"/>
      <c r="E9" s="188"/>
      <c r="F9" s="188"/>
      <c r="G9" s="188"/>
      <c r="H9" s="188"/>
      <c r="I9" s="188"/>
      <c r="J9" s="188"/>
      <c r="K9" s="188"/>
      <c r="L9" s="188"/>
      <c r="M9" s="188"/>
      <c r="N9" s="188"/>
      <c r="O9" s="188"/>
      <c r="P9" s="190">
        <f t="shared" si="0"/>
        <v>0</v>
      </c>
    </row>
    <row r="10" spans="1:16" s="134" customFormat="1" ht="15" customHeight="1">
      <c r="A10" s="157" t="s">
        <v>178</v>
      </c>
      <c r="B10" s="131" t="s">
        <v>191</v>
      </c>
      <c r="C10" s="131"/>
      <c r="D10" s="188"/>
      <c r="E10" s="188"/>
      <c r="F10" s="188"/>
      <c r="G10" s="191"/>
      <c r="H10" s="191"/>
      <c r="I10" s="191"/>
      <c r="J10" s="191"/>
      <c r="K10" s="191"/>
      <c r="L10" s="191"/>
      <c r="M10" s="191"/>
      <c r="N10" s="191"/>
      <c r="O10" s="191"/>
      <c r="P10" s="190">
        <f t="shared" si="0"/>
        <v>0</v>
      </c>
    </row>
    <row r="11" spans="1:16" s="134" customFormat="1" ht="15" customHeight="1">
      <c r="A11" s="157" t="s">
        <v>178</v>
      </c>
      <c r="B11" s="131" t="s">
        <v>192</v>
      </c>
      <c r="C11" s="131"/>
      <c r="D11" s="188"/>
      <c r="E11" s="188"/>
      <c r="F11" s="188"/>
      <c r="G11" s="191"/>
      <c r="H11" s="191"/>
      <c r="I11" s="191"/>
      <c r="J11" s="191"/>
      <c r="K11" s="191"/>
      <c r="L11" s="191"/>
      <c r="M11" s="191"/>
      <c r="N11" s="191"/>
      <c r="O11" s="191"/>
      <c r="P11" s="190">
        <f t="shared" si="0"/>
        <v>0</v>
      </c>
    </row>
    <row r="12" spans="1:16" s="134" customFormat="1" ht="15" customHeight="1">
      <c r="A12" s="157" t="s">
        <v>178</v>
      </c>
      <c r="B12" s="131" t="s">
        <v>193</v>
      </c>
      <c r="C12" s="131"/>
      <c r="D12" s="188"/>
      <c r="E12" s="188"/>
      <c r="F12" s="188"/>
      <c r="G12" s="191"/>
      <c r="H12" s="191"/>
      <c r="I12" s="191"/>
      <c r="J12" s="191"/>
      <c r="K12" s="191"/>
      <c r="L12" s="191"/>
      <c r="M12" s="191"/>
      <c r="N12" s="191"/>
      <c r="O12" s="191"/>
      <c r="P12" s="190">
        <f t="shared" si="0"/>
        <v>0</v>
      </c>
    </row>
    <row r="13" spans="1:16" s="134" customFormat="1" ht="15" customHeight="1">
      <c r="A13" s="157" t="s">
        <v>178</v>
      </c>
      <c r="B13" s="131" t="s">
        <v>194</v>
      </c>
      <c r="C13" s="131"/>
      <c r="D13" s="188"/>
      <c r="E13" s="188"/>
      <c r="F13" s="188"/>
      <c r="G13" s="191"/>
      <c r="H13" s="191"/>
      <c r="I13" s="191"/>
      <c r="J13" s="191"/>
      <c r="K13" s="191"/>
      <c r="L13" s="191"/>
      <c r="M13" s="191"/>
      <c r="N13" s="191"/>
      <c r="O13" s="191"/>
      <c r="P13" s="190">
        <f t="shared" si="0"/>
        <v>0</v>
      </c>
    </row>
    <row r="14" spans="1:16" s="134" customFormat="1" ht="15" customHeight="1">
      <c r="A14" s="157" t="s">
        <v>178</v>
      </c>
      <c r="B14" s="131" t="s">
        <v>195</v>
      </c>
      <c r="C14" s="131"/>
      <c r="D14" s="188"/>
      <c r="E14" s="188"/>
      <c r="F14" s="188"/>
      <c r="G14" s="191"/>
      <c r="H14" s="191"/>
      <c r="I14" s="191"/>
      <c r="J14" s="191"/>
      <c r="K14" s="191"/>
      <c r="L14" s="191"/>
      <c r="M14" s="191"/>
      <c r="N14" s="191"/>
      <c r="O14" s="191"/>
      <c r="P14" s="190">
        <f t="shared" si="0"/>
        <v>0</v>
      </c>
    </row>
    <row r="15" spans="1:16" s="134" customFormat="1" ht="15" customHeight="1">
      <c r="A15" s="157" t="s">
        <v>178</v>
      </c>
      <c r="B15" s="192" t="s">
        <v>196</v>
      </c>
      <c r="C15" s="131"/>
      <c r="D15" s="188"/>
      <c r="E15" s="188"/>
      <c r="F15" s="188"/>
      <c r="G15" s="191"/>
      <c r="H15" s="191"/>
      <c r="I15" s="191"/>
      <c r="J15" s="191"/>
      <c r="K15" s="191"/>
      <c r="L15" s="191"/>
      <c r="M15" s="191"/>
      <c r="N15" s="191"/>
      <c r="O15" s="191"/>
      <c r="P15" s="190">
        <f t="shared" si="0"/>
        <v>0</v>
      </c>
    </row>
    <row r="16" spans="1:16" s="134" customFormat="1" ht="15" customHeight="1">
      <c r="A16" s="157" t="s">
        <v>178</v>
      </c>
      <c r="B16" s="192" t="s">
        <v>197</v>
      </c>
      <c r="C16" s="131"/>
      <c r="D16" s="188"/>
      <c r="E16" s="188"/>
      <c r="F16" s="188"/>
      <c r="G16" s="191"/>
      <c r="H16" s="191"/>
      <c r="I16" s="191"/>
      <c r="J16" s="191"/>
      <c r="K16" s="191"/>
      <c r="L16" s="191"/>
      <c r="M16" s="191"/>
      <c r="N16" s="191"/>
      <c r="O16" s="191"/>
      <c r="P16" s="190">
        <f t="shared" si="0"/>
        <v>0</v>
      </c>
    </row>
    <row r="17" spans="1:16" s="134" customFormat="1" ht="15" customHeight="1">
      <c r="A17" s="157" t="s">
        <v>178</v>
      </c>
      <c r="B17" s="192" t="s">
        <v>198</v>
      </c>
      <c r="C17" s="131"/>
      <c r="D17" s="188"/>
      <c r="E17" s="188"/>
      <c r="F17" s="188"/>
      <c r="G17" s="191"/>
      <c r="H17" s="191"/>
      <c r="I17" s="191"/>
      <c r="J17" s="191"/>
      <c r="K17" s="191"/>
      <c r="L17" s="191"/>
      <c r="M17" s="191"/>
      <c r="N17" s="191"/>
      <c r="O17" s="191"/>
      <c r="P17" s="190">
        <f t="shared" si="0"/>
        <v>0</v>
      </c>
    </row>
    <row r="18" spans="1:16" s="134" customFormat="1" ht="15" customHeight="1">
      <c r="A18" s="157" t="s">
        <v>178</v>
      </c>
      <c r="B18" s="192" t="s">
        <v>199</v>
      </c>
      <c r="C18" s="131"/>
      <c r="D18" s="188"/>
      <c r="E18" s="188"/>
      <c r="F18" s="188"/>
      <c r="G18" s="191"/>
      <c r="H18" s="191"/>
      <c r="I18" s="191"/>
      <c r="J18" s="191"/>
      <c r="K18" s="191"/>
      <c r="L18" s="191"/>
      <c r="M18" s="191"/>
      <c r="N18" s="191"/>
      <c r="O18" s="191"/>
      <c r="P18" s="190">
        <f t="shared" si="0"/>
        <v>0</v>
      </c>
    </row>
    <row r="19" spans="1:16" s="134" customFormat="1" ht="15" customHeight="1">
      <c r="A19" s="157" t="s">
        <v>178</v>
      </c>
      <c r="B19" s="192" t="s">
        <v>200</v>
      </c>
      <c r="C19" s="131"/>
      <c r="D19" s="188"/>
      <c r="E19" s="188"/>
      <c r="F19" s="188"/>
      <c r="G19" s="191"/>
      <c r="H19" s="191"/>
      <c r="I19" s="191"/>
      <c r="J19" s="191"/>
      <c r="K19" s="191"/>
      <c r="L19" s="191"/>
      <c r="M19" s="191"/>
      <c r="N19" s="191"/>
      <c r="O19" s="191"/>
      <c r="P19" s="190">
        <f t="shared" si="0"/>
        <v>0</v>
      </c>
    </row>
    <row r="20" spans="1:16" s="134" customFormat="1" ht="15" customHeight="1">
      <c r="A20" s="157" t="s">
        <v>178</v>
      </c>
      <c r="B20" s="192" t="s">
        <v>201</v>
      </c>
      <c r="C20" s="131"/>
      <c r="D20" s="188"/>
      <c r="E20" s="188"/>
      <c r="F20" s="188"/>
      <c r="G20" s="191"/>
      <c r="H20" s="191"/>
      <c r="I20" s="191"/>
      <c r="J20" s="191"/>
      <c r="K20" s="191"/>
      <c r="L20" s="191"/>
      <c r="M20" s="191"/>
      <c r="N20" s="191"/>
      <c r="O20" s="191"/>
      <c r="P20" s="190">
        <f t="shared" si="0"/>
        <v>0</v>
      </c>
    </row>
    <row r="21" spans="1:16" s="134" customFormat="1" ht="15" customHeight="1">
      <c r="A21" s="157" t="s">
        <v>178</v>
      </c>
      <c r="B21" s="192" t="s">
        <v>202</v>
      </c>
      <c r="C21" s="131"/>
      <c r="D21" s="188"/>
      <c r="E21" s="188"/>
      <c r="F21" s="188"/>
      <c r="G21" s="191"/>
      <c r="H21" s="191"/>
      <c r="I21" s="191"/>
      <c r="J21" s="191"/>
      <c r="K21" s="191"/>
      <c r="L21" s="191"/>
      <c r="M21" s="191"/>
      <c r="N21" s="191"/>
      <c r="O21" s="191"/>
      <c r="P21" s="190">
        <f t="shared" si="0"/>
        <v>0</v>
      </c>
    </row>
    <row r="22" spans="1:16" s="134" customFormat="1" ht="15" customHeight="1">
      <c r="A22" s="157" t="s">
        <v>178</v>
      </c>
      <c r="B22" s="192" t="s">
        <v>203</v>
      </c>
      <c r="C22" s="131"/>
      <c r="D22" s="188"/>
      <c r="E22" s="188"/>
      <c r="F22" s="188"/>
      <c r="G22" s="191"/>
      <c r="H22" s="191"/>
      <c r="I22" s="191"/>
      <c r="J22" s="191"/>
      <c r="K22" s="191"/>
      <c r="L22" s="191"/>
      <c r="M22" s="191"/>
      <c r="N22" s="191"/>
      <c r="O22" s="191"/>
      <c r="P22" s="190">
        <f t="shared" si="0"/>
        <v>0</v>
      </c>
    </row>
    <row r="23" spans="1:16" s="134" customFormat="1" ht="15" customHeight="1">
      <c r="A23" s="157" t="s">
        <v>178</v>
      </c>
      <c r="B23" s="192" t="s">
        <v>204</v>
      </c>
      <c r="C23" s="131"/>
      <c r="D23" s="188"/>
      <c r="E23" s="188"/>
      <c r="F23" s="188"/>
      <c r="G23" s="191"/>
      <c r="H23" s="191"/>
      <c r="I23" s="191"/>
      <c r="J23" s="191"/>
      <c r="K23" s="191"/>
      <c r="L23" s="191"/>
      <c r="M23" s="191"/>
      <c r="N23" s="191"/>
      <c r="O23" s="191"/>
      <c r="P23" s="190">
        <f t="shared" si="0"/>
        <v>0</v>
      </c>
    </row>
    <row r="24" spans="1:16" s="134" customFormat="1" ht="15" customHeight="1">
      <c r="A24" s="157" t="s">
        <v>178</v>
      </c>
      <c r="B24" s="117" t="s">
        <v>205</v>
      </c>
      <c r="C24" s="131"/>
      <c r="D24" s="188"/>
      <c r="E24" s="188"/>
      <c r="F24" s="188"/>
      <c r="G24" s="191"/>
      <c r="H24" s="191"/>
      <c r="I24" s="191"/>
      <c r="J24" s="191"/>
      <c r="K24" s="191"/>
      <c r="L24" s="191"/>
      <c r="M24" s="191"/>
      <c r="N24" s="191"/>
      <c r="O24" s="191"/>
      <c r="P24" s="190">
        <f t="shared" si="0"/>
        <v>0</v>
      </c>
    </row>
    <row r="25" spans="1:16" s="134" customFormat="1" ht="15" customHeight="1">
      <c r="A25" s="157" t="s">
        <v>178</v>
      </c>
      <c r="B25" s="192" t="s">
        <v>206</v>
      </c>
      <c r="C25" s="131"/>
      <c r="D25" s="188"/>
      <c r="E25" s="188"/>
      <c r="F25" s="188"/>
      <c r="G25" s="191"/>
      <c r="H25" s="191"/>
      <c r="I25" s="191"/>
      <c r="J25" s="191"/>
      <c r="K25" s="191"/>
      <c r="L25" s="191"/>
      <c r="M25" s="191"/>
      <c r="N25" s="191"/>
      <c r="O25" s="191"/>
      <c r="P25" s="190">
        <f t="shared" si="0"/>
        <v>0</v>
      </c>
    </row>
    <row r="26" spans="1:16" s="134" customFormat="1" ht="15" customHeight="1">
      <c r="A26" s="157" t="s">
        <v>178</v>
      </c>
      <c r="B26" s="192" t="s">
        <v>207</v>
      </c>
      <c r="C26" s="131"/>
      <c r="D26" s="188"/>
      <c r="E26" s="188"/>
      <c r="F26" s="188"/>
      <c r="G26" s="191"/>
      <c r="H26" s="191"/>
      <c r="I26" s="191"/>
      <c r="J26" s="191"/>
      <c r="K26" s="191"/>
      <c r="L26" s="191"/>
      <c r="M26" s="191"/>
      <c r="N26" s="191"/>
      <c r="O26" s="191"/>
      <c r="P26" s="190">
        <f t="shared" si="0"/>
        <v>0</v>
      </c>
    </row>
    <row r="27" spans="1:16" s="134" customFormat="1" ht="15" customHeight="1">
      <c r="A27" s="157" t="s">
        <v>178</v>
      </c>
      <c r="B27" s="192" t="s">
        <v>208</v>
      </c>
      <c r="C27" s="131"/>
      <c r="D27" s="188"/>
      <c r="E27" s="188"/>
      <c r="F27" s="188"/>
      <c r="G27" s="191"/>
      <c r="H27" s="191"/>
      <c r="I27" s="191"/>
      <c r="J27" s="191"/>
      <c r="K27" s="191"/>
      <c r="L27" s="191"/>
      <c r="M27" s="191"/>
      <c r="N27" s="191"/>
      <c r="O27" s="191"/>
      <c r="P27" s="190">
        <f t="shared" si="0"/>
        <v>0</v>
      </c>
    </row>
    <row r="28" spans="1:16" s="134" customFormat="1" ht="15" customHeight="1">
      <c r="A28" s="157" t="s">
        <v>178</v>
      </c>
      <c r="B28" s="117" t="s">
        <v>209</v>
      </c>
      <c r="C28" s="131"/>
      <c r="D28" s="188"/>
      <c r="E28" s="188"/>
      <c r="F28" s="188"/>
      <c r="G28" s="191"/>
      <c r="H28" s="191"/>
      <c r="I28" s="191"/>
      <c r="J28" s="191"/>
      <c r="K28" s="191"/>
      <c r="L28" s="191"/>
      <c r="M28" s="191"/>
      <c r="N28" s="191"/>
      <c r="O28" s="191"/>
      <c r="P28" s="190">
        <f t="shared" si="0"/>
        <v>0</v>
      </c>
    </row>
    <row r="29" spans="1:16" s="134" customFormat="1" ht="15" customHeight="1">
      <c r="A29" s="157" t="s">
        <v>178</v>
      </c>
      <c r="B29" s="156" t="s">
        <v>210</v>
      </c>
      <c r="C29" s="131"/>
      <c r="D29" s="188"/>
      <c r="E29" s="188"/>
      <c r="F29" s="188"/>
      <c r="G29" s="191"/>
      <c r="H29" s="191"/>
      <c r="I29" s="191"/>
      <c r="J29" s="191"/>
      <c r="K29" s="191"/>
      <c r="L29" s="191"/>
      <c r="M29" s="191"/>
      <c r="N29" s="191"/>
      <c r="O29" s="191"/>
      <c r="P29" s="190">
        <f t="shared" si="0"/>
        <v>0</v>
      </c>
    </row>
    <row r="30" spans="1:16" s="134" customFormat="1" ht="15" customHeight="1">
      <c r="A30" s="157" t="s">
        <v>178</v>
      </c>
      <c r="B30" s="276" t="s">
        <v>438</v>
      </c>
      <c r="C30" s="277" t="s">
        <v>424</v>
      </c>
      <c r="D30" s="188"/>
      <c r="E30" s="188"/>
      <c r="F30" s="188"/>
      <c r="G30" s="191"/>
      <c r="H30" s="191"/>
      <c r="I30" s="191"/>
      <c r="J30" s="191"/>
      <c r="K30" s="191"/>
      <c r="L30" s="191"/>
      <c r="M30" s="191"/>
      <c r="N30" s="191"/>
      <c r="O30" s="191"/>
      <c r="P30" s="190">
        <f t="shared" si="0"/>
        <v>0</v>
      </c>
    </row>
    <row r="31" spans="1:16" s="134" customFormat="1" ht="15" customHeight="1">
      <c r="A31" s="157" t="s">
        <v>178</v>
      </c>
      <c r="B31" s="276" t="s">
        <v>439</v>
      </c>
      <c r="C31" s="277" t="s">
        <v>424</v>
      </c>
      <c r="D31" s="188"/>
      <c r="E31" s="188"/>
      <c r="F31" s="188"/>
      <c r="G31" s="191"/>
      <c r="H31" s="191"/>
      <c r="I31" s="191"/>
      <c r="J31" s="191"/>
      <c r="K31" s="191"/>
      <c r="L31" s="191"/>
      <c r="M31" s="191"/>
      <c r="N31" s="191"/>
      <c r="O31" s="191"/>
      <c r="P31" s="190">
        <f t="shared" si="0"/>
        <v>0</v>
      </c>
    </row>
    <row r="32" spans="1:16" ht="15" customHeight="1">
      <c r="A32" s="157" t="s">
        <v>178</v>
      </c>
      <c r="B32" s="276" t="s">
        <v>440</v>
      </c>
      <c r="C32" s="277" t="s">
        <v>424</v>
      </c>
      <c r="D32" s="191"/>
      <c r="E32" s="191"/>
      <c r="F32" s="191"/>
      <c r="G32" s="191"/>
      <c r="H32" s="191"/>
      <c r="I32" s="191"/>
      <c r="J32" s="191"/>
      <c r="K32" s="191"/>
      <c r="L32" s="191"/>
      <c r="M32" s="191"/>
      <c r="N32" s="191"/>
      <c r="O32" s="191"/>
      <c r="P32" s="190">
        <f t="shared" si="0"/>
        <v>0</v>
      </c>
    </row>
    <row r="33" spans="1:16" ht="15" customHeight="1">
      <c r="A33" s="157" t="s">
        <v>178</v>
      </c>
      <c r="B33" s="279" t="s">
        <v>441</v>
      </c>
      <c r="C33" s="277" t="s">
        <v>424</v>
      </c>
      <c r="D33" s="193"/>
      <c r="E33" s="193"/>
      <c r="F33" s="193"/>
      <c r="G33" s="193"/>
      <c r="H33" s="193"/>
      <c r="I33" s="193"/>
      <c r="J33" s="193"/>
      <c r="K33" s="193"/>
      <c r="L33" s="193"/>
      <c r="M33" s="193"/>
      <c r="N33" s="193"/>
      <c r="O33" s="193"/>
      <c r="P33" s="194">
        <f t="shared" si="0"/>
        <v>0</v>
      </c>
    </row>
    <row r="34" spans="1:16" ht="24.75" customHeight="1" thickBot="1">
      <c r="A34" s="157" t="s">
        <v>178</v>
      </c>
      <c r="B34" s="135" t="s">
        <v>211</v>
      </c>
      <c r="C34" s="6"/>
      <c r="D34" s="195">
        <f aca="true" t="shared" si="1" ref="D34:P34">SUM(D8:D33)</f>
        <v>0</v>
      </c>
      <c r="E34" s="195">
        <f t="shared" si="1"/>
        <v>0</v>
      </c>
      <c r="F34" s="195">
        <f t="shared" si="1"/>
        <v>0</v>
      </c>
      <c r="G34" s="195">
        <f t="shared" si="1"/>
        <v>0</v>
      </c>
      <c r="H34" s="195">
        <f t="shared" si="1"/>
        <v>0</v>
      </c>
      <c r="I34" s="195">
        <f t="shared" si="1"/>
        <v>0</v>
      </c>
      <c r="J34" s="195">
        <f t="shared" si="1"/>
        <v>0</v>
      </c>
      <c r="K34" s="195">
        <f t="shared" si="1"/>
        <v>0</v>
      </c>
      <c r="L34" s="195">
        <f t="shared" si="1"/>
        <v>0</v>
      </c>
      <c r="M34" s="195">
        <f t="shared" si="1"/>
        <v>0</v>
      </c>
      <c r="N34" s="195">
        <f t="shared" si="1"/>
        <v>0</v>
      </c>
      <c r="O34" s="195">
        <f t="shared" si="1"/>
        <v>0</v>
      </c>
      <c r="P34" s="195">
        <f t="shared" si="1"/>
        <v>0</v>
      </c>
    </row>
    <row r="35" spans="1:16" ht="15" customHeight="1" thickTop="1">
      <c r="A35" s="130" t="s">
        <v>218</v>
      </c>
      <c r="B35" s="121"/>
      <c r="C35" s="121"/>
      <c r="D35" s="196"/>
      <c r="E35" s="196"/>
      <c r="F35" s="196"/>
      <c r="G35" s="196"/>
      <c r="H35" s="196"/>
      <c r="I35" s="196"/>
      <c r="J35" s="196"/>
      <c r="K35" s="196"/>
      <c r="L35" s="196"/>
      <c r="M35" s="196"/>
      <c r="N35" s="196"/>
      <c r="O35" s="196"/>
      <c r="P35" s="196"/>
    </row>
    <row r="36" spans="1:2" ht="13.5" hidden="1">
      <c r="A36" s="129"/>
      <c r="B36" s="139"/>
    </row>
    <row r="37" spans="1:2" ht="13.5" hidden="1">
      <c r="A37" s="129"/>
      <c r="B37" s="139"/>
    </row>
    <row r="38" spans="1:2" ht="13.5" hidden="1">
      <c r="A38" s="129"/>
      <c r="B38" s="139"/>
    </row>
  </sheetData>
  <sheetProtection password="E2ED" sheet="1" formatColumns="0" formatRows="0" insertColumns="0" insertRows="0"/>
  <mergeCells count="3">
    <mergeCell ref="F5:J5"/>
    <mergeCell ref="A1:B1"/>
    <mergeCell ref="C1:P1"/>
  </mergeCells>
  <conditionalFormatting sqref="D8:O33">
    <cfRule type="expression" priority="1" dxfId="3" stopIfTrue="1">
      <formula>AND(D$34&lt;&gt;0,D8="")</formula>
    </cfRule>
  </conditionalFormatting>
  <dataValidations count="3">
    <dataValidation type="list" allowBlank="1" showInputMessage="1" showErrorMessage="1" sqref="IR65489 IR3">
      <formula1>"2017,2018,2019"</formula1>
    </dataValidation>
    <dataValidation type="decimal" allowBlank="1" showErrorMessage="1" errorTitle="Non-numeric value entered." error="Only numeric entries are acceptable. Try again." sqref="IT65497:IV65536 IT8:IV33 D65497:O65536 D8:O33">
      <formula1>-10000000000</formula1>
      <formula2>10000000000</formula2>
    </dataValidation>
    <dataValidation type="list" allowBlank="1" showInputMessage="1" showErrorMessage="1" sqref="IR65491 IR5">
      <formula1>"Quarterly,Yr-End 90-Day,Yr-End 210-Day"</formula1>
    </dataValidation>
  </dataValidations>
  <printOptions horizontalCentered="1"/>
  <pageMargins left="0.5" right="0.5" top="0.51" bottom="0.5" header="0" footer="0"/>
  <pageSetup fitToHeight="0" fitToWidth="1" horizontalDpi="600" verticalDpi="600" orientation="landscape" scale="43" r:id="rId1"/>
  <headerFooter alignWithMargins="0">
    <oddFooter>&amp;L&amp;A&amp;CAdministrative Expenses&amp;R&amp;D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79"/>
  <sheetViews>
    <sheetView workbookViewId="0" topLeftCell="A1">
      <selection activeCell="A1" sqref="A1:B1"/>
    </sheetView>
  </sheetViews>
  <sheetFormatPr defaultColWidth="0" defaultRowHeight="12.75" zeroHeight="1"/>
  <cols>
    <col min="1" max="1" width="24.83203125" style="130" customWidth="1"/>
    <col min="2" max="2" width="40.83203125" style="130" customWidth="1"/>
    <col min="3" max="3" width="32.83203125" style="130" customWidth="1"/>
    <col min="4" max="16" width="18.83203125" style="130" customWidth="1"/>
    <col min="17" max="17" width="3.33203125" style="130" customWidth="1"/>
    <col min="18" max="16384" width="0" style="130" hidden="1" customWidth="1"/>
  </cols>
  <sheetData>
    <row r="1" spans="1:18" ht="30" customHeight="1">
      <c r="A1" s="360" t="s">
        <v>306</v>
      </c>
      <c r="B1" s="360"/>
      <c r="C1" s="367" t="str">
        <f>'Admin - Part 1'!C1:O1</f>
        <v>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v>
      </c>
      <c r="D1" s="367"/>
      <c r="E1" s="367"/>
      <c r="F1" s="367"/>
      <c r="G1" s="367"/>
      <c r="H1" s="367"/>
      <c r="I1" s="367"/>
      <c r="J1" s="367"/>
      <c r="K1" s="367"/>
      <c r="L1" s="367"/>
      <c r="M1" s="367"/>
      <c r="N1" s="367"/>
      <c r="O1" s="367"/>
      <c r="P1" s="367"/>
      <c r="Q1" s="109"/>
      <c r="R1" s="134"/>
    </row>
    <row r="2" spans="1:26" ht="15" customHeight="1">
      <c r="A2" s="150" t="s">
        <v>57</v>
      </c>
      <c r="B2" s="258">
        <f>'Admin - Part 1'!B2:E2</f>
        <v>0</v>
      </c>
      <c r="C2" s="258"/>
      <c r="D2" s="258"/>
      <c r="E2" s="258"/>
      <c r="F2" s="258"/>
      <c r="G2" s="258"/>
      <c r="Z2" s="111" t="s">
        <v>102</v>
      </c>
    </row>
    <row r="3" spans="1:26" ht="15" customHeight="1">
      <c r="A3" s="150" t="s">
        <v>4</v>
      </c>
      <c r="B3" s="153">
        <f>'Admin - Part 1'!B3</f>
        <v>2020</v>
      </c>
      <c r="C3" s="114" t="s">
        <v>19</v>
      </c>
      <c r="D3" s="6" t="s">
        <v>58</v>
      </c>
      <c r="F3" s="115"/>
      <c r="G3" s="115"/>
      <c r="H3" s="115"/>
      <c r="I3" s="115"/>
      <c r="J3" s="115"/>
      <c r="K3" s="115"/>
      <c r="L3" s="115"/>
      <c r="M3" s="115"/>
      <c r="N3" s="115"/>
      <c r="O3" s="115"/>
      <c r="P3" s="116"/>
      <c r="Z3" s="111" t="s">
        <v>50</v>
      </c>
    </row>
    <row r="4" spans="1:26" ht="15" customHeight="1">
      <c r="A4" s="150" t="s">
        <v>5</v>
      </c>
      <c r="B4" s="260">
        <f>'Admin - Part 1'!B4</f>
        <v>0</v>
      </c>
      <c r="C4" s="117" t="s">
        <v>56</v>
      </c>
      <c r="D4" s="4" t="s">
        <v>58</v>
      </c>
      <c r="F4" s="183"/>
      <c r="G4" s="184"/>
      <c r="H4" s="184"/>
      <c r="I4" s="184"/>
      <c r="J4" s="184"/>
      <c r="K4" s="184"/>
      <c r="L4" s="184"/>
      <c r="M4" s="184"/>
      <c r="N4" s="184"/>
      <c r="O4" s="184"/>
      <c r="P4" s="184"/>
      <c r="Z4" s="111" t="s">
        <v>72</v>
      </c>
    </row>
    <row r="5" spans="1:26" ht="15" customHeight="1">
      <c r="A5" s="150" t="s">
        <v>6</v>
      </c>
      <c r="B5" s="153">
        <f>'Admin - Part 1'!B5</f>
        <v>0</v>
      </c>
      <c r="C5" s="121" t="s">
        <v>52</v>
      </c>
      <c r="D5" s="260">
        <f>'Admin - Part 1'!D5</f>
        <v>0</v>
      </c>
      <c r="K5" s="184"/>
      <c r="L5" s="184"/>
      <c r="M5" s="184"/>
      <c r="N5" s="184"/>
      <c r="O5" s="184"/>
      <c r="P5" s="184"/>
      <c r="Z5" s="111" t="s">
        <v>43</v>
      </c>
    </row>
    <row r="6" spans="1:26" ht="30" customHeight="1">
      <c r="A6" s="152" t="s">
        <v>150</v>
      </c>
      <c r="B6" s="153" t="s">
        <v>101</v>
      </c>
      <c r="C6" s="21"/>
      <c r="D6" s="21"/>
      <c r="E6" s="21"/>
      <c r="F6" s="186"/>
      <c r="P6" s="134"/>
      <c r="Z6" s="122" t="s">
        <v>86</v>
      </c>
    </row>
    <row r="7" spans="1:26" s="128" customFormat="1" ht="30" customHeight="1">
      <c r="A7" s="154" t="s">
        <v>219</v>
      </c>
      <c r="B7" s="154" t="s">
        <v>149</v>
      </c>
      <c r="C7" s="114" t="s">
        <v>0</v>
      </c>
      <c r="D7" s="187" t="str">
        <f>'QI - Part 1'!D7</f>
        <v>Sep-19</v>
      </c>
      <c r="E7" s="187" t="str">
        <f>'QI - Part 1'!E7</f>
        <v>Oct-19</v>
      </c>
      <c r="F7" s="187" t="str">
        <f>'QI - Part 1'!F7</f>
        <v>Nov-19</v>
      </c>
      <c r="G7" s="187" t="str">
        <f>'QI - Part 1'!G7</f>
        <v>Dec-19</v>
      </c>
      <c r="H7" s="187" t="str">
        <f>'QI - Part 1'!H7</f>
        <v>Jan-20</v>
      </c>
      <c r="I7" s="187" t="str">
        <f>'QI - Part 1'!I7</f>
        <v>Feb-20</v>
      </c>
      <c r="J7" s="187" t="str">
        <f>'QI - Part 1'!J7</f>
        <v>Mar-20</v>
      </c>
      <c r="K7" s="187" t="str">
        <f>'QI - Part 1'!K7</f>
        <v>Apr-20</v>
      </c>
      <c r="L7" s="187" t="str">
        <f>'QI - Part 1'!L7</f>
        <v>May-20</v>
      </c>
      <c r="M7" s="187" t="str">
        <f>'QI - Part 1'!M7</f>
        <v>Jun-20</v>
      </c>
      <c r="N7" s="187" t="str">
        <f>'QI - Part 1'!N7</f>
        <v>Jul-20</v>
      </c>
      <c r="O7" s="187" t="str">
        <f>'QI - Part 1'!O7</f>
        <v>Aug-20</v>
      </c>
      <c r="P7" s="197" t="s">
        <v>1</v>
      </c>
      <c r="Z7" s="111" t="s">
        <v>74</v>
      </c>
    </row>
    <row r="8" spans="1:26" ht="24.75" customHeight="1">
      <c r="A8" s="258" t="s">
        <v>100</v>
      </c>
      <c r="B8" s="185"/>
      <c r="C8" s="192"/>
      <c r="D8" s="199"/>
      <c r="E8" s="199"/>
      <c r="F8" s="199"/>
      <c r="G8" s="199"/>
      <c r="H8" s="199"/>
      <c r="I8" s="199"/>
      <c r="J8" s="199"/>
      <c r="K8" s="199"/>
      <c r="L8" s="199"/>
      <c r="M8" s="199"/>
      <c r="N8" s="199"/>
      <c r="O8" s="199"/>
      <c r="P8" s="262"/>
      <c r="Z8" s="111" t="s">
        <v>75</v>
      </c>
    </row>
    <row r="9" spans="1:26" s="134" customFormat="1" ht="15" customHeight="1">
      <c r="A9" s="204" t="s">
        <v>178</v>
      </c>
      <c r="B9" s="211" t="s">
        <v>307</v>
      </c>
      <c r="C9" s="192"/>
      <c r="D9" s="198"/>
      <c r="E9" s="198"/>
      <c r="F9" s="198"/>
      <c r="G9" s="198"/>
      <c r="H9" s="198"/>
      <c r="I9" s="198"/>
      <c r="J9" s="198"/>
      <c r="K9" s="198"/>
      <c r="L9" s="198"/>
      <c r="M9" s="198"/>
      <c r="N9" s="198"/>
      <c r="O9" s="198"/>
      <c r="P9" s="133">
        <f aca="true" t="shared" si="0" ref="P9:P23">SUM(D9:O9)</f>
        <v>0</v>
      </c>
      <c r="Z9" s="111" t="s">
        <v>85</v>
      </c>
    </row>
    <row r="10" spans="1:26" s="134" customFormat="1" ht="15" customHeight="1">
      <c r="A10" s="204" t="s">
        <v>178</v>
      </c>
      <c r="B10" s="211" t="s">
        <v>308</v>
      </c>
      <c r="C10" s="131"/>
      <c r="D10" s="198"/>
      <c r="E10" s="198"/>
      <c r="F10" s="198"/>
      <c r="G10" s="198"/>
      <c r="H10" s="198"/>
      <c r="I10" s="198"/>
      <c r="J10" s="198"/>
      <c r="K10" s="198"/>
      <c r="L10" s="198"/>
      <c r="M10" s="198"/>
      <c r="N10" s="198"/>
      <c r="O10" s="198"/>
      <c r="P10" s="133">
        <f t="shared" si="0"/>
        <v>0</v>
      </c>
      <c r="Z10" s="111" t="s">
        <v>76</v>
      </c>
    </row>
    <row r="11" spans="1:26" s="134" customFormat="1" ht="15" customHeight="1">
      <c r="A11" s="204" t="s">
        <v>178</v>
      </c>
      <c r="B11" s="211" t="s">
        <v>309</v>
      </c>
      <c r="C11" s="131"/>
      <c r="D11" s="198"/>
      <c r="E11" s="198"/>
      <c r="F11" s="198"/>
      <c r="G11" s="198"/>
      <c r="H11" s="198"/>
      <c r="I11" s="198"/>
      <c r="J11" s="198"/>
      <c r="K11" s="198"/>
      <c r="L11" s="198"/>
      <c r="M11" s="198"/>
      <c r="N11" s="198"/>
      <c r="O11" s="198"/>
      <c r="P11" s="133">
        <f t="shared" si="0"/>
        <v>0</v>
      </c>
      <c r="Z11" s="111" t="s">
        <v>34</v>
      </c>
    </row>
    <row r="12" spans="1:26" s="134" customFormat="1" ht="15" customHeight="1">
      <c r="A12" s="204" t="s">
        <v>178</v>
      </c>
      <c r="B12" s="211" t="s">
        <v>310</v>
      </c>
      <c r="C12" s="131"/>
      <c r="D12" s="198"/>
      <c r="E12" s="198"/>
      <c r="F12" s="198"/>
      <c r="G12" s="198"/>
      <c r="H12" s="198"/>
      <c r="I12" s="198"/>
      <c r="J12" s="198"/>
      <c r="K12" s="198"/>
      <c r="L12" s="198"/>
      <c r="M12" s="198"/>
      <c r="N12" s="198"/>
      <c r="O12" s="198"/>
      <c r="P12" s="133">
        <f t="shared" si="0"/>
        <v>0</v>
      </c>
      <c r="Z12" s="111" t="s">
        <v>77</v>
      </c>
    </row>
    <row r="13" spans="1:26" s="134" customFormat="1" ht="15" customHeight="1">
      <c r="A13" s="204" t="s">
        <v>178</v>
      </c>
      <c r="B13" s="211" t="s">
        <v>311</v>
      </c>
      <c r="C13" s="131"/>
      <c r="D13" s="198"/>
      <c r="E13" s="198"/>
      <c r="F13" s="198"/>
      <c r="G13" s="198"/>
      <c r="H13" s="198"/>
      <c r="I13" s="198"/>
      <c r="J13" s="198"/>
      <c r="K13" s="198"/>
      <c r="L13" s="198"/>
      <c r="M13" s="198"/>
      <c r="N13" s="198"/>
      <c r="O13" s="198"/>
      <c r="P13" s="133">
        <f t="shared" si="0"/>
        <v>0</v>
      </c>
      <c r="Z13" s="111" t="s">
        <v>78</v>
      </c>
    </row>
    <row r="14" spans="1:26" s="134" customFormat="1" ht="15" customHeight="1">
      <c r="A14" s="204" t="s">
        <v>178</v>
      </c>
      <c r="B14" s="211" t="s">
        <v>312</v>
      </c>
      <c r="C14" s="131"/>
      <c r="D14" s="198"/>
      <c r="E14" s="198"/>
      <c r="F14" s="198"/>
      <c r="G14" s="198"/>
      <c r="H14" s="198"/>
      <c r="I14" s="198"/>
      <c r="J14" s="198"/>
      <c r="K14" s="198"/>
      <c r="L14" s="198"/>
      <c r="M14" s="198"/>
      <c r="N14" s="198"/>
      <c r="O14" s="198"/>
      <c r="P14" s="133">
        <f t="shared" si="0"/>
        <v>0</v>
      </c>
      <c r="Z14" s="111" t="s">
        <v>79</v>
      </c>
    </row>
    <row r="15" spans="1:26" s="134" customFormat="1" ht="15" customHeight="1">
      <c r="A15" s="204" t="s">
        <v>178</v>
      </c>
      <c r="B15" s="211" t="s">
        <v>313</v>
      </c>
      <c r="C15" s="131"/>
      <c r="D15" s="198"/>
      <c r="E15" s="198"/>
      <c r="F15" s="198"/>
      <c r="G15" s="198"/>
      <c r="H15" s="198"/>
      <c r="I15" s="198"/>
      <c r="J15" s="198"/>
      <c r="K15" s="198"/>
      <c r="L15" s="198"/>
      <c r="M15" s="198"/>
      <c r="N15" s="198"/>
      <c r="O15" s="198"/>
      <c r="P15" s="133">
        <f t="shared" si="0"/>
        <v>0</v>
      </c>
      <c r="Z15" s="111" t="s">
        <v>80</v>
      </c>
    </row>
    <row r="16" spans="1:26" s="134" customFormat="1" ht="15" customHeight="1">
      <c r="A16" s="204" t="s">
        <v>178</v>
      </c>
      <c r="B16" s="211" t="s">
        <v>314</v>
      </c>
      <c r="C16" s="131"/>
      <c r="D16" s="198"/>
      <c r="E16" s="198"/>
      <c r="F16" s="198"/>
      <c r="G16" s="198"/>
      <c r="H16" s="198"/>
      <c r="I16" s="198"/>
      <c r="J16" s="198"/>
      <c r="K16" s="198"/>
      <c r="L16" s="198"/>
      <c r="M16" s="198"/>
      <c r="N16" s="198"/>
      <c r="O16" s="198"/>
      <c r="P16" s="133">
        <f t="shared" si="0"/>
        <v>0</v>
      </c>
      <c r="Z16" s="139" t="s">
        <v>42</v>
      </c>
    </row>
    <row r="17" spans="1:26" s="134" customFormat="1" ht="15" customHeight="1">
      <c r="A17" s="204" t="s">
        <v>178</v>
      </c>
      <c r="B17" s="211" t="s">
        <v>315</v>
      </c>
      <c r="C17" s="131"/>
      <c r="D17" s="198"/>
      <c r="E17" s="198"/>
      <c r="F17" s="198"/>
      <c r="G17" s="198"/>
      <c r="H17" s="198"/>
      <c r="I17" s="198"/>
      <c r="J17" s="198"/>
      <c r="K17" s="198"/>
      <c r="L17" s="198"/>
      <c r="M17" s="198"/>
      <c r="N17" s="198"/>
      <c r="O17" s="198"/>
      <c r="P17" s="133">
        <f t="shared" si="0"/>
        <v>0</v>
      </c>
      <c r="Z17" s="111" t="s">
        <v>81</v>
      </c>
    </row>
    <row r="18" spans="1:26" s="134" customFormat="1" ht="15" customHeight="1">
      <c r="A18" s="204" t="s">
        <v>178</v>
      </c>
      <c r="B18" s="211" t="s">
        <v>316</v>
      </c>
      <c r="C18" s="131"/>
      <c r="D18" s="198"/>
      <c r="E18" s="198"/>
      <c r="F18" s="198"/>
      <c r="G18" s="198"/>
      <c r="H18" s="198"/>
      <c r="I18" s="198"/>
      <c r="J18" s="198"/>
      <c r="K18" s="198"/>
      <c r="L18" s="198"/>
      <c r="M18" s="198"/>
      <c r="N18" s="198"/>
      <c r="O18" s="198"/>
      <c r="P18" s="133">
        <f t="shared" si="0"/>
        <v>0</v>
      </c>
      <c r="Z18" s="111" t="s">
        <v>82</v>
      </c>
    </row>
    <row r="19" spans="1:26" s="134" customFormat="1" ht="15" customHeight="1">
      <c r="A19" s="204" t="s">
        <v>178</v>
      </c>
      <c r="B19" s="211" t="s">
        <v>317</v>
      </c>
      <c r="C19" s="131"/>
      <c r="D19" s="198"/>
      <c r="E19" s="198"/>
      <c r="F19" s="198"/>
      <c r="G19" s="198"/>
      <c r="H19" s="198"/>
      <c r="I19" s="198"/>
      <c r="J19" s="198"/>
      <c r="K19" s="198"/>
      <c r="L19" s="198"/>
      <c r="M19" s="198"/>
      <c r="N19" s="198"/>
      <c r="O19" s="198"/>
      <c r="P19" s="133">
        <f t="shared" si="0"/>
        <v>0</v>
      </c>
      <c r="Z19" s="111" t="s">
        <v>23</v>
      </c>
    </row>
    <row r="20" spans="1:16" s="134" customFormat="1" ht="15" customHeight="1">
      <c r="A20" s="204" t="s">
        <v>178</v>
      </c>
      <c r="B20" s="211" t="s">
        <v>318</v>
      </c>
      <c r="C20" s="131"/>
      <c r="D20" s="198"/>
      <c r="E20" s="198"/>
      <c r="F20" s="198"/>
      <c r="G20" s="198"/>
      <c r="H20" s="198"/>
      <c r="I20" s="198"/>
      <c r="J20" s="198"/>
      <c r="K20" s="198"/>
      <c r="L20" s="198"/>
      <c r="M20" s="198"/>
      <c r="N20" s="198"/>
      <c r="O20" s="198"/>
      <c r="P20" s="133">
        <f t="shared" si="0"/>
        <v>0</v>
      </c>
    </row>
    <row r="21" spans="1:16" s="134" customFormat="1" ht="15" customHeight="1">
      <c r="A21" s="204" t="s">
        <v>178</v>
      </c>
      <c r="B21" s="211" t="s">
        <v>319</v>
      </c>
      <c r="C21" s="131"/>
      <c r="D21" s="198"/>
      <c r="E21" s="198"/>
      <c r="F21" s="198"/>
      <c r="G21" s="198"/>
      <c r="H21" s="198"/>
      <c r="I21" s="198"/>
      <c r="J21" s="198"/>
      <c r="K21" s="198"/>
      <c r="L21" s="198"/>
      <c r="M21" s="198"/>
      <c r="N21" s="198"/>
      <c r="O21" s="198"/>
      <c r="P21" s="133">
        <f t="shared" si="0"/>
        <v>0</v>
      </c>
    </row>
    <row r="22" spans="1:16" s="134" customFormat="1" ht="15" customHeight="1">
      <c r="A22" s="204" t="s">
        <v>178</v>
      </c>
      <c r="B22" s="276" t="s">
        <v>423</v>
      </c>
      <c r="C22" s="277" t="s">
        <v>424</v>
      </c>
      <c r="D22" s="198"/>
      <c r="E22" s="198"/>
      <c r="F22" s="198"/>
      <c r="G22" s="198"/>
      <c r="H22" s="198"/>
      <c r="I22" s="198"/>
      <c r="J22" s="198"/>
      <c r="K22" s="198"/>
      <c r="L22" s="198"/>
      <c r="M22" s="198"/>
      <c r="N22" s="198"/>
      <c r="O22" s="198"/>
      <c r="P22" s="133">
        <f t="shared" si="0"/>
        <v>0</v>
      </c>
    </row>
    <row r="23" spans="1:16" s="134" customFormat="1" ht="15" customHeight="1">
      <c r="A23" s="204" t="s">
        <v>178</v>
      </c>
      <c r="B23" s="276" t="s">
        <v>425</v>
      </c>
      <c r="C23" s="277" t="s">
        <v>424</v>
      </c>
      <c r="D23" s="198"/>
      <c r="E23" s="198"/>
      <c r="F23" s="198"/>
      <c r="G23" s="198"/>
      <c r="H23" s="198"/>
      <c r="I23" s="198"/>
      <c r="J23" s="198"/>
      <c r="K23" s="198"/>
      <c r="L23" s="198"/>
      <c r="M23" s="198"/>
      <c r="N23" s="198"/>
      <c r="O23" s="198"/>
      <c r="P23" s="133">
        <f t="shared" si="0"/>
        <v>0</v>
      </c>
    </row>
    <row r="24" spans="1:16" s="200" customFormat="1" ht="24.75" customHeight="1">
      <c r="A24" s="258" t="s">
        <v>99</v>
      </c>
      <c r="C24" s="192"/>
      <c r="D24" s="199"/>
      <c r="E24" s="199"/>
      <c r="F24" s="199"/>
      <c r="G24" s="199"/>
      <c r="H24" s="199"/>
      <c r="I24" s="199"/>
      <c r="J24" s="199"/>
      <c r="K24" s="199"/>
      <c r="L24" s="199"/>
      <c r="M24" s="199"/>
      <c r="N24" s="199"/>
      <c r="O24" s="199"/>
      <c r="P24" s="199"/>
    </row>
    <row r="25" spans="1:16" s="134" customFormat="1" ht="15" customHeight="1">
      <c r="A25" s="204" t="s">
        <v>178</v>
      </c>
      <c r="B25" s="156" t="s">
        <v>320</v>
      </c>
      <c r="C25" s="131"/>
      <c r="D25" s="198"/>
      <c r="E25" s="198"/>
      <c r="F25" s="198"/>
      <c r="G25" s="198"/>
      <c r="H25" s="198"/>
      <c r="I25" s="198"/>
      <c r="J25" s="198"/>
      <c r="K25" s="198"/>
      <c r="L25" s="198"/>
      <c r="M25" s="198"/>
      <c r="N25" s="198"/>
      <c r="O25" s="198"/>
      <c r="P25" s="133">
        <f>SUM(D25:O25)</f>
        <v>0</v>
      </c>
    </row>
    <row r="26" spans="1:16" s="134" customFormat="1" ht="15" customHeight="1">
      <c r="A26" s="204" t="s">
        <v>178</v>
      </c>
      <c r="B26" s="156" t="s">
        <v>321</v>
      </c>
      <c r="C26" s="131"/>
      <c r="D26" s="198"/>
      <c r="E26" s="198"/>
      <c r="F26" s="198"/>
      <c r="G26" s="198"/>
      <c r="H26" s="198"/>
      <c r="I26" s="198"/>
      <c r="J26" s="198"/>
      <c r="K26" s="198"/>
      <c r="L26" s="198"/>
      <c r="M26" s="198"/>
      <c r="N26" s="198"/>
      <c r="O26" s="198"/>
      <c r="P26" s="133">
        <f>SUM(D26:O26)</f>
        <v>0</v>
      </c>
    </row>
    <row r="27" spans="1:16" s="134" customFormat="1" ht="15" customHeight="1">
      <c r="A27" s="204" t="s">
        <v>178</v>
      </c>
      <c r="B27" s="276" t="s">
        <v>426</v>
      </c>
      <c r="C27" s="277" t="s">
        <v>424</v>
      </c>
      <c r="D27" s="198"/>
      <c r="E27" s="198"/>
      <c r="F27" s="198"/>
      <c r="G27" s="198"/>
      <c r="H27" s="198"/>
      <c r="I27" s="198"/>
      <c r="J27" s="198"/>
      <c r="K27" s="198"/>
      <c r="L27" s="198"/>
      <c r="M27" s="198"/>
      <c r="N27" s="198"/>
      <c r="O27" s="198"/>
      <c r="P27" s="133">
        <f>SUM(D27:O27)</f>
        <v>0</v>
      </c>
    </row>
    <row r="28" spans="1:16" s="134" customFormat="1" ht="15" customHeight="1">
      <c r="A28" s="204" t="s">
        <v>178</v>
      </c>
      <c r="B28" s="276" t="s">
        <v>427</v>
      </c>
      <c r="C28" s="277" t="s">
        <v>424</v>
      </c>
      <c r="D28" s="198"/>
      <c r="E28" s="198"/>
      <c r="F28" s="198"/>
      <c r="G28" s="198"/>
      <c r="H28" s="198"/>
      <c r="I28" s="198"/>
      <c r="J28" s="198"/>
      <c r="K28" s="198"/>
      <c r="L28" s="198"/>
      <c r="M28" s="198"/>
      <c r="N28" s="198"/>
      <c r="O28" s="198"/>
      <c r="P28" s="133">
        <f>SUM(D28:O28)</f>
        <v>0</v>
      </c>
    </row>
    <row r="29" spans="1:16" s="200" customFormat="1" ht="24.75" customHeight="1">
      <c r="A29" s="258" t="s">
        <v>98</v>
      </c>
      <c r="C29" s="192"/>
      <c r="D29" s="199"/>
      <c r="E29" s="199"/>
      <c r="F29" s="199"/>
      <c r="G29" s="199"/>
      <c r="H29" s="199"/>
      <c r="I29" s="199"/>
      <c r="J29" s="199"/>
      <c r="K29" s="199"/>
      <c r="L29" s="199"/>
      <c r="M29" s="199"/>
      <c r="N29" s="199"/>
      <c r="O29" s="199"/>
      <c r="P29" s="199"/>
    </row>
    <row r="30" spans="1:16" s="134" customFormat="1" ht="15" customHeight="1">
      <c r="A30" s="204" t="s">
        <v>178</v>
      </c>
      <c r="B30" s="276" t="s">
        <v>428</v>
      </c>
      <c r="C30" s="277" t="s">
        <v>424</v>
      </c>
      <c r="D30" s="198"/>
      <c r="E30" s="198"/>
      <c r="F30" s="198"/>
      <c r="G30" s="198"/>
      <c r="H30" s="198"/>
      <c r="I30" s="198"/>
      <c r="J30" s="198"/>
      <c r="K30" s="198"/>
      <c r="L30" s="198"/>
      <c r="M30" s="198"/>
      <c r="N30" s="198"/>
      <c r="O30" s="198"/>
      <c r="P30" s="133">
        <f>SUM(D30:O30)</f>
        <v>0</v>
      </c>
    </row>
    <row r="31" spans="1:16" s="134" customFormat="1" ht="15" customHeight="1">
      <c r="A31" s="204" t="s">
        <v>178</v>
      </c>
      <c r="B31" s="276" t="s">
        <v>429</v>
      </c>
      <c r="C31" s="277" t="s">
        <v>424</v>
      </c>
      <c r="D31" s="198"/>
      <c r="E31" s="198"/>
      <c r="F31" s="198"/>
      <c r="G31" s="198"/>
      <c r="H31" s="198"/>
      <c r="I31" s="198"/>
      <c r="J31" s="198"/>
      <c r="K31" s="198"/>
      <c r="L31" s="198"/>
      <c r="M31" s="198"/>
      <c r="N31" s="198"/>
      <c r="O31" s="198"/>
      <c r="P31" s="133">
        <f>SUM(D31:O31)</f>
        <v>0</v>
      </c>
    </row>
    <row r="32" spans="1:16" s="134" customFormat="1" ht="15" customHeight="1">
      <c r="A32" s="204" t="s">
        <v>178</v>
      </c>
      <c r="B32" s="276" t="s">
        <v>430</v>
      </c>
      <c r="C32" s="277" t="s">
        <v>424</v>
      </c>
      <c r="D32" s="198"/>
      <c r="E32" s="198"/>
      <c r="F32" s="198"/>
      <c r="G32" s="198"/>
      <c r="H32" s="198"/>
      <c r="I32" s="198"/>
      <c r="J32" s="198"/>
      <c r="K32" s="198"/>
      <c r="L32" s="198"/>
      <c r="M32" s="198"/>
      <c r="N32" s="198"/>
      <c r="O32" s="198"/>
      <c r="P32" s="133">
        <f>SUM(D32:O32)</f>
        <v>0</v>
      </c>
    </row>
    <row r="33" spans="1:16" s="134" customFormat="1" ht="15" customHeight="1">
      <c r="A33" s="204" t="s">
        <v>178</v>
      </c>
      <c r="B33" s="276" t="s">
        <v>431</v>
      </c>
      <c r="C33" s="277" t="s">
        <v>424</v>
      </c>
      <c r="D33" s="198"/>
      <c r="E33" s="198"/>
      <c r="F33" s="198"/>
      <c r="G33" s="198"/>
      <c r="H33" s="198"/>
      <c r="I33" s="198"/>
      <c r="J33" s="198"/>
      <c r="K33" s="198"/>
      <c r="L33" s="198"/>
      <c r="M33" s="198"/>
      <c r="N33" s="198"/>
      <c r="O33" s="198"/>
      <c r="P33" s="133">
        <f>SUM(D33:O33)</f>
        <v>0</v>
      </c>
    </row>
    <row r="34" spans="1:16" s="134" customFormat="1" ht="15" customHeight="1">
      <c r="A34" s="204" t="s">
        <v>178</v>
      </c>
      <c r="B34" s="276" t="s">
        <v>432</v>
      </c>
      <c r="C34" s="277" t="s">
        <v>424</v>
      </c>
      <c r="D34" s="198"/>
      <c r="E34" s="198"/>
      <c r="F34" s="198"/>
      <c r="G34" s="198"/>
      <c r="H34" s="198"/>
      <c r="I34" s="198"/>
      <c r="J34" s="198"/>
      <c r="K34" s="198"/>
      <c r="L34" s="198"/>
      <c r="M34" s="198"/>
      <c r="N34" s="198"/>
      <c r="O34" s="198"/>
      <c r="P34" s="133">
        <f>SUM(D34:O34)</f>
        <v>0</v>
      </c>
    </row>
    <row r="35" spans="1:16" s="200" customFormat="1" ht="24.75" customHeight="1">
      <c r="A35" s="258" t="s">
        <v>97</v>
      </c>
      <c r="C35" s="192"/>
      <c r="D35" s="199"/>
      <c r="E35" s="199"/>
      <c r="F35" s="199"/>
      <c r="G35" s="199"/>
      <c r="H35" s="199"/>
      <c r="I35" s="199"/>
      <c r="J35" s="199"/>
      <c r="K35" s="199"/>
      <c r="L35" s="199"/>
      <c r="M35" s="199"/>
      <c r="N35" s="199"/>
      <c r="O35" s="199"/>
      <c r="P35" s="199"/>
    </row>
    <row r="36" spans="1:16" s="134" customFormat="1" ht="15" customHeight="1">
      <c r="A36" s="204" t="s">
        <v>178</v>
      </c>
      <c r="B36" s="278" t="s">
        <v>433</v>
      </c>
      <c r="C36" s="277" t="s">
        <v>424</v>
      </c>
      <c r="D36" s="198"/>
      <c r="E36" s="198"/>
      <c r="F36" s="198"/>
      <c r="G36" s="198"/>
      <c r="H36" s="198"/>
      <c r="I36" s="198"/>
      <c r="J36" s="198"/>
      <c r="K36" s="198"/>
      <c r="L36" s="198"/>
      <c r="M36" s="198"/>
      <c r="N36" s="198"/>
      <c r="O36" s="198"/>
      <c r="P36" s="133">
        <f>SUM(D36:O36)</f>
        <v>0</v>
      </c>
    </row>
    <row r="37" spans="1:16" s="134" customFormat="1" ht="15" customHeight="1">
      <c r="A37" s="204" t="s">
        <v>178</v>
      </c>
      <c r="B37" s="278" t="s">
        <v>434</v>
      </c>
      <c r="C37" s="277" t="s">
        <v>424</v>
      </c>
      <c r="D37" s="198"/>
      <c r="E37" s="198"/>
      <c r="F37" s="198"/>
      <c r="G37" s="198"/>
      <c r="H37" s="198"/>
      <c r="I37" s="198"/>
      <c r="J37" s="198"/>
      <c r="K37" s="198"/>
      <c r="L37" s="198"/>
      <c r="M37" s="198"/>
      <c r="N37" s="198"/>
      <c r="O37" s="198"/>
      <c r="P37" s="133">
        <f>SUM(D37:O37)</f>
        <v>0</v>
      </c>
    </row>
    <row r="38" spans="1:16" s="134" customFormat="1" ht="15" customHeight="1">
      <c r="A38" s="204" t="s">
        <v>178</v>
      </c>
      <c r="B38" s="278" t="s">
        <v>435</v>
      </c>
      <c r="C38" s="277" t="s">
        <v>424</v>
      </c>
      <c r="D38" s="198"/>
      <c r="E38" s="198"/>
      <c r="F38" s="198"/>
      <c r="G38" s="198"/>
      <c r="H38" s="198"/>
      <c r="I38" s="198"/>
      <c r="J38" s="198"/>
      <c r="K38" s="198"/>
      <c r="L38" s="198"/>
      <c r="M38" s="198"/>
      <c r="N38" s="198"/>
      <c r="O38" s="198"/>
      <c r="P38" s="133">
        <f>SUM(D38:O38)</f>
        <v>0</v>
      </c>
    </row>
    <row r="39" spans="1:16" s="134" customFormat="1" ht="15" customHeight="1">
      <c r="A39" s="204" t="s">
        <v>178</v>
      </c>
      <c r="B39" s="278" t="s">
        <v>436</v>
      </c>
      <c r="C39" s="277" t="s">
        <v>424</v>
      </c>
      <c r="D39" s="198"/>
      <c r="E39" s="198"/>
      <c r="F39" s="198"/>
      <c r="G39" s="198"/>
      <c r="H39" s="198"/>
      <c r="I39" s="198"/>
      <c r="J39" s="198"/>
      <c r="K39" s="198"/>
      <c r="L39" s="198"/>
      <c r="M39" s="198"/>
      <c r="N39" s="198"/>
      <c r="O39" s="198"/>
      <c r="P39" s="133">
        <f>SUM(D39:O39)</f>
        <v>0</v>
      </c>
    </row>
    <row r="40" spans="1:16" s="134" customFormat="1" ht="15" customHeight="1">
      <c r="A40" s="204"/>
      <c r="B40" s="278" t="s">
        <v>437</v>
      </c>
      <c r="C40" s="277" t="s">
        <v>424</v>
      </c>
      <c r="D40" s="201"/>
      <c r="E40" s="201"/>
      <c r="F40" s="201"/>
      <c r="G40" s="201"/>
      <c r="H40" s="201"/>
      <c r="I40" s="201"/>
      <c r="J40" s="201"/>
      <c r="K40" s="201"/>
      <c r="L40" s="201"/>
      <c r="M40" s="201"/>
      <c r="N40" s="201"/>
      <c r="O40" s="201"/>
      <c r="P40" s="133">
        <f>SUM(D40:O40)</f>
        <v>0</v>
      </c>
    </row>
    <row r="41" spans="1:16" ht="15" customHeight="1" thickBot="1">
      <c r="A41" s="204" t="s">
        <v>178</v>
      </c>
      <c r="B41" s="212" t="s">
        <v>418</v>
      </c>
      <c r="C41" s="6"/>
      <c r="D41" s="202">
        <f aca="true" t="shared" si="1" ref="D41:P41">ROUND(SUM(D9:D23,D25:D28,D30:D34,D36:D40),0)</f>
        <v>0</v>
      </c>
      <c r="E41" s="202">
        <f t="shared" si="1"/>
        <v>0</v>
      </c>
      <c r="F41" s="202">
        <f t="shared" si="1"/>
        <v>0</v>
      </c>
      <c r="G41" s="202">
        <f t="shared" si="1"/>
        <v>0</v>
      </c>
      <c r="H41" s="202">
        <f t="shared" si="1"/>
        <v>0</v>
      </c>
      <c r="I41" s="202">
        <f t="shared" si="1"/>
        <v>0</v>
      </c>
      <c r="J41" s="202">
        <f t="shared" si="1"/>
        <v>0</v>
      </c>
      <c r="K41" s="202">
        <f t="shared" si="1"/>
        <v>0</v>
      </c>
      <c r="L41" s="202">
        <f t="shared" si="1"/>
        <v>0</v>
      </c>
      <c r="M41" s="202">
        <f t="shared" si="1"/>
        <v>0</v>
      </c>
      <c r="N41" s="202">
        <f t="shared" si="1"/>
        <v>0</v>
      </c>
      <c r="O41" s="202">
        <f t="shared" si="1"/>
        <v>0</v>
      </c>
      <c r="P41" s="202">
        <f t="shared" si="1"/>
        <v>0</v>
      </c>
    </row>
    <row r="42" spans="1:16" ht="15" customHeight="1" thickTop="1">
      <c r="A42" s="263" t="s">
        <v>419</v>
      </c>
      <c r="B42" s="213"/>
      <c r="C42" s="121"/>
      <c r="D42" s="137">
        <f>IF(D41-D43&lt;&gt;0,"Doesn’t match to Part1!","")</f>
      </c>
      <c r="E42" s="137">
        <f aca="true" t="shared" si="2" ref="E42:P42">IF(E41-E43&lt;&gt;0,"Doesn’t match to Part1 ","")</f>
      </c>
      <c r="F42" s="137">
        <f t="shared" si="2"/>
      </c>
      <c r="G42" s="137">
        <f t="shared" si="2"/>
      </c>
      <c r="H42" s="137">
        <f t="shared" si="2"/>
      </c>
      <c r="I42" s="137">
        <f t="shared" si="2"/>
      </c>
      <c r="J42" s="137">
        <f t="shared" si="2"/>
      </c>
      <c r="K42" s="137">
        <f t="shared" si="2"/>
      </c>
      <c r="L42" s="137">
        <f t="shared" si="2"/>
      </c>
      <c r="M42" s="137">
        <f t="shared" si="2"/>
      </c>
      <c r="N42" s="137">
        <f t="shared" si="2"/>
      </c>
      <c r="O42" s="137">
        <f t="shared" si="2"/>
      </c>
      <c r="P42" s="137">
        <f t="shared" si="2"/>
      </c>
    </row>
    <row r="43" spans="1:16" ht="24.75" customHeight="1">
      <c r="A43" s="212" t="s">
        <v>417</v>
      </c>
      <c r="C43" s="121"/>
      <c r="D43" s="138">
        <f>ROUND('QI - Part 1'!D34,0)</f>
        <v>0</v>
      </c>
      <c r="E43" s="138">
        <f>ROUND('QI - Part 1'!E34,0)</f>
        <v>0</v>
      </c>
      <c r="F43" s="138">
        <f>ROUND('QI - Part 1'!F34,0)</f>
        <v>0</v>
      </c>
      <c r="G43" s="138">
        <f>ROUND('QI - Part 1'!G34,0)</f>
        <v>0</v>
      </c>
      <c r="H43" s="138">
        <f>ROUND('QI - Part 1'!H34,0)</f>
        <v>0</v>
      </c>
      <c r="I43" s="138">
        <f>ROUND('QI - Part 1'!I34,0)</f>
        <v>0</v>
      </c>
      <c r="J43" s="138">
        <f>ROUND('QI - Part 1'!J34,0)</f>
        <v>0</v>
      </c>
      <c r="K43" s="138">
        <f>ROUND('QI - Part 1'!K34,0)</f>
        <v>0</v>
      </c>
      <c r="L43" s="138">
        <f>ROUND('QI - Part 1'!L34,0)</f>
        <v>0</v>
      </c>
      <c r="M43" s="138">
        <f>ROUND('QI - Part 1'!M34,0)</f>
        <v>0</v>
      </c>
      <c r="N43" s="138">
        <f>ROUND('QI - Part 1'!N34,0)</f>
        <v>0</v>
      </c>
      <c r="O43" s="138">
        <f>ROUND('QI - Part 1'!O34,0)</f>
        <v>0</v>
      </c>
      <c r="P43" s="138">
        <f>ROUND('QI - Part 1'!P34,0)</f>
        <v>0</v>
      </c>
    </row>
    <row r="44" spans="1:16" ht="15" customHeight="1">
      <c r="A44" s="121" t="s">
        <v>218</v>
      </c>
      <c r="B44" s="121"/>
      <c r="C44" s="121"/>
      <c r="D44" s="203"/>
      <c r="E44" s="121"/>
      <c r="F44" s="121"/>
      <c r="G44" s="121"/>
      <c r="H44" s="121"/>
      <c r="I44" s="121"/>
      <c r="J44" s="121"/>
      <c r="K44" s="121"/>
      <c r="L44" s="121"/>
      <c r="M44" s="121"/>
      <c r="N44" s="121"/>
      <c r="O44" s="121"/>
      <c r="P44" s="121"/>
    </row>
    <row r="45" spans="1:2" ht="13.5" hidden="1">
      <c r="A45" s="129"/>
      <c r="B45" s="139"/>
    </row>
    <row r="46" spans="1:2" ht="13.5" hidden="1">
      <c r="A46" s="129"/>
      <c r="B46" s="139"/>
    </row>
    <row r="47" spans="1:2" ht="13.5" hidden="1">
      <c r="A47" s="129"/>
      <c r="B47" s="139"/>
    </row>
    <row r="48" spans="1:2" ht="13.5" hidden="1">
      <c r="A48" s="129"/>
      <c r="B48" s="139"/>
    </row>
    <row r="49" spans="1:2" ht="13.5" hidden="1">
      <c r="A49" s="129"/>
      <c r="B49" s="139"/>
    </row>
    <row r="50" spans="1:2" ht="13.5" hidden="1">
      <c r="A50" s="129"/>
      <c r="B50" s="139"/>
    </row>
    <row r="51" spans="1:2" ht="13.5" hidden="1">
      <c r="A51" s="129"/>
      <c r="B51" s="139"/>
    </row>
    <row r="52" spans="1:2" ht="13.5" hidden="1">
      <c r="A52" s="129"/>
      <c r="B52" s="139"/>
    </row>
    <row r="53" spans="1:2" ht="13.5" hidden="1">
      <c r="A53" s="129"/>
      <c r="B53" s="139"/>
    </row>
    <row r="54" spans="1:2" ht="13.5" hidden="1">
      <c r="A54" s="129"/>
      <c r="B54" s="148"/>
    </row>
    <row r="55" spans="1:2" ht="13.5" hidden="1">
      <c r="A55" s="129"/>
      <c r="B55" s="139"/>
    </row>
    <row r="56" spans="1:2" ht="13.5" hidden="1">
      <c r="A56" s="129"/>
      <c r="B56" s="139"/>
    </row>
    <row r="57" spans="1:2" ht="13.5" hidden="1">
      <c r="A57" s="129"/>
      <c r="B57" s="139"/>
    </row>
    <row r="58" spans="1:2" ht="13.5" hidden="1">
      <c r="A58" s="129"/>
      <c r="B58" s="139"/>
    </row>
    <row r="59" spans="1:2" ht="13.5" hidden="1">
      <c r="A59" s="129"/>
      <c r="B59" s="139"/>
    </row>
    <row r="60" spans="1:2" ht="13.5" hidden="1">
      <c r="A60" s="129"/>
      <c r="B60" s="139"/>
    </row>
    <row r="61" spans="1:2" ht="13.5" hidden="1">
      <c r="A61" s="129"/>
      <c r="B61" s="139"/>
    </row>
    <row r="62" spans="1:2" ht="13.5" hidden="1">
      <c r="A62" s="129"/>
      <c r="B62" s="139"/>
    </row>
    <row r="63" spans="1:2" ht="13.5" hidden="1">
      <c r="A63" s="129"/>
      <c r="B63" s="139"/>
    </row>
    <row r="64" spans="1:2" ht="13.5" hidden="1">
      <c r="A64" s="129"/>
      <c r="B64" s="139"/>
    </row>
    <row r="65" spans="1:2" ht="13.5" hidden="1">
      <c r="A65" s="129"/>
      <c r="B65" s="139"/>
    </row>
    <row r="66" spans="1:2" ht="13.5" hidden="1">
      <c r="A66" s="129"/>
      <c r="B66" s="148"/>
    </row>
    <row r="67" spans="1:2" ht="13.5" hidden="1">
      <c r="A67" s="129"/>
      <c r="B67" s="139"/>
    </row>
    <row r="68" spans="1:2" ht="13.5" hidden="1">
      <c r="A68" s="129"/>
      <c r="B68" s="139"/>
    </row>
    <row r="69" spans="1:2" ht="13.5" hidden="1">
      <c r="A69" s="129"/>
      <c r="B69" s="148"/>
    </row>
    <row r="70" spans="1:2" ht="13.5" hidden="1">
      <c r="A70" s="129"/>
      <c r="B70" s="139"/>
    </row>
    <row r="71" spans="1:2" ht="13.5" hidden="1">
      <c r="A71" s="129"/>
      <c r="B71" s="139"/>
    </row>
    <row r="72" spans="1:2" ht="13.5" hidden="1">
      <c r="A72" s="129"/>
      <c r="B72" s="139"/>
    </row>
    <row r="73" spans="1:2" ht="13.5" hidden="1">
      <c r="A73" s="129"/>
      <c r="B73" s="139"/>
    </row>
    <row r="74" spans="1:2" ht="13.5" hidden="1">
      <c r="A74" s="129"/>
      <c r="B74" s="139"/>
    </row>
    <row r="75" spans="1:2" ht="13.5" hidden="1">
      <c r="A75" s="129"/>
      <c r="B75" s="139"/>
    </row>
    <row r="76" spans="1:2" ht="13.5" hidden="1">
      <c r="A76" s="129"/>
      <c r="B76" s="139"/>
    </row>
    <row r="77" spans="1:2" ht="13.5" hidden="1">
      <c r="A77" s="129"/>
      <c r="B77" s="139"/>
    </row>
    <row r="78" spans="1:2" ht="13.5" hidden="1">
      <c r="A78" s="129"/>
      <c r="B78" s="139"/>
    </row>
    <row r="79" spans="1:2" ht="13.5" hidden="1">
      <c r="A79" s="129"/>
      <c r="B79" s="139"/>
    </row>
  </sheetData>
  <sheetProtection password="E2ED" sheet="1" formatColumns="0" formatRows="0" insertColumns="0" insertRows="0"/>
  <mergeCells count="2">
    <mergeCell ref="A1:B1"/>
    <mergeCell ref="C1:P1"/>
  </mergeCells>
  <conditionalFormatting sqref="D9:O23 D25:O28 D30:O34 D36:O40">
    <cfRule type="expression" priority="1" dxfId="3" stopIfTrue="1">
      <formula>AND(D$41&lt;&gt;0,D9="")</formula>
    </cfRule>
  </conditionalFormatting>
  <dataValidations count="1">
    <dataValidation type="decimal" allowBlank="1" showErrorMessage="1" errorTitle="Non-numeric value entered." error="Only numeric entries are acceptable. Try again." sqref="D9:O40">
      <formula1>-10000000000</formula1>
      <formula2>10000000000</formula2>
    </dataValidation>
  </dataValidations>
  <printOptions horizontalCentered="1"/>
  <pageMargins left="0.5" right="0.5" top="0.51" bottom="0.5" header="0" footer="0"/>
  <pageSetup fitToHeight="0" fitToWidth="1" horizontalDpi="600" verticalDpi="600" orientation="landscape" scale="41" r:id="rId1"/>
  <headerFooter alignWithMargins="0">
    <oddFooter>&amp;L&amp;A&amp;CAdministrative Expenses&amp;R&amp;D</oddFooter>
  </headerFooter>
  <ignoredErrors>
    <ignoredError sqref="C2:G2 F5 F3:G4"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Z66"/>
  <sheetViews>
    <sheetView zoomScalePageLayoutView="0" workbookViewId="0" topLeftCell="A1">
      <selection activeCell="A1" sqref="A1:B1"/>
    </sheetView>
  </sheetViews>
  <sheetFormatPr defaultColWidth="0" defaultRowHeight="12.75" zeroHeight="1"/>
  <cols>
    <col min="1" max="1" width="26.5" style="130" customWidth="1"/>
    <col min="2" max="2" width="40.83203125" style="130" customWidth="1"/>
    <col min="3" max="3" width="24.83203125" style="130" customWidth="1"/>
    <col min="4" max="16" width="19.83203125" style="130" customWidth="1"/>
    <col min="17" max="17" width="3.66015625" style="130" customWidth="1"/>
    <col min="18" max="16384" width="0" style="130" hidden="1" customWidth="1"/>
  </cols>
  <sheetData>
    <row r="1" spans="1:18" ht="30" customHeight="1">
      <c r="A1" s="360" t="s">
        <v>306</v>
      </c>
      <c r="B1" s="360"/>
      <c r="C1" s="367" t="str">
        <f>'Admin - Part 1'!C1:O1</f>
        <v>Note: Unless an item is specifically stated otherwise, reporting of all amounts is on an incurred basis (that is, reported in the period corresponding to dates the services were incurred, rather than to date paid). All prior quarters’ data must be updated to reflect the most recent actuals.</v>
      </c>
      <c r="D1" s="367"/>
      <c r="E1" s="367"/>
      <c r="F1" s="367"/>
      <c r="G1" s="367"/>
      <c r="H1" s="367"/>
      <c r="I1" s="367"/>
      <c r="J1" s="367"/>
      <c r="K1" s="367"/>
      <c r="L1" s="367"/>
      <c r="M1" s="367"/>
      <c r="N1" s="367"/>
      <c r="O1" s="367"/>
      <c r="P1" s="367"/>
      <c r="Q1" s="109"/>
      <c r="R1" s="134"/>
    </row>
    <row r="2" spans="1:26" ht="15" customHeight="1">
      <c r="A2" s="150" t="s">
        <v>57</v>
      </c>
      <c r="B2" s="258">
        <f>'Admin - Part 1'!B2:E2</f>
        <v>0</v>
      </c>
      <c r="C2" s="258"/>
      <c r="D2" s="258"/>
      <c r="E2" s="258"/>
      <c r="F2" s="258"/>
      <c r="G2" s="258"/>
      <c r="H2" s="205"/>
      <c r="I2" s="205"/>
      <c r="J2" s="205"/>
      <c r="Z2" s="111" t="s">
        <v>102</v>
      </c>
    </row>
    <row r="3" spans="1:26" ht="15" customHeight="1">
      <c r="A3" s="150" t="s">
        <v>4</v>
      </c>
      <c r="B3" s="153">
        <f>'Admin - Part 1'!B3</f>
        <v>2020</v>
      </c>
      <c r="C3" s="114" t="s">
        <v>19</v>
      </c>
      <c r="D3" s="6" t="s">
        <v>58</v>
      </c>
      <c r="F3" s="112"/>
      <c r="G3" s="112"/>
      <c r="H3" s="112"/>
      <c r="I3" s="112"/>
      <c r="J3" s="112"/>
      <c r="K3" s="115"/>
      <c r="L3" s="115"/>
      <c r="M3" s="115"/>
      <c r="N3" s="115"/>
      <c r="O3" s="115"/>
      <c r="P3" s="116"/>
      <c r="Z3" s="111" t="s">
        <v>50</v>
      </c>
    </row>
    <row r="4" spans="1:26" ht="15" customHeight="1">
      <c r="A4" s="150" t="s">
        <v>5</v>
      </c>
      <c r="B4" s="260">
        <f>'Admin - Part 1'!B4</f>
        <v>0</v>
      </c>
      <c r="C4" s="117" t="s">
        <v>56</v>
      </c>
      <c r="D4" s="4" t="s">
        <v>58</v>
      </c>
      <c r="F4" s="206"/>
      <c r="G4" s="207"/>
      <c r="H4" s="207"/>
      <c r="I4" s="207"/>
      <c r="J4" s="207"/>
      <c r="K4" s="184"/>
      <c r="L4" s="184"/>
      <c r="M4" s="184"/>
      <c r="N4" s="184"/>
      <c r="O4" s="184"/>
      <c r="P4" s="184"/>
      <c r="Z4" s="111" t="s">
        <v>72</v>
      </c>
    </row>
    <row r="5" spans="1:26" ht="15" customHeight="1">
      <c r="A5" s="150" t="s">
        <v>6</v>
      </c>
      <c r="B5" s="153">
        <f>'Admin - Part 1'!B5</f>
        <v>0</v>
      </c>
      <c r="C5" s="121" t="s">
        <v>52</v>
      </c>
      <c r="D5" s="260">
        <f>'Admin - Part 1'!D5</f>
        <v>0</v>
      </c>
      <c r="K5" s="184"/>
      <c r="L5" s="184"/>
      <c r="M5" s="184"/>
      <c r="N5" s="184"/>
      <c r="O5" s="184"/>
      <c r="P5" s="184"/>
      <c r="Z5" s="111" t="s">
        <v>43</v>
      </c>
    </row>
    <row r="6" spans="1:26" ht="30" customHeight="1">
      <c r="A6" s="152" t="s">
        <v>151</v>
      </c>
      <c r="B6" s="153" t="s">
        <v>109</v>
      </c>
      <c r="C6" s="21"/>
      <c r="D6" s="21"/>
      <c r="E6" s="21"/>
      <c r="P6" s="134"/>
      <c r="Z6" s="122" t="s">
        <v>86</v>
      </c>
    </row>
    <row r="7" spans="1:26" s="128" customFormat="1" ht="30" customHeight="1">
      <c r="A7" s="154" t="s">
        <v>219</v>
      </c>
      <c r="B7" s="124" t="s">
        <v>149</v>
      </c>
      <c r="C7" s="114" t="s">
        <v>0</v>
      </c>
      <c r="D7" s="187" t="str">
        <f>'QI - Part 1'!D7</f>
        <v>Sep-19</v>
      </c>
      <c r="E7" s="187" t="str">
        <f>'QI - Part 1'!E7</f>
        <v>Oct-19</v>
      </c>
      <c r="F7" s="187" t="str">
        <f>'QI - Part 1'!F7</f>
        <v>Nov-19</v>
      </c>
      <c r="G7" s="187" t="str">
        <f>'QI - Part 1'!G7</f>
        <v>Dec-19</v>
      </c>
      <c r="H7" s="187" t="str">
        <f>'QI - Part 1'!H7</f>
        <v>Jan-20</v>
      </c>
      <c r="I7" s="187" t="str">
        <f>'QI - Part 1'!I7</f>
        <v>Feb-20</v>
      </c>
      <c r="J7" s="187" t="str">
        <f>'QI - Part 1'!J7</f>
        <v>Mar-20</v>
      </c>
      <c r="K7" s="187" t="str">
        <f>'QI - Part 1'!K7</f>
        <v>Apr-20</v>
      </c>
      <c r="L7" s="187" t="str">
        <f>'QI - Part 1'!L7</f>
        <v>May-20</v>
      </c>
      <c r="M7" s="187" t="str">
        <f>'QI - Part 1'!M7</f>
        <v>Jun-20</v>
      </c>
      <c r="N7" s="187" t="str">
        <f>'QI - Part 1'!N7</f>
        <v>Jul-20</v>
      </c>
      <c r="O7" s="187" t="str">
        <f>'QI - Part 1'!O7</f>
        <v>Aug-20</v>
      </c>
      <c r="P7" s="197" t="s">
        <v>1</v>
      </c>
      <c r="Z7" s="111" t="s">
        <v>74</v>
      </c>
    </row>
    <row r="8" spans="1:26" ht="24.75" customHeight="1">
      <c r="A8" s="209" t="s">
        <v>108</v>
      </c>
      <c r="C8" s="121"/>
      <c r="D8" s="125"/>
      <c r="E8" s="126"/>
      <c r="F8" s="127"/>
      <c r="G8" s="127"/>
      <c r="H8" s="127"/>
      <c r="I8" s="127"/>
      <c r="J8" s="127"/>
      <c r="K8" s="127"/>
      <c r="L8" s="127"/>
      <c r="M8" s="127"/>
      <c r="N8" s="127"/>
      <c r="O8" s="127"/>
      <c r="P8" s="3"/>
      <c r="Z8" s="111" t="s">
        <v>75</v>
      </c>
    </row>
    <row r="9" spans="1:26" s="134" customFormat="1" ht="15" customHeight="1">
      <c r="A9" s="114" t="s">
        <v>322</v>
      </c>
      <c r="B9" s="117" t="s">
        <v>21</v>
      </c>
      <c r="C9" s="131"/>
      <c r="D9" s="198"/>
      <c r="E9" s="198"/>
      <c r="F9" s="198"/>
      <c r="G9" s="198"/>
      <c r="H9" s="198"/>
      <c r="I9" s="198"/>
      <c r="J9" s="198"/>
      <c r="K9" s="198"/>
      <c r="L9" s="198"/>
      <c r="M9" s="198"/>
      <c r="N9" s="198"/>
      <c r="O9" s="198"/>
      <c r="P9" s="133">
        <f aca="true" t="shared" si="0" ref="P9:P15">SUM(D9:O9)</f>
        <v>0</v>
      </c>
      <c r="Z9" s="111" t="s">
        <v>85</v>
      </c>
    </row>
    <row r="10" spans="1:26" s="134" customFormat="1" ht="15" customHeight="1">
      <c r="A10" s="114" t="s">
        <v>323</v>
      </c>
      <c r="B10" s="117" t="s">
        <v>24</v>
      </c>
      <c r="C10" s="131"/>
      <c r="D10" s="198"/>
      <c r="E10" s="198"/>
      <c r="F10" s="198"/>
      <c r="G10" s="198"/>
      <c r="H10" s="198"/>
      <c r="I10" s="198"/>
      <c r="J10" s="198"/>
      <c r="K10" s="198"/>
      <c r="L10" s="198"/>
      <c r="M10" s="198"/>
      <c r="N10" s="198"/>
      <c r="O10" s="198"/>
      <c r="P10" s="133">
        <f t="shared" si="0"/>
        <v>0</v>
      </c>
      <c r="Z10" s="111" t="s">
        <v>76</v>
      </c>
    </row>
    <row r="11" spans="1:26" s="134" customFormat="1" ht="15" customHeight="1">
      <c r="A11" s="114" t="s">
        <v>324</v>
      </c>
      <c r="B11" s="117" t="s">
        <v>32</v>
      </c>
      <c r="C11" s="131"/>
      <c r="D11" s="198"/>
      <c r="E11" s="198"/>
      <c r="F11" s="198"/>
      <c r="G11" s="198"/>
      <c r="H11" s="198"/>
      <c r="I11" s="198"/>
      <c r="J11" s="198"/>
      <c r="K11" s="198"/>
      <c r="L11" s="198"/>
      <c r="M11" s="198"/>
      <c r="N11" s="198"/>
      <c r="O11" s="198"/>
      <c r="P11" s="133">
        <f t="shared" si="0"/>
        <v>0</v>
      </c>
      <c r="Z11" s="111" t="s">
        <v>34</v>
      </c>
    </row>
    <row r="12" spans="1:26" s="134" customFormat="1" ht="15" customHeight="1">
      <c r="A12" s="114" t="s">
        <v>325</v>
      </c>
      <c r="B12" s="117" t="s">
        <v>87</v>
      </c>
      <c r="C12" s="131"/>
      <c r="D12" s="198"/>
      <c r="E12" s="198"/>
      <c r="F12" s="198"/>
      <c r="G12" s="198"/>
      <c r="H12" s="198"/>
      <c r="I12" s="198"/>
      <c r="J12" s="198"/>
      <c r="K12" s="198"/>
      <c r="L12" s="198"/>
      <c r="M12" s="198"/>
      <c r="N12" s="198"/>
      <c r="O12" s="198"/>
      <c r="P12" s="133">
        <f t="shared" si="0"/>
        <v>0</v>
      </c>
      <c r="Z12" s="111"/>
    </row>
    <row r="13" spans="1:26" s="134" customFormat="1" ht="15" customHeight="1">
      <c r="A13" s="114" t="s">
        <v>326</v>
      </c>
      <c r="B13" s="117" t="s">
        <v>107</v>
      </c>
      <c r="C13" s="131"/>
      <c r="D13" s="198"/>
      <c r="E13" s="198"/>
      <c r="F13" s="198"/>
      <c r="G13" s="198"/>
      <c r="H13" s="198"/>
      <c r="I13" s="198"/>
      <c r="J13" s="198"/>
      <c r="K13" s="198"/>
      <c r="L13" s="198"/>
      <c r="M13" s="198"/>
      <c r="N13" s="198"/>
      <c r="O13" s="198"/>
      <c r="P13" s="133">
        <f t="shared" si="0"/>
        <v>0</v>
      </c>
      <c r="Z13" s="111" t="s">
        <v>77</v>
      </c>
    </row>
    <row r="14" spans="1:26" s="134" customFormat="1" ht="15" customHeight="1">
      <c r="A14" s="114" t="s">
        <v>327</v>
      </c>
      <c r="B14" s="117" t="s">
        <v>103</v>
      </c>
      <c r="C14" s="131"/>
      <c r="D14" s="198"/>
      <c r="E14" s="198"/>
      <c r="F14" s="198"/>
      <c r="G14" s="198"/>
      <c r="H14" s="198"/>
      <c r="I14" s="198"/>
      <c r="J14" s="198"/>
      <c r="K14" s="198"/>
      <c r="L14" s="198"/>
      <c r="M14" s="198"/>
      <c r="N14" s="198"/>
      <c r="O14" s="198"/>
      <c r="P14" s="133">
        <f t="shared" si="0"/>
        <v>0</v>
      </c>
      <c r="Z14" s="111"/>
    </row>
    <row r="15" spans="1:26" s="134" customFormat="1" ht="15" customHeight="1">
      <c r="A15" s="114" t="s">
        <v>328</v>
      </c>
      <c r="B15" s="117" t="s">
        <v>106</v>
      </c>
      <c r="C15" s="131"/>
      <c r="D15" s="198"/>
      <c r="E15" s="198"/>
      <c r="F15" s="198"/>
      <c r="G15" s="198"/>
      <c r="H15" s="198"/>
      <c r="I15" s="198"/>
      <c r="J15" s="198"/>
      <c r="K15" s="198"/>
      <c r="L15" s="198"/>
      <c r="M15" s="198"/>
      <c r="N15" s="198"/>
      <c r="O15" s="198"/>
      <c r="P15" s="133">
        <f t="shared" si="0"/>
        <v>0</v>
      </c>
      <c r="Z15" s="111" t="s">
        <v>78</v>
      </c>
    </row>
    <row r="16" spans="1:26" ht="15" thickBot="1">
      <c r="A16" s="114" t="s">
        <v>329</v>
      </c>
      <c r="B16" s="135" t="s">
        <v>444</v>
      </c>
      <c r="C16" s="6"/>
      <c r="D16" s="136">
        <f>ROUND(SUM(D9:D15),0)</f>
        <v>0</v>
      </c>
      <c r="E16" s="136">
        <f aca="true" t="shared" si="1" ref="E16:P16">ROUND(SUM(E9:E15),0)</f>
        <v>0</v>
      </c>
      <c r="F16" s="136">
        <f t="shared" si="1"/>
        <v>0</v>
      </c>
      <c r="G16" s="136">
        <f t="shared" si="1"/>
        <v>0</v>
      </c>
      <c r="H16" s="136">
        <f t="shared" si="1"/>
        <v>0</v>
      </c>
      <c r="I16" s="136">
        <f t="shared" si="1"/>
        <v>0</v>
      </c>
      <c r="J16" s="136">
        <f t="shared" si="1"/>
        <v>0</v>
      </c>
      <c r="K16" s="136">
        <f t="shared" si="1"/>
        <v>0</v>
      </c>
      <c r="L16" s="136">
        <f t="shared" si="1"/>
        <v>0</v>
      </c>
      <c r="M16" s="136">
        <f t="shared" si="1"/>
        <v>0</v>
      </c>
      <c r="N16" s="136">
        <f t="shared" si="1"/>
        <v>0</v>
      </c>
      <c r="O16" s="136">
        <f t="shared" si="1"/>
        <v>0</v>
      </c>
      <c r="P16" s="136">
        <f t="shared" si="1"/>
        <v>0</v>
      </c>
      <c r="Z16" s="111" t="s">
        <v>79</v>
      </c>
    </row>
    <row r="17" spans="1:26" ht="15" customHeight="1" thickTop="1">
      <c r="A17" s="114" t="s">
        <v>419</v>
      </c>
      <c r="B17" s="307"/>
      <c r="C17" s="121"/>
      <c r="D17" s="137">
        <f>IF(D16-D18&lt;&gt;0,"Doesn’t match to Part1!","")</f>
      </c>
      <c r="E17" s="137">
        <f aca="true" t="shared" si="2" ref="E17:P17">IF(E16-E18&lt;&gt;0,"Doesn’t match to Part1 ","")</f>
      </c>
      <c r="F17" s="137">
        <f t="shared" si="2"/>
      </c>
      <c r="G17" s="137">
        <f t="shared" si="2"/>
      </c>
      <c r="H17" s="137">
        <f t="shared" si="2"/>
      </c>
      <c r="I17" s="137">
        <f t="shared" si="2"/>
      </c>
      <c r="J17" s="137">
        <f t="shared" si="2"/>
      </c>
      <c r="K17" s="137">
        <f t="shared" si="2"/>
      </c>
      <c r="L17" s="137">
        <f t="shared" si="2"/>
      </c>
      <c r="M17" s="137">
        <f t="shared" si="2"/>
      </c>
      <c r="N17" s="137">
        <f t="shared" si="2"/>
      </c>
      <c r="O17" s="137">
        <f t="shared" si="2"/>
      </c>
      <c r="P17" s="137">
        <f t="shared" si="2"/>
      </c>
      <c r="Z17" s="111" t="s">
        <v>80</v>
      </c>
    </row>
    <row r="18" spans="1:26" ht="24.75" customHeight="1">
      <c r="A18" s="135" t="s">
        <v>417</v>
      </c>
      <c r="B18" s="185"/>
      <c r="C18" s="121"/>
      <c r="D18" s="138">
        <f>ROUND('QI - Part 1'!D34,0)</f>
        <v>0</v>
      </c>
      <c r="E18" s="138">
        <f>ROUND('QI - Part 1'!E34,0)</f>
        <v>0</v>
      </c>
      <c r="F18" s="138">
        <f>ROUND('QI - Part 1'!F34,0)</f>
        <v>0</v>
      </c>
      <c r="G18" s="138">
        <f>ROUND('QI - Part 1'!G34,0)</f>
        <v>0</v>
      </c>
      <c r="H18" s="138">
        <f>ROUND('QI - Part 1'!H34,0)</f>
        <v>0</v>
      </c>
      <c r="I18" s="138">
        <f>ROUND('QI - Part 1'!I34,0)</f>
        <v>0</v>
      </c>
      <c r="J18" s="138">
        <f>ROUND('QI - Part 1'!J34,0)</f>
        <v>0</v>
      </c>
      <c r="K18" s="138">
        <f>ROUND('QI - Part 1'!K34,0)</f>
        <v>0</v>
      </c>
      <c r="L18" s="138">
        <f>ROUND('QI - Part 1'!L34,0)</f>
        <v>0</v>
      </c>
      <c r="M18" s="138">
        <f>ROUND('QI - Part 1'!M34,0)</f>
        <v>0</v>
      </c>
      <c r="N18" s="138">
        <f>ROUND('QI - Part 1'!N34,0)</f>
        <v>0</v>
      </c>
      <c r="O18" s="138">
        <f>ROUND('QI - Part 1'!O34,0)</f>
        <v>0</v>
      </c>
      <c r="P18" s="138">
        <f>ROUND('QI - Part 1'!P34,0)</f>
        <v>0</v>
      </c>
      <c r="Z18" s="139" t="s">
        <v>42</v>
      </c>
    </row>
    <row r="19" spans="1:26" ht="24.75" customHeight="1">
      <c r="A19" s="306" t="s">
        <v>105</v>
      </c>
      <c r="B19" s="135"/>
      <c r="C19" s="121"/>
      <c r="D19" s="140"/>
      <c r="E19" s="140"/>
      <c r="F19" s="140"/>
      <c r="G19" s="140"/>
      <c r="H19" s="140"/>
      <c r="I19" s="140"/>
      <c r="J19" s="140"/>
      <c r="K19" s="140"/>
      <c r="L19" s="140"/>
      <c r="M19" s="140"/>
      <c r="N19" s="140"/>
      <c r="O19" s="140"/>
      <c r="P19" s="140"/>
      <c r="Z19" s="111" t="s">
        <v>23</v>
      </c>
    </row>
    <row r="20" spans="1:16" ht="15" customHeight="1">
      <c r="A20" s="114" t="s">
        <v>330</v>
      </c>
      <c r="B20" s="117" t="s">
        <v>21</v>
      </c>
      <c r="C20" s="121"/>
      <c r="D20" s="141"/>
      <c r="E20" s="141"/>
      <c r="F20" s="141"/>
      <c r="G20" s="141"/>
      <c r="H20" s="141"/>
      <c r="I20" s="141"/>
      <c r="J20" s="141"/>
      <c r="K20" s="141"/>
      <c r="L20" s="141"/>
      <c r="M20" s="141"/>
      <c r="N20" s="141"/>
      <c r="O20" s="141"/>
      <c r="P20" s="142">
        <f aca="true" t="shared" si="3" ref="P20:P26">SUM(D20:O20)</f>
        <v>0</v>
      </c>
    </row>
    <row r="21" spans="1:16" ht="15" customHeight="1">
      <c r="A21" s="114" t="s">
        <v>331</v>
      </c>
      <c r="B21" s="117" t="s">
        <v>24</v>
      </c>
      <c r="C21" s="121"/>
      <c r="D21" s="141"/>
      <c r="E21" s="141"/>
      <c r="F21" s="141"/>
      <c r="G21" s="141"/>
      <c r="H21" s="141"/>
      <c r="I21" s="141"/>
      <c r="J21" s="141"/>
      <c r="K21" s="141"/>
      <c r="L21" s="141"/>
      <c r="M21" s="141"/>
      <c r="N21" s="141"/>
      <c r="O21" s="141"/>
      <c r="P21" s="142">
        <f t="shared" si="3"/>
        <v>0</v>
      </c>
    </row>
    <row r="22" spans="1:16" ht="15" customHeight="1">
      <c r="A22" s="114" t="s">
        <v>445</v>
      </c>
      <c r="B22" s="117" t="s">
        <v>32</v>
      </c>
      <c r="C22" s="121"/>
      <c r="D22" s="141"/>
      <c r="E22" s="141"/>
      <c r="F22" s="141"/>
      <c r="G22" s="141"/>
      <c r="H22" s="141"/>
      <c r="I22" s="141"/>
      <c r="J22" s="141"/>
      <c r="K22" s="141"/>
      <c r="L22" s="141"/>
      <c r="M22" s="141"/>
      <c r="N22" s="141"/>
      <c r="O22" s="141"/>
      <c r="P22" s="142">
        <f t="shared" si="3"/>
        <v>0</v>
      </c>
    </row>
    <row r="23" spans="1:16" ht="15" customHeight="1">
      <c r="A23" s="114" t="s">
        <v>446</v>
      </c>
      <c r="B23" s="117" t="s">
        <v>87</v>
      </c>
      <c r="C23" s="121"/>
      <c r="D23" s="141"/>
      <c r="E23" s="141"/>
      <c r="F23" s="141"/>
      <c r="G23" s="141"/>
      <c r="H23" s="141"/>
      <c r="I23" s="141"/>
      <c r="J23" s="141"/>
      <c r="K23" s="141"/>
      <c r="L23" s="141"/>
      <c r="M23" s="141"/>
      <c r="N23" s="141"/>
      <c r="O23" s="141"/>
      <c r="P23" s="142">
        <f t="shared" si="3"/>
        <v>0</v>
      </c>
    </row>
    <row r="24" spans="1:16" ht="15" customHeight="1">
      <c r="A24" s="114" t="s">
        <v>447</v>
      </c>
      <c r="B24" s="117" t="s">
        <v>107</v>
      </c>
      <c r="C24" s="121"/>
      <c r="D24" s="141"/>
      <c r="E24" s="141"/>
      <c r="F24" s="141"/>
      <c r="G24" s="141"/>
      <c r="H24" s="141"/>
      <c r="I24" s="141"/>
      <c r="J24" s="141"/>
      <c r="K24" s="141"/>
      <c r="L24" s="141"/>
      <c r="M24" s="141"/>
      <c r="N24" s="141"/>
      <c r="O24" s="141"/>
      <c r="P24" s="142">
        <f t="shared" si="3"/>
        <v>0</v>
      </c>
    </row>
    <row r="25" spans="1:16" ht="15" customHeight="1">
      <c r="A25" s="114" t="s">
        <v>448</v>
      </c>
      <c r="B25" s="117" t="s">
        <v>103</v>
      </c>
      <c r="C25" s="121"/>
      <c r="D25" s="141"/>
      <c r="E25" s="141"/>
      <c r="F25" s="141"/>
      <c r="G25" s="141"/>
      <c r="H25" s="141"/>
      <c r="I25" s="141"/>
      <c r="J25" s="141"/>
      <c r="K25" s="141"/>
      <c r="L25" s="141"/>
      <c r="M25" s="141"/>
      <c r="N25" s="141"/>
      <c r="O25" s="141"/>
      <c r="P25" s="142">
        <f t="shared" si="3"/>
        <v>0</v>
      </c>
    </row>
    <row r="26" spans="1:16" ht="15" customHeight="1">
      <c r="A26" s="114" t="s">
        <v>449</v>
      </c>
      <c r="B26" s="117" t="s">
        <v>106</v>
      </c>
      <c r="C26" s="121"/>
      <c r="D26" s="141"/>
      <c r="E26" s="141"/>
      <c r="F26" s="141"/>
      <c r="G26" s="141"/>
      <c r="H26" s="141"/>
      <c r="I26" s="141"/>
      <c r="J26" s="141"/>
      <c r="K26" s="141"/>
      <c r="L26" s="141"/>
      <c r="M26" s="141"/>
      <c r="N26" s="141"/>
      <c r="O26" s="141"/>
      <c r="P26" s="142">
        <f t="shared" si="3"/>
        <v>0</v>
      </c>
    </row>
    <row r="27" spans="1:16" ht="15" thickBot="1">
      <c r="A27" s="114" t="s">
        <v>450</v>
      </c>
      <c r="B27" s="135" t="s">
        <v>451</v>
      </c>
      <c r="C27" s="6"/>
      <c r="D27" s="143">
        <f aca="true" t="shared" si="4" ref="D27:P27">SUM(D20:D26)</f>
        <v>0</v>
      </c>
      <c r="E27" s="143">
        <f t="shared" si="4"/>
        <v>0</v>
      </c>
      <c r="F27" s="143">
        <f t="shared" si="4"/>
        <v>0</v>
      </c>
      <c r="G27" s="143">
        <f t="shared" si="4"/>
        <v>0</v>
      </c>
      <c r="H27" s="143">
        <f t="shared" si="4"/>
        <v>0</v>
      </c>
      <c r="I27" s="143">
        <f t="shared" si="4"/>
        <v>0</v>
      </c>
      <c r="J27" s="143">
        <f t="shared" si="4"/>
        <v>0</v>
      </c>
      <c r="K27" s="143">
        <f t="shared" si="4"/>
        <v>0</v>
      </c>
      <c r="L27" s="143">
        <f t="shared" si="4"/>
        <v>0</v>
      </c>
      <c r="M27" s="143">
        <f t="shared" si="4"/>
        <v>0</v>
      </c>
      <c r="N27" s="143">
        <f t="shared" si="4"/>
        <v>0</v>
      </c>
      <c r="O27" s="143">
        <f t="shared" si="4"/>
        <v>0</v>
      </c>
      <c r="P27" s="143">
        <f t="shared" si="4"/>
        <v>0</v>
      </c>
    </row>
    <row r="28" spans="1:16" s="150" customFormat="1" ht="24.75" customHeight="1" thickTop="1">
      <c r="A28" s="306" t="s">
        <v>104</v>
      </c>
      <c r="B28" s="144"/>
      <c r="D28" s="214"/>
      <c r="E28" s="214"/>
      <c r="F28" s="214"/>
      <c r="G28" s="214"/>
      <c r="H28" s="214"/>
      <c r="I28" s="214"/>
      <c r="J28" s="214"/>
      <c r="K28" s="214"/>
      <c r="L28" s="214"/>
      <c r="M28" s="214"/>
      <c r="N28" s="214"/>
      <c r="O28" s="214"/>
      <c r="P28" s="214"/>
    </row>
    <row r="29" spans="1:16" ht="15" customHeight="1">
      <c r="A29" s="114" t="s">
        <v>453</v>
      </c>
      <c r="B29" s="117" t="s">
        <v>21</v>
      </c>
      <c r="C29" s="121"/>
      <c r="D29" s="138">
        <f aca="true" t="shared" si="5" ref="D29:P29">IF(D20=0,"",D9/D20)</f>
      </c>
      <c r="E29" s="138">
        <f t="shared" si="5"/>
      </c>
      <c r="F29" s="138">
        <f t="shared" si="5"/>
      </c>
      <c r="G29" s="138">
        <f t="shared" si="5"/>
      </c>
      <c r="H29" s="138">
        <f t="shared" si="5"/>
      </c>
      <c r="I29" s="138">
        <f t="shared" si="5"/>
      </c>
      <c r="J29" s="138">
        <f t="shared" si="5"/>
      </c>
      <c r="K29" s="138">
        <f t="shared" si="5"/>
      </c>
      <c r="L29" s="138">
        <f t="shared" si="5"/>
      </c>
      <c r="M29" s="138">
        <f t="shared" si="5"/>
      </c>
      <c r="N29" s="138">
        <f t="shared" si="5"/>
      </c>
      <c r="O29" s="138">
        <f t="shared" si="5"/>
      </c>
      <c r="P29" s="138">
        <f t="shared" si="5"/>
      </c>
    </row>
    <row r="30" spans="1:16" ht="15" customHeight="1">
      <c r="A30" s="114" t="s">
        <v>454</v>
      </c>
      <c r="B30" s="117" t="s">
        <v>24</v>
      </c>
      <c r="C30" s="121"/>
      <c r="D30" s="138">
        <f aca="true" t="shared" si="6" ref="D30:P30">IF(D21=0,"",D10/D21)</f>
      </c>
      <c r="E30" s="138">
        <f t="shared" si="6"/>
      </c>
      <c r="F30" s="138">
        <f t="shared" si="6"/>
      </c>
      <c r="G30" s="138">
        <f t="shared" si="6"/>
      </c>
      <c r="H30" s="138">
        <f t="shared" si="6"/>
      </c>
      <c r="I30" s="138">
        <f t="shared" si="6"/>
      </c>
      <c r="J30" s="138">
        <f t="shared" si="6"/>
      </c>
      <c r="K30" s="138">
        <f t="shared" si="6"/>
      </c>
      <c r="L30" s="138">
        <f t="shared" si="6"/>
      </c>
      <c r="M30" s="138">
        <f t="shared" si="6"/>
      </c>
      <c r="N30" s="138">
        <f t="shared" si="6"/>
      </c>
      <c r="O30" s="138">
        <f t="shared" si="6"/>
      </c>
      <c r="P30" s="138">
        <f t="shared" si="6"/>
      </c>
    </row>
    <row r="31" spans="1:16" ht="15" customHeight="1">
      <c r="A31" s="114" t="s">
        <v>455</v>
      </c>
      <c r="B31" s="117" t="s">
        <v>32</v>
      </c>
      <c r="C31" s="121"/>
      <c r="D31" s="138">
        <f aca="true" t="shared" si="7" ref="D31:P31">IF(D22=0,"",D11/D22)</f>
      </c>
      <c r="E31" s="138">
        <f t="shared" si="7"/>
      </c>
      <c r="F31" s="138">
        <f t="shared" si="7"/>
      </c>
      <c r="G31" s="138">
        <f t="shared" si="7"/>
      </c>
      <c r="H31" s="138">
        <f t="shared" si="7"/>
      </c>
      <c r="I31" s="138">
        <f t="shared" si="7"/>
      </c>
      <c r="J31" s="138">
        <f t="shared" si="7"/>
      </c>
      <c r="K31" s="138">
        <f t="shared" si="7"/>
      </c>
      <c r="L31" s="138">
        <f t="shared" si="7"/>
      </c>
      <c r="M31" s="138">
        <f t="shared" si="7"/>
      </c>
      <c r="N31" s="138">
        <f t="shared" si="7"/>
      </c>
      <c r="O31" s="138">
        <f t="shared" si="7"/>
      </c>
      <c r="P31" s="138">
        <f t="shared" si="7"/>
      </c>
    </row>
    <row r="32" spans="1:16" ht="15" customHeight="1">
      <c r="A32" s="114" t="s">
        <v>456</v>
      </c>
      <c r="B32" s="117" t="s">
        <v>87</v>
      </c>
      <c r="C32" s="121"/>
      <c r="D32" s="138">
        <f aca="true" t="shared" si="8" ref="D32:P32">IF(D23=0,"",D12/D23)</f>
      </c>
      <c r="E32" s="138">
        <f t="shared" si="8"/>
      </c>
      <c r="F32" s="138">
        <f t="shared" si="8"/>
      </c>
      <c r="G32" s="138">
        <f t="shared" si="8"/>
      </c>
      <c r="H32" s="138">
        <f t="shared" si="8"/>
      </c>
      <c r="I32" s="138">
        <f t="shared" si="8"/>
      </c>
      <c r="J32" s="138">
        <f t="shared" si="8"/>
      </c>
      <c r="K32" s="138">
        <f t="shared" si="8"/>
      </c>
      <c r="L32" s="138">
        <f t="shared" si="8"/>
      </c>
      <c r="M32" s="138">
        <f t="shared" si="8"/>
      </c>
      <c r="N32" s="138">
        <f t="shared" si="8"/>
      </c>
      <c r="O32" s="138">
        <f t="shared" si="8"/>
      </c>
      <c r="P32" s="138">
        <f t="shared" si="8"/>
      </c>
    </row>
    <row r="33" spans="1:16" ht="15" customHeight="1">
      <c r="A33" s="114" t="s">
        <v>457</v>
      </c>
      <c r="B33" s="117" t="s">
        <v>107</v>
      </c>
      <c r="C33" s="121"/>
      <c r="D33" s="138">
        <f aca="true" t="shared" si="9" ref="D33:P33">IF(D24=0,"",D13/D24)</f>
      </c>
      <c r="E33" s="138">
        <f t="shared" si="9"/>
      </c>
      <c r="F33" s="138">
        <f t="shared" si="9"/>
      </c>
      <c r="G33" s="138">
        <f t="shared" si="9"/>
      </c>
      <c r="H33" s="138">
        <f t="shared" si="9"/>
      </c>
      <c r="I33" s="138">
        <f t="shared" si="9"/>
      </c>
      <c r="J33" s="138">
        <f t="shared" si="9"/>
      </c>
      <c r="K33" s="138">
        <f t="shared" si="9"/>
      </c>
      <c r="L33" s="138">
        <f t="shared" si="9"/>
      </c>
      <c r="M33" s="138">
        <f t="shared" si="9"/>
      </c>
      <c r="N33" s="138">
        <f t="shared" si="9"/>
      </c>
      <c r="O33" s="138">
        <f t="shared" si="9"/>
      </c>
      <c r="P33" s="138">
        <f t="shared" si="9"/>
      </c>
    </row>
    <row r="34" spans="1:16" ht="15" customHeight="1">
      <c r="A34" s="114" t="s">
        <v>458</v>
      </c>
      <c r="B34" s="117" t="s">
        <v>103</v>
      </c>
      <c r="C34" s="121"/>
      <c r="D34" s="138">
        <f aca="true" t="shared" si="10" ref="D34:P34">IF(D25=0,"",D14/D25)</f>
      </c>
      <c r="E34" s="138">
        <f t="shared" si="10"/>
      </c>
      <c r="F34" s="138">
        <f t="shared" si="10"/>
      </c>
      <c r="G34" s="138">
        <f t="shared" si="10"/>
      </c>
      <c r="H34" s="138">
        <f t="shared" si="10"/>
      </c>
      <c r="I34" s="138">
        <f t="shared" si="10"/>
      </c>
      <c r="J34" s="138">
        <f t="shared" si="10"/>
      </c>
      <c r="K34" s="138">
        <f t="shared" si="10"/>
      </c>
      <c r="L34" s="138">
        <f t="shared" si="10"/>
      </c>
      <c r="M34" s="138">
        <f t="shared" si="10"/>
      </c>
      <c r="N34" s="138">
        <f t="shared" si="10"/>
      </c>
      <c r="O34" s="138">
        <f t="shared" si="10"/>
      </c>
      <c r="P34" s="138">
        <f t="shared" si="10"/>
      </c>
    </row>
    <row r="35" spans="1:16" ht="15" customHeight="1">
      <c r="A35" s="114" t="s">
        <v>459</v>
      </c>
      <c r="B35" s="117" t="s">
        <v>106</v>
      </c>
      <c r="C35" s="121"/>
      <c r="D35" s="138">
        <f aca="true" t="shared" si="11" ref="D35:P35">IF(D26=0,"",D15/D26)</f>
      </c>
      <c r="E35" s="138">
        <f t="shared" si="11"/>
      </c>
      <c r="F35" s="138">
        <f t="shared" si="11"/>
      </c>
      <c r="G35" s="138">
        <f t="shared" si="11"/>
      </c>
      <c r="H35" s="138">
        <f t="shared" si="11"/>
      </c>
      <c r="I35" s="138">
        <f t="shared" si="11"/>
      </c>
      <c r="J35" s="138">
        <f t="shared" si="11"/>
      </c>
      <c r="K35" s="138">
        <f t="shared" si="11"/>
      </c>
      <c r="L35" s="138">
        <f t="shared" si="11"/>
      </c>
      <c r="M35" s="138">
        <f t="shared" si="11"/>
      </c>
      <c r="N35" s="138">
        <f t="shared" si="11"/>
      </c>
      <c r="O35" s="138">
        <f t="shared" si="11"/>
      </c>
      <c r="P35" s="138">
        <f t="shared" si="11"/>
      </c>
    </row>
    <row r="36" spans="1:16" ht="15" customHeight="1" thickBot="1">
      <c r="A36" s="114" t="s">
        <v>460</v>
      </c>
      <c r="B36" s="135" t="s">
        <v>461</v>
      </c>
      <c r="C36" s="6"/>
      <c r="D36" s="136">
        <f aca="true" t="shared" si="12" ref="D36:P36">IF(D27=0,"",D16/D27)</f>
      </c>
      <c r="E36" s="210">
        <f t="shared" si="12"/>
      </c>
      <c r="F36" s="210">
        <f t="shared" si="12"/>
      </c>
      <c r="G36" s="210">
        <f t="shared" si="12"/>
      </c>
      <c r="H36" s="210">
        <f t="shared" si="12"/>
      </c>
      <c r="I36" s="210">
        <f t="shared" si="12"/>
      </c>
      <c r="J36" s="210">
        <f t="shared" si="12"/>
      </c>
      <c r="K36" s="210">
        <f t="shared" si="12"/>
      </c>
      <c r="L36" s="210">
        <f t="shared" si="12"/>
      </c>
      <c r="M36" s="210">
        <f t="shared" si="12"/>
      </c>
      <c r="N36" s="210">
        <f t="shared" si="12"/>
      </c>
      <c r="O36" s="210">
        <f t="shared" si="12"/>
      </c>
      <c r="P36" s="210">
        <f t="shared" si="12"/>
      </c>
    </row>
    <row r="37" spans="1:16" ht="15" customHeight="1" thickTop="1">
      <c r="A37" s="130" t="s">
        <v>218</v>
      </c>
      <c r="B37" s="135"/>
      <c r="C37" s="121"/>
      <c r="D37" s="140"/>
      <c r="E37" s="140"/>
      <c r="F37" s="140"/>
      <c r="G37" s="140"/>
      <c r="H37" s="140"/>
      <c r="I37" s="140"/>
      <c r="J37" s="140"/>
      <c r="K37" s="140"/>
      <c r="L37" s="140"/>
      <c r="M37" s="140"/>
      <c r="N37" s="140"/>
      <c r="O37" s="140"/>
      <c r="P37" s="140"/>
    </row>
    <row r="38" spans="1:16" ht="12.75" customHeight="1" hidden="1">
      <c r="A38" s="121"/>
      <c r="B38" s="121"/>
      <c r="C38" s="121"/>
      <c r="D38" s="121"/>
      <c r="E38" s="121"/>
      <c r="F38" s="121"/>
      <c r="G38" s="121"/>
      <c r="H38" s="121"/>
      <c r="I38" s="121"/>
      <c r="J38" s="121"/>
      <c r="K38" s="121"/>
      <c r="L38" s="121"/>
      <c r="M38" s="121"/>
      <c r="N38" s="121"/>
      <c r="O38" s="121"/>
      <c r="P38" s="121"/>
    </row>
    <row r="39" spans="1:2" ht="13.5" hidden="1">
      <c r="A39" s="129"/>
      <c r="B39" s="139"/>
    </row>
    <row r="40" spans="1:2" ht="13.5" hidden="1">
      <c r="A40" s="129"/>
      <c r="B40" s="139"/>
    </row>
    <row r="41" spans="1:2" ht="13.5" hidden="1">
      <c r="A41" s="129"/>
      <c r="B41" s="148"/>
    </row>
    <row r="42" spans="1:2" ht="13.5" hidden="1">
      <c r="A42" s="129"/>
      <c r="B42" s="139"/>
    </row>
    <row r="43" spans="1:2" ht="13.5" hidden="1">
      <c r="A43" s="129"/>
      <c r="B43" s="139"/>
    </row>
    <row r="44" spans="1:2" ht="13.5" hidden="1">
      <c r="A44" s="129"/>
      <c r="B44" s="139"/>
    </row>
    <row r="45" spans="1:2" ht="13.5" hidden="1">
      <c r="A45" s="129"/>
      <c r="B45" s="139"/>
    </row>
    <row r="46" spans="1:2" ht="13.5" hidden="1">
      <c r="A46" s="129"/>
      <c r="B46" s="139"/>
    </row>
    <row r="47" spans="1:2" ht="13.5" hidden="1">
      <c r="A47" s="129"/>
      <c r="B47" s="139"/>
    </row>
    <row r="48" spans="1:2" ht="13.5" hidden="1">
      <c r="A48" s="129"/>
      <c r="B48" s="139"/>
    </row>
    <row r="49" spans="1:2" ht="13.5" hidden="1">
      <c r="A49" s="129"/>
      <c r="B49" s="139"/>
    </row>
    <row r="50" spans="1:2" ht="13.5" hidden="1">
      <c r="A50" s="129"/>
      <c r="B50" s="139"/>
    </row>
    <row r="51" spans="1:2" ht="13.5" hidden="1">
      <c r="A51" s="129"/>
      <c r="B51" s="139"/>
    </row>
    <row r="52" spans="1:2" ht="13.5" hidden="1">
      <c r="A52" s="129"/>
      <c r="B52" s="139"/>
    </row>
    <row r="53" spans="1:2" ht="13.5" hidden="1">
      <c r="A53" s="129"/>
      <c r="B53" s="148"/>
    </row>
    <row r="54" spans="1:2" ht="13.5" hidden="1">
      <c r="A54" s="129"/>
      <c r="B54" s="139"/>
    </row>
    <row r="55" spans="1:2" ht="13.5" hidden="1">
      <c r="A55" s="129"/>
      <c r="B55" s="139"/>
    </row>
    <row r="56" spans="1:2" ht="13.5" hidden="1">
      <c r="A56" s="129"/>
      <c r="B56" s="148"/>
    </row>
    <row r="57" spans="1:2" ht="13.5" hidden="1">
      <c r="A57" s="129"/>
      <c r="B57" s="139"/>
    </row>
    <row r="58" spans="1:2" ht="13.5" hidden="1">
      <c r="A58" s="129"/>
      <c r="B58" s="139"/>
    </row>
    <row r="59" spans="1:2" ht="13.5" hidden="1">
      <c r="A59" s="129"/>
      <c r="B59" s="139"/>
    </row>
    <row r="60" spans="1:2" ht="13.5" hidden="1">
      <c r="A60" s="129"/>
      <c r="B60" s="139"/>
    </row>
    <row r="61" spans="1:2" ht="13.5" hidden="1">
      <c r="A61" s="129"/>
      <c r="B61" s="139"/>
    </row>
    <row r="62" spans="1:2" ht="13.5" hidden="1">
      <c r="A62" s="129"/>
      <c r="B62" s="139"/>
    </row>
    <row r="63" spans="1:2" ht="13.5" hidden="1">
      <c r="A63" s="129"/>
      <c r="B63" s="139"/>
    </row>
    <row r="64" spans="1:2" ht="13.5" hidden="1">
      <c r="A64" s="129"/>
      <c r="B64" s="139"/>
    </row>
    <row r="65" spans="1:2" ht="13.5" hidden="1">
      <c r="A65" s="129"/>
      <c r="B65" s="139"/>
    </row>
    <row r="66" spans="1:2" ht="13.5" hidden="1">
      <c r="A66" s="129"/>
      <c r="B66" s="139"/>
    </row>
  </sheetData>
  <sheetProtection password="E2ED" sheet="1" formatColumns="0" formatRows="0" insertColumns="0" insertRows="0"/>
  <mergeCells count="2">
    <mergeCell ref="A1:B1"/>
    <mergeCell ref="C1:P1"/>
  </mergeCells>
  <conditionalFormatting sqref="D9:O15">
    <cfRule type="expression" priority="2" dxfId="3" stopIfTrue="1">
      <formula>AND(D$16&lt;&gt;0,D9="")</formula>
    </cfRule>
  </conditionalFormatting>
  <conditionalFormatting sqref="D20:O26">
    <cfRule type="expression" priority="1" dxfId="3" stopIfTrue="1">
      <formula>AND(D$27&lt;&gt;0,D20="")</formula>
    </cfRule>
  </conditionalFormatting>
  <dataValidations count="1">
    <dataValidation type="decimal" allowBlank="1" showErrorMessage="1" errorTitle="Non-numeric value entered." error="Only numeric entries are acceptable. Try again." sqref="D9:O15">
      <formula1>-10000000000</formula1>
      <formula2>10000000000</formula2>
    </dataValidation>
  </dataValidations>
  <printOptions horizontalCentered="1"/>
  <pageMargins left="0.5" right="0.5" top="0.51" bottom="0.5" header="0" footer="0"/>
  <pageSetup fitToHeight="0" fitToWidth="1" horizontalDpi="600" verticalDpi="600" orientation="landscape" scale="40" r:id="rId1"/>
  <headerFooter alignWithMargins="0">
    <oddFooter>&amp;L&amp;A&amp;CAdministrative Expenses&amp;R&amp;D</oddFooter>
  </headerFooter>
  <ignoredErrors>
    <ignoredError sqref="C2:G2 F5:G5 F3:G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Admin &amp; QI Financial Statistical Report (FSR) Template</dc:title>
  <dc:subject/>
  <dc:creator>HHSC</dc:creator>
  <cp:keywords/>
  <dc:description/>
  <cp:lastModifiedBy>Dennis,Julie (HHSC)</cp:lastModifiedBy>
  <cp:lastPrinted>2018-10-24T13:30:54Z</cp:lastPrinted>
  <dcterms:created xsi:type="dcterms:W3CDTF">2011-06-16T19:21:33Z</dcterms:created>
  <dcterms:modified xsi:type="dcterms:W3CDTF">2022-11-04T19:48:41Z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