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435" windowHeight="11400" tabRatio="807" activeTab="0"/>
  </bookViews>
  <sheets>
    <sheet name="Document History" sheetId="1" r:id="rId1"/>
    <sheet name="Part 1" sheetId="2" r:id="rId2"/>
    <sheet name="Part 2" sheetId="3" r:id="rId3"/>
    <sheet name="Part 3" sheetId="4" r:id="rId4"/>
    <sheet name="Part 4" sheetId="5" r:id="rId5"/>
    <sheet name="Part 5" sheetId="6" r:id="rId6"/>
    <sheet name="Part 6" sheetId="7" r:id="rId7"/>
    <sheet name="Certification" sheetId="8" r:id="rId8"/>
  </sheets>
  <definedNames>
    <definedName name="Certification">'Certification'!$A$1:$K$24</definedName>
    <definedName name="Document_History">'Document History'!$A$1:$F$17</definedName>
    <definedName name="Part1_Expenses">'Part 1'!$A$22:$P$35</definedName>
    <definedName name="Part1_Header">'Part 1'!$A$1:$P$5</definedName>
    <definedName name="Part1_IncomeStatement">'Part 1'!$A$6:$P$46</definedName>
    <definedName name="Part1_Revenues">'Part 1'!$A$10:$P$21</definedName>
    <definedName name="Part2_Header">'Part 2'!$A$1:$P$5</definedName>
    <definedName name="Part2_Statistics">'Part 2'!$A$6:$P$19</definedName>
    <definedName name="Part3_Header">'Part 3'!$A$1:$P$5</definedName>
    <definedName name="Part3_Med_Prems">'Part 3'!$A$8:$P$29</definedName>
    <definedName name="Part3_Med_Rx_Prems">'Part 3'!$A$6:$P$62</definedName>
    <definedName name="Part3_Rx_Prems">'Part 3'!$A$41:$P$62</definedName>
    <definedName name="Part4_Header">'Part 4'!$A$1:$P$5</definedName>
    <definedName name="Part4_MedExp_byClass">'Part 4'!$A$6:$P$75</definedName>
    <definedName name="Part4_MMs">'Part 4'!$A$76:$P$86</definedName>
    <definedName name="Part5_Header">'Part 5'!$A$1:$P$5</definedName>
    <definedName name="Part5_MedExp_byService">'Part 5'!$A$6:$P$59</definedName>
    <definedName name="Part6_Header">'Part 6'!$A$1:$P$5</definedName>
    <definedName name="Part6_RxExp_byRiskGroup">'Part 6'!$A$6:$P$86</definedName>
    <definedName name="_xlnm.Print_Area" localSheetId="7">'Certification'!$B$1:$L$24</definedName>
    <definedName name="_xlnm.Print_Area" localSheetId="0">'Document History'!$A$1:$G$17</definedName>
    <definedName name="_xlnm.Print_Area" localSheetId="1">'Part 1'!$A$1:$P$46</definedName>
    <definedName name="_xlnm.Print_Area" localSheetId="2">'Part 2'!$A$1:$Q$19</definedName>
    <definedName name="_xlnm.Print_Area" localSheetId="3">'Part 3'!$A$1:$Q$62</definedName>
    <definedName name="_xlnm.Print_Area" localSheetId="4">'Part 4'!$A$1:$Q$86</definedName>
    <definedName name="_xlnm.Print_Area" localSheetId="5">'Part 5'!$A$1:$Q$55</definedName>
    <definedName name="_xlnm.Print_Area" localSheetId="6">'Part 6'!$A$1:$Q$86</definedName>
    <definedName name="_xlnm.Print_Titles" localSheetId="3">'Part 3'!$1:$7</definedName>
    <definedName name="Z_053F26FF_2824_4382_A3A3_96003A09DA70_.wvu.PrintArea" localSheetId="0" hidden="1">'Document History'!$A$1:$F$40</definedName>
    <definedName name="Z_09D436D5_B4DE_4096_94C3_9483F09F0E33_.wvu.PrintArea" localSheetId="0" hidden="1">'Document History'!$A$1:$F$40</definedName>
    <definedName name="Z_548A3063_50D6_413A_9EBC_151FB51CCCC0_.wvu.PrintArea" localSheetId="0" hidden="1">'Document History'!$A$1:$F$40</definedName>
    <definedName name="Z_F0685938_4C42_4B8F_B78D_6A38C1438A60_.wvu.PrintArea" localSheetId="0" hidden="1">'Document History'!$A$1:$F$40</definedName>
  </definedNames>
  <calcPr fullCalcOnLoad="1"/>
</workbook>
</file>

<file path=xl/sharedStrings.xml><?xml version="1.0" encoding="utf-8"?>
<sst xmlns="http://schemas.openxmlformats.org/spreadsheetml/2006/main" count="756" uniqueCount="377">
  <si>
    <t>Incurred Months:</t>
  </si>
  <si>
    <t>YTD</t>
  </si>
  <si>
    <t xml:space="preserve"> </t>
  </si>
  <si>
    <t>Document Name</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</si>
  <si>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</si>
  <si>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</si>
  <si>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</si>
  <si>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</si>
  <si>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</si>
  <si>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</si>
  <si>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</si>
  <si>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</si>
  <si>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</si>
  <si>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</si>
  <si>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</si>
  <si>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</si>
  <si>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</si>
  <si>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</si>
  <si>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</si>
  <si>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</si>
  <si>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</si>
  <si>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Yr-End 90-Day</t>
  </si>
  <si>
    <t>Yr-End 334-Day</t>
  </si>
  <si>
    <t>DO NOT DELETE BELOW THIS LINE</t>
  </si>
  <si>
    <t>Member Months:</t>
  </si>
  <si>
    <t>Revenues:</t>
  </si>
  <si>
    <t>Medical Expenses:</t>
  </si>
  <si>
    <t>STAR</t>
  </si>
  <si>
    <t>Dallas</t>
  </si>
  <si>
    <t>Statistics</t>
  </si>
  <si>
    <t>Other:</t>
  </si>
  <si>
    <t>Medical Expenses  by Service Type</t>
  </si>
  <si>
    <t>Pharmacy Premium $PMPM:</t>
  </si>
  <si>
    <t># of Prescriptions:</t>
  </si>
  <si>
    <t>DO NOT DELETE BELOW THIS LINE:</t>
  </si>
  <si>
    <t>Harris / Houston</t>
  </si>
  <si>
    <t>Ft. Worth / Tarrant</t>
  </si>
  <si>
    <t>El Paso</t>
  </si>
  <si>
    <t>Travis / Austin</t>
  </si>
  <si>
    <t>Lubbock</t>
  </si>
  <si>
    <t>Corpus / Nueces</t>
  </si>
  <si>
    <t>Bexar/San Antonio</t>
  </si>
  <si>
    <t>STAR+PLUS</t>
  </si>
  <si>
    <t>Dental</t>
  </si>
  <si>
    <t>MCO name:</t>
  </si>
  <si>
    <t>Molina Healthcare</t>
  </si>
  <si>
    <t>Hidalgo</t>
  </si>
  <si>
    <t>Jefferson</t>
  </si>
  <si>
    <t>Superior / Bankers / Centene</t>
  </si>
  <si>
    <t xml:space="preserve">6.   </t>
  </si>
  <si>
    <t xml:space="preserve">9.  </t>
  </si>
  <si>
    <t xml:space="preserve">10.   </t>
  </si>
  <si>
    <t>Post-income items:</t>
  </si>
  <si>
    <t>Included in Total Medical above:</t>
  </si>
  <si>
    <t>Not included in Total Medical above:</t>
  </si>
  <si>
    <t>Net Reinsurance Cost $-PMPM, as included in the annual actuarial rate-setting letter:</t>
  </si>
  <si>
    <t>CHIP (excl Perinatal)</t>
  </si>
  <si>
    <t>CHIP-Perinate</t>
  </si>
  <si>
    <t>STAR Health</t>
  </si>
  <si>
    <t>SFY12</t>
  </si>
  <si>
    <t>SFY13</t>
  </si>
  <si>
    <t>link:</t>
  </si>
  <si>
    <t xml:space="preserve">  relevant rate for this FSR =</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</si>
  <si>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</si>
  <si>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</si>
  <si>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</si>
  <si>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</si>
  <si>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</si>
  <si>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Rptg Period End Date:</t>
  </si>
  <si>
    <t>Medical Expense by Expense Class</t>
  </si>
  <si>
    <t>Paid Claims:</t>
  </si>
  <si>
    <t>Paid Capitation:</t>
  </si>
  <si>
    <t>Paid Reinsurance Premiums, Net of Reinsurance Recoveries:</t>
  </si>
  <si>
    <t xml:space="preserve">MCO name:  </t>
  </si>
  <si>
    <t>Service Area:</t>
  </si>
  <si>
    <t>MCO Name (Name of legal entity of MCO)</t>
  </si>
  <si>
    <t>Balance</t>
  </si>
  <si>
    <t>Check</t>
  </si>
  <si>
    <t>Medical and Pharmacy Premiums</t>
  </si>
  <si>
    <t>Medical Premiums (HHSC Capitation):</t>
  </si>
  <si>
    <t>Medical Premium $PMPM:</t>
  </si>
  <si>
    <t>Pharmacy Premiums (HHSC Capitation):</t>
  </si>
  <si>
    <t>Part 6:</t>
  </si>
  <si>
    <t>Part 4:</t>
  </si>
  <si>
    <t>Part 3:</t>
  </si>
  <si>
    <t>Part 2:</t>
  </si>
  <si>
    <t>Part 1:</t>
  </si>
  <si>
    <t>Total Cost $PMPM:</t>
  </si>
  <si>
    <t># of Prescriptions per Member-Month</t>
  </si>
  <si>
    <t>Prescription Expense by Risk Group</t>
  </si>
  <si>
    <t>Part 5:</t>
  </si>
  <si>
    <t>Prescription Expense $PMPM:</t>
  </si>
  <si>
    <t>CHAPTER</t>
  </si>
  <si>
    <t>HHSC UNIFORM MANAGED CARE MANUAL</t>
  </si>
  <si>
    <t>EFFECTIVE DATE</t>
  </si>
  <si>
    <t>DOCUMENT</t>
  </si>
  <si>
    <t>EFFECTIVE</t>
  </si>
  <si>
    <t>DATE</t>
  </si>
  <si>
    <t>Baseline</t>
  </si>
  <si>
    <t>Nursing Facility - Medicaid Only</t>
  </si>
  <si>
    <t>Nursing Facility - Dual Eligible</t>
  </si>
  <si>
    <t>Acute Care Services:</t>
  </si>
  <si>
    <t>Long-Term Care Services:</t>
  </si>
  <si>
    <t>Medicaid Only</t>
  </si>
  <si>
    <t xml:space="preserve">Dual Eligible </t>
  </si>
  <si>
    <t>STAR+PLUS FINANCIAL STATISTICAL REPORT (FSR) TEMPLATE</t>
  </si>
  <si>
    <t xml:space="preserve">The named managed care organization, herein referred to as "MCO," or "Contractor," is authorized to submit encounter data to the Texas Health and Human Services Commission (HHSC) for services rendered by the undersigned MCO, in machine-readable form, as specified by HHSC. Contractor is also required to submit data in the attached Financial Statistical Report (FSR). </t>
  </si>
  <si>
    <t xml:space="preserve">Dual Eligible HCBS STAR+PLUS Waiver </t>
  </si>
  <si>
    <t xml:space="preserve">Medicaid Only HCBS STAR+PLUS Waiver </t>
  </si>
  <si>
    <t>Note: Except where stated otherwise, reporting is on an incurred basis (that is, reported in the period corresponding to dates of service, rather than to date paid).  All prior quarters' data must be updated to reflect the most recent revised IBNR estimates.</t>
  </si>
  <si>
    <t>Included in Line 10, "Prescription Expense (excluding PBM Admin)," above:</t>
  </si>
  <si>
    <t>Medical IBNR:</t>
  </si>
  <si>
    <t>Cost per Prescription (excluding PBM Admin):</t>
  </si>
  <si>
    <t>Generic split for Paid Prescriptions:</t>
  </si>
  <si>
    <t>United HealthCare / UnitedHealth Group</t>
  </si>
  <si>
    <t>HealthSpring / Cigna</t>
  </si>
  <si>
    <t>Amerigroup / Wellpoint</t>
  </si>
  <si>
    <t>Intellectual and Developmental Disabilities, under 21</t>
  </si>
  <si>
    <t>Intellectual and Developmental Disabilities, age 21+</t>
  </si>
  <si>
    <t>MRSA West</t>
  </si>
  <si>
    <t>MRSA Central</t>
  </si>
  <si>
    <t>MRSA Northeast</t>
  </si>
  <si>
    <t>Minimum Payment Amount Program (MPAP):</t>
  </si>
  <si>
    <t>Quality Improvement Cost:</t>
  </si>
  <si>
    <t>DOCUMENT HISTORY LOG</t>
  </si>
  <si>
    <t>v2.0</t>
  </si>
  <si>
    <t>Medicaid Breast and Cervical Cancer (MBCC)</t>
  </si>
  <si>
    <t>Quality Incentive Payment Program (QIPP):</t>
  </si>
  <si>
    <t>5.3.1.81</t>
  </si>
  <si>
    <t>Initial version of Uniform Managed Care Manual Chapter 5.3.1.81, "STAR+PLUS FSR Template".
This chapter applies to contracts issued as a result of HHSC RFP numbers 529-10-0020, 529-12-0002, and 529-13-0042 and replaces UMCM Chapter 5.3.1.63 for reporting transactions occurring on or after September 1, 2017.</t>
  </si>
  <si>
    <t>End of Worksheet</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</si>
  <si>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</si>
  <si>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</si>
  <si>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</si>
  <si>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</si>
  <si>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</si>
  <si>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</si>
  <si>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 xml:space="preserve">HHSC Managed Care </t>
  </si>
  <si>
    <t>Contract costs</t>
  </si>
  <si>
    <t>(Excludes taxes and Prescription pass-through)</t>
  </si>
  <si>
    <t>1 Member Months</t>
  </si>
  <si>
    <t>3 Medical Premiums</t>
  </si>
  <si>
    <t>4 Pharmacy Premiums</t>
  </si>
  <si>
    <t>5 Investment Income</t>
  </si>
  <si>
    <t>6 Health Insurance Providers Fee Reimbursement</t>
  </si>
  <si>
    <t>7 Other Revenue</t>
  </si>
  <si>
    <t>8 Total Gross Revenues</t>
  </si>
  <si>
    <t>9 Health Insurance Providers Fee &amp; Related Costs</t>
  </si>
  <si>
    <t>10 Health Insurance Providers Fee (NAIP)</t>
  </si>
  <si>
    <t>11 Premium Taxes</t>
  </si>
  <si>
    <t>12 Maintenance Taxes</t>
  </si>
  <si>
    <t>14 Fee-For-Service</t>
  </si>
  <si>
    <t>15 Capitated Services</t>
  </si>
  <si>
    <t>16 Net Reinsurance cost</t>
  </si>
  <si>
    <t>17 IBNR Accrual - Medical</t>
  </si>
  <si>
    <t>18 Minimum Payment Amount Program (MPAP)</t>
  </si>
  <si>
    <t>19 Quality Improvement</t>
  </si>
  <si>
    <t>20 Quality Incentive Payment Program (QIPP)</t>
  </si>
  <si>
    <t>21 Other Medical Expenses</t>
  </si>
  <si>
    <t>22 Total Medical Expenses</t>
  </si>
  <si>
    <t>23 Prescription Expenses (excluding PBM Admin)</t>
  </si>
  <si>
    <t>28 % Medical Exp to Net Revenues</t>
  </si>
  <si>
    <t>29 % Prescription Exp to Net Revenues</t>
  </si>
  <si>
    <t>30 % Total Medical and Prescription to Net Rev. (MLR)</t>
  </si>
  <si>
    <t>31 % Admin Exp to Net Revenues</t>
  </si>
  <si>
    <t>33 % Adj. Admin to Net Revenues</t>
  </si>
  <si>
    <t>34 Performance Assessment</t>
  </si>
  <si>
    <t>Line Number</t>
  </si>
  <si>
    <r>
      <rPr>
        <sz val="11"/>
        <rFont val="Arial"/>
        <family val="2"/>
      </rPr>
      <t>13</t>
    </r>
    <r>
      <rPr>
        <b/>
        <sz val="11"/>
        <rFont val="Arial"/>
        <family val="2"/>
      </rPr>
      <t xml:space="preserve"> Net Revenues</t>
    </r>
  </si>
  <si>
    <r>
      <rPr>
        <sz val="11"/>
        <color indexed="8"/>
        <rFont val="Arial"/>
        <family val="2"/>
      </rPr>
      <t>24</t>
    </r>
    <r>
      <rPr>
        <b/>
        <sz val="11"/>
        <color indexed="8"/>
        <rFont val="Arial"/>
        <family val="2"/>
      </rPr>
      <t xml:space="preserve"> Total Medical and Prescription Expenses</t>
    </r>
  </si>
  <si>
    <r>
      <rPr>
        <sz val="11"/>
        <rFont val="Arial"/>
        <family val="2"/>
      </rPr>
      <t>25</t>
    </r>
    <r>
      <rPr>
        <b/>
        <sz val="11"/>
        <rFont val="Arial"/>
        <family val="2"/>
      </rPr>
      <t xml:space="preserve"> Administrative Expenses</t>
    </r>
  </si>
  <si>
    <r>
      <rPr>
        <sz val="11"/>
        <rFont val="Arial"/>
        <family val="2"/>
      </rPr>
      <t>26</t>
    </r>
    <r>
      <rPr>
        <b/>
        <sz val="11"/>
        <rFont val="Arial"/>
        <family val="2"/>
      </rPr>
      <t xml:space="preserve"> Total Expenses</t>
    </r>
  </si>
  <si>
    <r>
      <rPr>
        <sz val="11"/>
        <rFont val="Arial"/>
        <family val="2"/>
      </rPr>
      <t>27</t>
    </r>
    <r>
      <rPr>
        <b/>
        <sz val="11"/>
        <rFont val="Arial"/>
        <family val="2"/>
      </rPr>
      <t xml:space="preserve"> Net Income Before Taxes</t>
    </r>
  </si>
  <si>
    <r>
      <rPr>
        <sz val="11"/>
        <rFont val="Arial"/>
        <family val="2"/>
      </rPr>
      <t>32</t>
    </r>
    <r>
      <rPr>
        <b/>
        <sz val="11"/>
        <rFont val="Arial"/>
        <family val="2"/>
      </rPr>
      <t xml:space="preserve"> % Net Income to Net Revenues</t>
    </r>
  </si>
  <si>
    <r>
      <rPr>
        <sz val="11"/>
        <rFont val="Arial"/>
        <family val="2"/>
      </rPr>
      <t>2</t>
    </r>
    <r>
      <rPr>
        <b/>
        <sz val="11"/>
        <rFont val="Arial"/>
        <family val="2"/>
      </rPr>
      <t xml:space="preserve"> Average Monthly Member Months</t>
    </r>
  </si>
  <si>
    <t>1 Paid Medical Expenses Completion Factor</t>
  </si>
  <si>
    <t>2 MCO Admin Cost (including PBM Admin)</t>
  </si>
  <si>
    <t>3 Health Insurance Providers Fee &amp; Related Costs</t>
  </si>
  <si>
    <t>4 Premium &amp; Maintenance Taxes</t>
  </si>
  <si>
    <t>5 Medical Expenses, excl Net Reinsurance and Quality Improvement</t>
  </si>
  <si>
    <t>6 Net Reinsurance</t>
  </si>
  <si>
    <t>7 Quality Improvement</t>
  </si>
  <si>
    <t>8 Prescription Expenses (excluding PBM Admin)</t>
  </si>
  <si>
    <t>9 Subtotal</t>
  </si>
  <si>
    <t>10 Profit/(Loss) before Experience Rebate</t>
  </si>
  <si>
    <r>
      <rPr>
        <sz val="11"/>
        <rFont val="Arial"/>
        <family val="2"/>
      </rPr>
      <t>11</t>
    </r>
    <r>
      <rPr>
        <b/>
        <sz val="11"/>
        <rFont val="Arial"/>
        <family val="2"/>
      </rPr>
      <t xml:space="preserve"> Total Cost $PMPM to HHSC</t>
    </r>
  </si>
  <si>
    <t>1 Medicaid Only</t>
  </si>
  <si>
    <t xml:space="preserve">2 Medicaid Only HCBS STAR+PLUS Waiver </t>
  </si>
  <si>
    <t>3 Nursing Facility - Medicaid Only</t>
  </si>
  <si>
    <t xml:space="preserve">4 Dual Eligible </t>
  </si>
  <si>
    <t xml:space="preserve">5 Dual Eligible HCBS STAR+PLUS Waiver </t>
  </si>
  <si>
    <t>6 Nursing Facility - Dual Eligible</t>
  </si>
  <si>
    <t>7 Medicaid Breast and Cervical Cancer (MBCC)</t>
  </si>
  <si>
    <t>8 Intellectual and Developmental Disabilities, under 21</t>
  </si>
  <si>
    <t>9 Intellectual and Developmental Disabilities, age 21+</t>
  </si>
  <si>
    <r>
      <rPr>
        <sz val="11"/>
        <color indexed="8"/>
        <rFont val="Arial"/>
        <family val="2"/>
      </rPr>
      <t>10</t>
    </r>
    <r>
      <rPr>
        <b/>
        <sz val="11"/>
        <color indexed="8"/>
        <rFont val="Arial"/>
        <family val="2"/>
      </rPr>
      <t xml:space="preserve"> Total Medical Premiums</t>
    </r>
  </si>
  <si>
    <t>11 Medicaid Only</t>
  </si>
  <si>
    <t xml:space="preserve">12 Medicaid Only HCBS STAR+PLUS Waiver </t>
  </si>
  <si>
    <t>13 Nursing Facility - Medicaid Only</t>
  </si>
  <si>
    <t xml:space="preserve">14 Dual Eligible </t>
  </si>
  <si>
    <t xml:space="preserve">15 Dual Eligible HCBS STAR+PLUS Waiver </t>
  </si>
  <si>
    <t>16 Nursing Facility - Dual Eligible</t>
  </si>
  <si>
    <t>17 Medicaid Breast and Cervical Cancer (MBCC)</t>
  </si>
  <si>
    <t>18 Intellectual and Developmental Disabilities, under 21</t>
  </si>
  <si>
    <t>19 Intellectual and Developmental Disabilities, age 21+</t>
  </si>
  <si>
    <t>20 Total Medical Premium $PMPM</t>
  </si>
  <si>
    <t>21 Medicaid Only</t>
  </si>
  <si>
    <t xml:space="preserve">22 Medicaid Only HCBS STAR+PLUS Waiver </t>
  </si>
  <si>
    <t>23 Nursing Facility - Medicaid Only</t>
  </si>
  <si>
    <t xml:space="preserve">24 Dual Eligible </t>
  </si>
  <si>
    <t xml:space="preserve">25 Dual Eligible HCBS STAR+PLUS Waiver </t>
  </si>
  <si>
    <t>26 Nursing Facility - Dual Eligible</t>
  </si>
  <si>
    <t>27 Medicaid Breast and Cervical Cancer (MBCC)</t>
  </si>
  <si>
    <t>28 Intellectual and Developmental Disabilities, under 21</t>
  </si>
  <si>
    <t>29 Intellectual and Developmental Disabilities, age 21+</t>
  </si>
  <si>
    <t>30 Total Member Months</t>
  </si>
  <si>
    <t>31 Medicaid Only</t>
  </si>
  <si>
    <t xml:space="preserve">32 Medicaid Only HCBS STAR+PLUS Waiver </t>
  </si>
  <si>
    <t>33 Nursing Facility - Medicaid Only</t>
  </si>
  <si>
    <t xml:space="preserve">34 Dual Eligible </t>
  </si>
  <si>
    <t xml:space="preserve">35 Dual Eligible HCBS STAR+PLUS Waiver </t>
  </si>
  <si>
    <t>36 Nursing Facility - Dual Eligible</t>
  </si>
  <si>
    <t>37 Medicaid Breast and Cervical Cancer (MBCC)</t>
  </si>
  <si>
    <t>38 Intellectual and Developmental Disabilities, under 21</t>
  </si>
  <si>
    <t>39 Intellectual and Developmental Disabilities, age 21+</t>
  </si>
  <si>
    <r>
      <rPr>
        <sz val="11"/>
        <rFont val="Arial"/>
        <family val="2"/>
      </rPr>
      <t>40</t>
    </r>
    <r>
      <rPr>
        <b/>
        <sz val="11"/>
        <rFont val="Arial"/>
        <family val="2"/>
      </rPr>
      <t xml:space="preserve"> Total Pharmacy Premiums </t>
    </r>
  </si>
  <si>
    <t>41 Medicaid Only</t>
  </si>
  <si>
    <t xml:space="preserve">42 Medicaid Only HCBS STAR+PLUS Waiver </t>
  </si>
  <si>
    <t>43 Nursing Facility - Medicaid Only</t>
  </si>
  <si>
    <t xml:space="preserve">44 Dual Eligible </t>
  </si>
  <si>
    <t xml:space="preserve">45 Dual Eligible HCBS STAR+PLUS Waiver </t>
  </si>
  <si>
    <t>46 Nursing Facility - Dual Eligible</t>
  </si>
  <si>
    <t>47 Medicaid Breast and Cervical Cancer (MBCC)</t>
  </si>
  <si>
    <t>48 Intellectual and Developmental Disabilities, under 21</t>
  </si>
  <si>
    <t>49 Intellectual and Developmental Disabilities, age 21+</t>
  </si>
  <si>
    <t>50 Total Pharmacy Premium $PMPM</t>
  </si>
  <si>
    <t>Other Medical Expenses:</t>
  </si>
  <si>
    <t>10 Total Paid Claims</t>
  </si>
  <si>
    <t>20 Total Paid Capitation</t>
  </si>
  <si>
    <t>30 Total Net Reinsurance</t>
  </si>
  <si>
    <t>40 Total Medical IBNR</t>
  </si>
  <si>
    <t>41 Nursing Facility - Medicaid Only</t>
  </si>
  <si>
    <t>42 Nursing Facility - Dual Eligible</t>
  </si>
  <si>
    <t>43 Total MPAP</t>
  </si>
  <si>
    <t>44 Quality Improvement</t>
  </si>
  <si>
    <t>45 Nursing Facility - Medicaid Only</t>
  </si>
  <si>
    <t>47 Total QIPP</t>
  </si>
  <si>
    <t>48 Medicaid Only</t>
  </si>
  <si>
    <t xml:space="preserve">49 Medicaid Only HCBS STAR+PLUS Waiver </t>
  </si>
  <si>
    <t>50 Nursing Facility - Medicaid Only</t>
  </si>
  <si>
    <t xml:space="preserve">51 Dual Eligible </t>
  </si>
  <si>
    <t xml:space="preserve">52 Dual Eligible HCBS STAR+PLUS Waiver </t>
  </si>
  <si>
    <t>53 Nursing Facility - Dual Eligible</t>
  </si>
  <si>
    <t>54 Medicaid Breast and Cervical Cancer (MBCC)</t>
  </si>
  <si>
    <t>55 Intellectual and Developmental Disabilities, under 21</t>
  </si>
  <si>
    <t>56 Intellectual and Developmental Disabilities, age 21+</t>
  </si>
  <si>
    <t>57 Total Other Medical Expenses</t>
  </si>
  <si>
    <r>
      <rPr>
        <sz val="11"/>
        <rFont val="Arial"/>
        <family val="2"/>
      </rPr>
      <t xml:space="preserve">58 </t>
    </r>
    <r>
      <rPr>
        <b/>
        <u val="single"/>
        <sz val="11"/>
        <rFont val="Arial"/>
        <family val="2"/>
      </rPr>
      <t>Please indicate categories of expenses included in the "Other Medical Expenses" section above:</t>
    </r>
  </si>
  <si>
    <t>Sum of Medical Expenses by Class</t>
  </si>
  <si>
    <t>1 Physician Services:  Primary Care</t>
  </si>
  <si>
    <t>2 Physician Services:  Specialist</t>
  </si>
  <si>
    <t>3 Physician Services:  Deliveries - Prof Component</t>
  </si>
  <si>
    <t>4 Non-Physician Professional Services</t>
  </si>
  <si>
    <t>5 Emergency Room Services</t>
  </si>
  <si>
    <t>6 Outpatient Facility Services</t>
  </si>
  <si>
    <t>7 Inpatient Facility Svcs: Medical/Surgical</t>
  </si>
  <si>
    <t>8 Inpatient Facility Svcs: Deliveries - Facility Component</t>
  </si>
  <si>
    <t>9 Behavioral Health Services</t>
  </si>
  <si>
    <t>10 Vision Services</t>
  </si>
  <si>
    <t>11 Miscellaneous Other</t>
  </si>
  <si>
    <t>12 Reinsurance Premiums</t>
  </si>
  <si>
    <t>13 Reinsurance Recoveries</t>
  </si>
  <si>
    <t>14 Incurred But Not Reported (IBNR)</t>
  </si>
  <si>
    <t>15 Incentives or Network Risk Retention</t>
  </si>
  <si>
    <t xml:space="preserve">16 Quality Improvement </t>
  </si>
  <si>
    <r>
      <rPr>
        <sz val="11"/>
        <color indexed="8"/>
        <rFont val="Arial"/>
        <family val="2"/>
      </rPr>
      <t>17</t>
    </r>
    <r>
      <rPr>
        <b/>
        <sz val="11"/>
        <color indexed="8"/>
        <rFont val="Arial"/>
        <family val="2"/>
      </rPr>
      <t xml:space="preserve"> Total Acute Care Expenses</t>
    </r>
  </si>
  <si>
    <t>18 Personal Attendant Services (non HCBS STAR+PLUS Waiver)</t>
  </si>
  <si>
    <t>19 DAHS - Adult Day Care Services</t>
  </si>
  <si>
    <t>20 Nursing Facility Services</t>
  </si>
  <si>
    <t>21 Nursing Facility Services - Add Ons</t>
  </si>
  <si>
    <t>22 Nursing Facility Services - MPAP only</t>
  </si>
  <si>
    <t>23 Nursing Facility Services - QIPP only</t>
  </si>
  <si>
    <t>24 HCBS STAR+PLUS Waiver Long-Term Care Services</t>
  </si>
  <si>
    <t>25 Incentives or Network Risk Retention</t>
  </si>
  <si>
    <t>26 Incurred But Not Reported (IBNR)</t>
  </si>
  <si>
    <t xml:space="preserve">27 Quality Improvement </t>
  </si>
  <si>
    <r>
      <rPr>
        <sz val="11"/>
        <color indexed="8"/>
        <rFont val="Arial"/>
        <family val="2"/>
      </rPr>
      <t>28</t>
    </r>
    <r>
      <rPr>
        <b/>
        <sz val="11"/>
        <color indexed="8"/>
        <rFont val="Arial"/>
        <family val="2"/>
      </rPr>
      <t xml:space="preserve"> Total Long-Term Care Expenses</t>
    </r>
  </si>
  <si>
    <r>
      <rPr>
        <sz val="11"/>
        <color indexed="8"/>
        <rFont val="Arial"/>
        <family val="2"/>
      </rPr>
      <t xml:space="preserve">29 </t>
    </r>
    <r>
      <rPr>
        <b/>
        <u val="single"/>
        <sz val="11"/>
        <color indexed="8"/>
        <rFont val="Arial"/>
        <family val="2"/>
      </rPr>
      <t>Total Medical Expenses:</t>
    </r>
  </si>
  <si>
    <t>30 Attendant Care Enhancement payments</t>
  </si>
  <si>
    <t>31 Total Related Party Expenses</t>
  </si>
  <si>
    <t>32 % of Medical Expenses that are Related Party</t>
  </si>
  <si>
    <t>34 Capitated Services:  BH, Vision, etc.</t>
  </si>
  <si>
    <t>35 Total Medical Value Added Services</t>
  </si>
  <si>
    <r>
      <t>Prescription Expense (excluding PBM admin)</t>
    </r>
    <r>
      <rPr>
        <sz val="11"/>
        <rFont val="Arial"/>
        <family val="2"/>
      </rPr>
      <t>:</t>
    </r>
  </si>
  <si>
    <r>
      <rPr>
        <sz val="11"/>
        <rFont val="Arial"/>
        <family val="2"/>
      </rPr>
      <t>10</t>
    </r>
    <r>
      <rPr>
        <b/>
        <sz val="11"/>
        <rFont val="Arial"/>
        <family val="2"/>
      </rPr>
      <t xml:space="preserve"> Prescription Paid Claims Expense</t>
    </r>
  </si>
  <si>
    <t>11 IBNR related to Prescriptions</t>
  </si>
  <si>
    <t>12 TPL pay &amp; chase collected (related to Pharmacy only)</t>
  </si>
  <si>
    <r>
      <rPr>
        <sz val="11"/>
        <rFont val="Arial"/>
        <family val="2"/>
      </rPr>
      <t>13</t>
    </r>
    <r>
      <rPr>
        <b/>
        <sz val="11"/>
        <rFont val="Arial"/>
        <family val="2"/>
      </rPr>
      <t xml:space="preserve"> Prescription Expense (excluding PBM admin)</t>
    </r>
  </si>
  <si>
    <t>14 Medicaid Only</t>
  </si>
  <si>
    <t xml:space="preserve">15 Medicaid Only HCBS STAR+PLUS Waiver </t>
  </si>
  <si>
    <t>16 Nursing Facility - Medicaid Only</t>
  </si>
  <si>
    <t xml:space="preserve">17 Dual Eligible </t>
  </si>
  <si>
    <t xml:space="preserve">18 Dual Eligible HCBS STAR+PLUS Waiver </t>
  </si>
  <si>
    <t>19 Nursing Facility - Dual Eligible</t>
  </si>
  <si>
    <t>20 Medicaid Breast and Cervical Cancer (MBCC)</t>
  </si>
  <si>
    <t>21 Intellectual and Developmental Disabilities, under 21</t>
  </si>
  <si>
    <t>22 Intellectual and Developmental Disabilities, age 21+</t>
  </si>
  <si>
    <t>23 Prescription Paid Claims Expense $PMPM</t>
  </si>
  <si>
    <t>24 Prescription Expense including IBNR $PMPM</t>
  </si>
  <si>
    <t>25 Medicaid Only</t>
  </si>
  <si>
    <t xml:space="preserve">26 Medicaid Only HCBS STAR+PLUS Waiver </t>
  </si>
  <si>
    <t>27 Nursing Facility - Medicaid Only</t>
  </si>
  <si>
    <t xml:space="preserve">28 Dual Eligible </t>
  </si>
  <si>
    <t xml:space="preserve">29 Dual Eligible HCBS STAR+PLUS Waiver </t>
  </si>
  <si>
    <t>30 Nursing Facility - Dual Eligible</t>
  </si>
  <si>
    <t>31 Medicaid Breast and Cervical Cancer (MBCC)</t>
  </si>
  <si>
    <t>32 Intellectual and Developmental Disabilities, under 21</t>
  </si>
  <si>
    <t>33 Intellectual and Developmental Disabilities, age 21+</t>
  </si>
  <si>
    <t>34 # of Prescriptions in IBNR (Line 11 above)</t>
  </si>
  <si>
    <t>35 Total # of Prescriptions</t>
  </si>
  <si>
    <t>36 Medicaid Only</t>
  </si>
  <si>
    <t xml:space="preserve">37 Medicaid Only HCBS STAR+PLUS Waiver </t>
  </si>
  <si>
    <t>38 Nursing Facility - Medicaid Only</t>
  </si>
  <si>
    <t xml:space="preserve">39 Dual Eligible </t>
  </si>
  <si>
    <t xml:space="preserve">40 Dual Eligible HCBS STAR+PLUS Waiver </t>
  </si>
  <si>
    <t>41 Nursing Facility - Dual Eligible</t>
  </si>
  <si>
    <t>42 Medicaid Breast and Cervical Cancer (MBCC)</t>
  </si>
  <si>
    <t>43 Intellectual and Developmental Disabilities, under 21</t>
  </si>
  <si>
    <t>44 Intellectual and Developmental Disabilities, age 21+</t>
  </si>
  <si>
    <t>45 Average cost of paid claims per Prescription</t>
  </si>
  <si>
    <t>46 IBNR related to Prescriptions</t>
  </si>
  <si>
    <t>47 Average Cost per Prescription (excluding PBM Admin)</t>
  </si>
  <si>
    <t>48 % Prescription Cost to Rx Premium</t>
  </si>
  <si>
    <t>49 Medicaid Only</t>
  </si>
  <si>
    <t xml:space="preserve">50 Medicaid Only HCBS STAR+PLUS Waiver </t>
  </si>
  <si>
    <t>51 Nursing Facility - Medicaid Only</t>
  </si>
  <si>
    <t xml:space="preserve">52 Dual Eligible </t>
  </si>
  <si>
    <t xml:space="preserve">53 Dual Eligible HCBS STAR+PLUS Waiver </t>
  </si>
  <si>
    <t>54 Nursing Facility - Dual Eligible</t>
  </si>
  <si>
    <t>55 Medicaid Breast and Cervical Cancer (MBCC)</t>
  </si>
  <si>
    <t>56 Intellectual and Developmental Disabilities, under 21</t>
  </si>
  <si>
    <t>57 Intellectual and Developmental Disabilities, age 21+</t>
  </si>
  <si>
    <t>58 Average # of Paid Prescriptions per Member-Month</t>
  </si>
  <si>
    <t>59 Average # of Prescriptions per Member-Month incl IBNR:</t>
  </si>
  <si>
    <t>60 % Generic, by # of Prescriptions</t>
  </si>
  <si>
    <t>61 % Generic, by Aggregate $ Gross Cost</t>
  </si>
  <si>
    <t>62 Included in Line 10 above : Non-PBM expenditures</t>
  </si>
  <si>
    <t>63 Included in Line 35 above: Non-PBM # of Rx</t>
  </si>
  <si>
    <t>64 Excluded from Line 10: PBM $ in Part 4 Other Med Exp.</t>
  </si>
  <si>
    <t>65 Excluded from Line 35: PBM # of Rx related to Line 64</t>
  </si>
  <si>
    <t>66 Total PBM $ billed to MCO (excl. PBM Admin)</t>
  </si>
  <si>
    <t>67 Total PBM Qty of Rx</t>
  </si>
  <si>
    <r>
      <rPr>
        <sz val="11"/>
        <rFont val="Arial"/>
        <family val="2"/>
      </rPr>
      <t xml:space="preserve">68 </t>
    </r>
    <r>
      <rPr>
        <b/>
        <u val="single"/>
        <sz val="11"/>
        <rFont val="Arial"/>
        <family val="2"/>
      </rPr>
      <t>Please provide the last date of actual pharmacy payments (Pharmacy Benefit Manager/PBM invoiced date range) included in "Prescription Paid Claims Expense" above:</t>
    </r>
  </si>
  <si>
    <t>69 Pharmacy administered vaccines</t>
  </si>
  <si>
    <r>
      <t>By signature below, Contractor certifies that the data or document</t>
    </r>
    <r>
      <rPr>
        <sz val="11"/>
        <rFont val="Arial"/>
        <family val="2"/>
      </rPr>
      <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r>
  </si>
  <si>
    <t>33 Capitated Services:  PCPs, Hospitals, and Other Providers</t>
  </si>
  <si>
    <t>36 Total Case-by-Case Services</t>
  </si>
  <si>
    <t>37 Behavioral Health Services $PMPM</t>
  </si>
  <si>
    <t>38 Vision Services $PMPM</t>
  </si>
  <si>
    <t>39 Emergency Room as % of Medical Expenses</t>
  </si>
  <si>
    <t>Revised</t>
  </si>
  <si>
    <t>Date of Submission</t>
  </si>
  <si>
    <t>SFY</t>
  </si>
  <si>
    <t xml:space="preserve">FSR Period </t>
  </si>
  <si>
    <t>Program &amp; Service Area</t>
  </si>
  <si>
    <t>Total Member Months</t>
  </si>
  <si>
    <t>DATA CERTIFICATION FORM</t>
  </si>
  <si>
    <t>Adds Case-by-Case Services informational line on Part 5, and minor administrative edits for clarification and ease of use.
                                                                                                                                                                                                                                                                                                                                                                                                                                                                                                                                                                                                                          This chapter applies to contracts issued as a result of HHSC RFP numbers 529-12-0002, 529-10-0020, and 529-13-0042 for reporting transactions occurring on or after September 1, 2018.</t>
  </si>
  <si>
    <t>Web Posting Date: 01/09/19</t>
  </si>
  <si>
    <t>Q1</t>
  </si>
  <si>
    <t>Q2</t>
  </si>
  <si>
    <t>Q3</t>
  </si>
  <si>
    <t>Q4</t>
  </si>
  <si>
    <t>Version 2.1.1</t>
  </si>
  <si>
    <t>Revision</t>
  </si>
  <si>
    <t>2.1.1</t>
  </si>
  <si>
    <t xml:space="preserve">Administrative change made to update the password protection within the template per an internal audit recommendation.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</si>
</sst>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mmm\-yyyy"/>
  </numFmts>
  <fonts count="41">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b/>
      <vertAlign val="superscript"/>
      <sz val="11"/>
      <name val="Arial"/>
      <family val="2"/>
    </font>
    <font>
      <sz val="11"/>
      <color indexed="8"/>
      <name val="Arial"/>
      <family val="2"/>
    </font>
    <font>
      <vertAlign val="superscript"/>
      <sz val="11"/>
      <name val="Arial"/>
      <family val="2"/>
    </font>
    <font>
      <b/>
      <u val="single"/>
      <sz val="11"/>
      <name val="Arial"/>
      <family val="2"/>
    </font>
    <font>
      <i/>
      <sz val="11"/>
      <name val="Arial"/>
      <family val="2"/>
    </font>
    <font>
      <u val="single"/>
      <sz val="11"/>
      <name val="Arial"/>
      <family val="2"/>
    </font>
    <font>
      <b/>
      <i/>
      <sz val="11"/>
      <name val="Arial"/>
      <family val="2"/>
    </font>
    <font>
      <b/>
      <u val="single"/>
      <sz val="11"/>
      <color indexed="8"/>
      <name val="Arial"/>
      <family val="2"/>
    </font>
    <font>
      <u val="single"/>
      <sz val="11"/>
      <color indexed="8"/>
      <name val="Arial"/>
      <family val="2"/>
    </font>
    <font>
      <b/>
      <sz val="11"/>
      <color indexed="10"/>
      <name val="Arial"/>
      <family val="2"/>
    </font>
    <font>
      <sz val="11"/>
      <color indexed="12"/>
      <name val="Arial"/>
      <family val="2"/>
    </font>
    <font>
      <sz val="11"/>
      <color indexed="9"/>
      <name val="Arial"/>
      <family val="2"/>
    </font>
    <font>
      <sz val="11"/>
      <color indexed="10"/>
      <name val="Arial"/>
      <family val="2"/>
    </font>
    <font>
      <sz val="11"/>
      <color theme="0"/>
      <name val="Arial"/>
      <family val="2"/>
    </font>
    <font>
      <b/>
      <sz val="11"/>
      <color rgb="FFFF0000"/>
      <name val="Arial"/>
      <family val="2"/>
    </font>
    <font>
      <sz val="11"/>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n"/>
      <top style="medium"/>
      <bottom>
        <color indexed="63"/>
      </bottom>
    </border>
    <border>
      <left style="medium"/>
      <right style="thin"/>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medium"/>
      <right style="thin"/>
      <top style="medium"/>
      <bottom>
        <color indexed="63"/>
      </bottom>
    </border>
    <border>
      <left style="medium"/>
      <right style="thin"/>
      <top>
        <color indexed="63"/>
      </top>
      <bottom style="thin">
        <color indexed="8"/>
      </bottom>
    </border>
    <border>
      <left style="thin"/>
      <right style="medium"/>
      <top style="medium"/>
      <bottom>
        <color indexed="63"/>
      </bottom>
    </border>
    <border>
      <left style="thin"/>
      <right style="medium"/>
      <top>
        <color indexed="63"/>
      </top>
      <bottom style="thin">
        <color indexed="8"/>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medium"/>
      <right style="thin"/>
      <top style="thin"/>
      <bottom style="thin"/>
    </border>
    <border>
      <left style="thin"/>
      <right style="medium"/>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346">
    <xf numFmtId="0" fontId="0" fillId="0" borderId="0" xfId="0" applyAlignment="1">
      <alignment/>
    </xf>
    <xf numFmtId="0" fontId="21" fillId="0" borderId="0" xfId="60" applyFont="1">
      <alignment/>
      <protection/>
    </xf>
    <xf numFmtId="0" fontId="21" fillId="0" borderId="0" xfId="60" applyFont="1" applyFill="1">
      <alignment/>
      <protection/>
    </xf>
    <xf numFmtId="0" fontId="22" fillId="0" borderId="10" xfId="60" applyFont="1" applyFill="1" applyBorder="1" applyAlignment="1">
      <alignment horizontal="center" vertical="top" wrapText="1"/>
      <protection/>
    </xf>
    <xf numFmtId="0" fontId="21" fillId="0" borderId="11" xfId="60" applyFont="1" applyFill="1" applyBorder="1">
      <alignment/>
      <protection/>
    </xf>
    <xf numFmtId="0" fontId="21" fillId="0" borderId="12" xfId="60" applyFont="1" applyFill="1" applyBorder="1" applyAlignment="1">
      <alignment horizontal="justify" vertical="top" wrapText="1"/>
      <protection/>
    </xf>
    <xf numFmtId="0" fontId="21" fillId="0" borderId="13" xfId="60" applyFont="1" applyBorder="1">
      <alignment/>
      <protection/>
    </xf>
    <xf numFmtId="0" fontId="21" fillId="0" borderId="13" xfId="60" applyFont="1" applyFill="1" applyBorder="1">
      <alignment/>
      <protection/>
    </xf>
    <xf numFmtId="0" fontId="22" fillId="0" borderId="14" xfId="60" applyFont="1" applyFill="1" applyBorder="1" applyAlignment="1">
      <alignment horizontal="center" wrapText="1"/>
      <protection/>
    </xf>
    <xf numFmtId="0" fontId="23" fillId="0" borderId="14" xfId="60" applyFont="1" applyFill="1" applyBorder="1" applyAlignment="1">
      <alignment horizontal="center" wrapText="1"/>
      <protection/>
    </xf>
    <xf numFmtId="0" fontId="22" fillId="0" borderId="10" xfId="60" applyFont="1" applyFill="1" applyBorder="1" applyAlignment="1">
      <alignment horizontal="center" wrapText="1"/>
      <protection/>
    </xf>
    <xf numFmtId="0" fontId="23" fillId="0" borderId="10" xfId="60" applyFont="1" applyFill="1" applyBorder="1" applyAlignment="1">
      <alignment horizontal="center" wrapText="1"/>
      <protection/>
    </xf>
    <xf numFmtId="0" fontId="21" fillId="0" borderId="15" xfId="60" applyFont="1" applyFill="1" applyBorder="1" applyAlignment="1">
      <alignment horizontal="center" vertical="center" wrapText="1"/>
      <protection/>
    </xf>
    <xf numFmtId="189" fontId="26" fillId="0" borderId="10" xfId="60" applyNumberFormat="1" applyFont="1" applyFill="1" applyBorder="1" applyAlignment="1">
      <alignment horizontal="center" vertical="center" wrapText="1"/>
      <protection/>
    </xf>
    <xf numFmtId="196" fontId="26" fillId="0" borderId="10" xfId="60" applyNumberFormat="1" applyFont="1" applyFill="1" applyBorder="1" applyAlignment="1">
      <alignment horizontal="center" vertical="center" wrapText="1"/>
      <protection/>
    </xf>
    <xf numFmtId="0" fontId="21" fillId="0" borderId="16" xfId="60" applyFont="1" applyFill="1" applyBorder="1" applyAlignment="1">
      <alignment vertical="center" wrapText="1"/>
      <protection/>
    </xf>
    <xf numFmtId="0" fontId="21" fillId="0" borderId="0" xfId="60" applyFont="1" quotePrefix="1">
      <alignment/>
      <protection/>
    </xf>
    <xf numFmtId="0" fontId="22" fillId="0" borderId="0" xfId="60" applyFont="1">
      <alignment/>
      <protection/>
    </xf>
    <xf numFmtId="0" fontId="26" fillId="0" borderId="0" xfId="0" applyFont="1" applyAlignment="1" applyProtection="1">
      <alignment vertical="top" wrapText="1"/>
      <protection/>
    </xf>
    <xf numFmtId="0" fontId="21" fillId="0" borderId="0" xfId="0" applyFont="1" applyAlignment="1">
      <alignment/>
    </xf>
    <xf numFmtId="0" fontId="21" fillId="0" borderId="0" xfId="0" applyFont="1" applyAlignment="1" applyProtection="1">
      <alignment horizontal="left"/>
      <protection/>
    </xf>
    <xf numFmtId="0" fontId="28" fillId="18" borderId="0" xfId="0" applyFont="1" applyFill="1" applyBorder="1" applyAlignment="1" applyProtection="1">
      <alignment/>
      <protection locked="0"/>
    </xf>
    <xf numFmtId="0" fontId="28" fillId="18" borderId="0" xfId="0" applyFont="1" applyFill="1" applyBorder="1" applyAlignment="1" applyProtection="1">
      <alignment horizontal="center"/>
      <protection locked="0"/>
    </xf>
    <xf numFmtId="0" fontId="21" fillId="0" borderId="0" xfId="0" applyFont="1" applyAlignment="1">
      <alignment horizontal="left"/>
    </xf>
    <xf numFmtId="0" fontId="28" fillId="0" borderId="0" xfId="0" applyFont="1" applyFill="1" applyBorder="1" applyAlignment="1" applyProtection="1" quotePrefix="1">
      <alignment horizontal="left"/>
      <protection/>
    </xf>
    <xf numFmtId="0" fontId="21" fillId="0" borderId="0" xfId="0" applyFont="1" applyAlignment="1">
      <alignment horizontal="right" vertical="top"/>
    </xf>
    <xf numFmtId="14" fontId="21" fillId="0" borderId="0" xfId="0" applyNumberFormat="1" applyFont="1" applyAlignment="1">
      <alignment horizontal="left" vertical="top"/>
    </xf>
    <xf numFmtId="187" fontId="22" fillId="18" borderId="0" xfId="0" applyNumberFormat="1" applyFont="1" applyFill="1" applyAlignment="1" applyProtection="1">
      <alignment horizontal="left"/>
      <protection locked="0"/>
    </xf>
    <xf numFmtId="0" fontId="21" fillId="0" borderId="0" xfId="0" applyFont="1" applyFill="1" applyBorder="1" applyAlignment="1" applyProtection="1">
      <alignment horizontal="left"/>
      <protection/>
    </xf>
    <xf numFmtId="0" fontId="28" fillId="18" borderId="0" xfId="0" applyFont="1" applyFill="1" applyBorder="1" applyAlignment="1" applyProtection="1">
      <alignment horizontal="left"/>
      <protection locked="0"/>
    </xf>
    <xf numFmtId="0" fontId="29" fillId="0" borderId="0" xfId="0" applyFont="1" applyAlignment="1">
      <alignment wrapText="1"/>
    </xf>
    <xf numFmtId="0" fontId="21" fillId="0" borderId="0" xfId="0" applyFont="1" applyAlignment="1">
      <alignment wrapText="1"/>
    </xf>
    <xf numFmtId="0" fontId="22" fillId="18" borderId="0" xfId="0" applyFont="1" applyFill="1" applyBorder="1" applyAlignment="1" applyProtection="1">
      <alignment horizontal="left"/>
      <protection locked="0"/>
    </xf>
    <xf numFmtId="0" fontId="21" fillId="0" borderId="0" xfId="0" applyFont="1" applyFill="1" applyAlignment="1" applyProtection="1">
      <alignment/>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left" vertical="center"/>
      <protection/>
    </xf>
    <xf numFmtId="0" fontId="29" fillId="0" borderId="0" xfId="0" applyFont="1" applyBorder="1" applyAlignment="1" applyProtection="1">
      <alignment horizontal="left" vertical="center"/>
      <protection/>
    </xf>
    <xf numFmtId="0" fontId="21" fillId="0" borderId="0" xfId="0" applyFont="1" applyAlignment="1">
      <alignment vertical="top"/>
    </xf>
    <xf numFmtId="0" fontId="21" fillId="0" borderId="0" xfId="0" applyFont="1" applyAlignment="1" applyProtection="1">
      <alignment horizontal="right"/>
      <protection/>
    </xf>
    <xf numFmtId="0" fontId="30" fillId="0" borderId="0" xfId="0" applyFont="1" applyFill="1" applyAlignment="1" applyProtection="1">
      <alignment/>
      <protection/>
    </xf>
    <xf numFmtId="0" fontId="30" fillId="0" borderId="0" xfId="0" applyFont="1" applyFill="1" applyBorder="1" applyAlignment="1" applyProtection="1">
      <alignment horizontal="left"/>
      <protection/>
    </xf>
    <xf numFmtId="0" fontId="21" fillId="0" borderId="0" xfId="0" applyFont="1" applyFill="1" applyAlignment="1" applyProtection="1">
      <alignment horizontal="left"/>
      <protection/>
    </xf>
    <xf numFmtId="198" fontId="30" fillId="0" borderId="0" xfId="0" applyNumberFormat="1" applyFont="1" applyFill="1" applyBorder="1" applyAlignment="1" applyProtection="1" quotePrefix="1">
      <alignment horizontal="center"/>
      <protection/>
    </xf>
    <xf numFmtId="0" fontId="21" fillId="0" borderId="0" xfId="0" applyFont="1" applyFill="1" applyAlignment="1" applyProtection="1">
      <alignment horizontal="center"/>
      <protection/>
    </xf>
    <xf numFmtId="0" fontId="21" fillId="0" borderId="0" xfId="0" applyFont="1" applyFill="1" applyBorder="1" applyAlignment="1" applyProtection="1">
      <alignment/>
      <protection/>
    </xf>
    <xf numFmtId="38" fontId="29" fillId="0" borderId="0" xfId="42" applyNumberFormat="1" applyFont="1" applyFill="1" applyBorder="1" applyAlignment="1" applyProtection="1">
      <alignment horizontal="right"/>
      <protection/>
    </xf>
    <xf numFmtId="38" fontId="21" fillId="0" borderId="0" xfId="42" applyNumberFormat="1" applyFont="1" applyFill="1" applyBorder="1" applyAlignment="1" applyProtection="1">
      <alignment horizontal="right"/>
      <protection/>
    </xf>
    <xf numFmtId="38" fontId="22" fillId="0" borderId="0" xfId="42" applyNumberFormat="1" applyFont="1" applyFill="1" applyBorder="1" applyAlignment="1" applyProtection="1">
      <alignment horizontal="right"/>
      <protection/>
    </xf>
    <xf numFmtId="38" fontId="21" fillId="0" borderId="0" xfId="42" applyNumberFormat="1" applyFont="1" applyBorder="1" applyAlignment="1" applyProtection="1">
      <alignment horizontal="right"/>
      <protection/>
    </xf>
    <xf numFmtId="0" fontId="22" fillId="0" borderId="0" xfId="0" applyFont="1" applyFill="1" applyBorder="1" applyAlignment="1" applyProtection="1">
      <alignment/>
      <protection/>
    </xf>
    <xf numFmtId="165" fontId="22" fillId="0" borderId="0" xfId="44" applyNumberFormat="1" applyFont="1" applyFill="1" applyBorder="1" applyAlignment="1" applyProtection="1">
      <alignment horizontal="center"/>
      <protection/>
    </xf>
    <xf numFmtId="0" fontId="38" fillId="0" borderId="0" xfId="44" applyNumberFormat="1" applyFont="1" applyFill="1" applyBorder="1" applyAlignment="1" applyProtection="1">
      <alignment horizontal="center"/>
      <protection/>
    </xf>
    <xf numFmtId="17" fontId="21" fillId="0" borderId="0" xfId="0" applyNumberFormat="1" applyFont="1" applyFill="1" applyBorder="1" applyAlignment="1" applyProtection="1">
      <alignment horizontal="center"/>
      <protection/>
    </xf>
    <xf numFmtId="17" fontId="21" fillId="0" borderId="0" xfId="0" applyNumberFormat="1" applyFont="1" applyBorder="1" applyAlignment="1" applyProtection="1">
      <alignment horizontal="center"/>
      <protection/>
    </xf>
    <xf numFmtId="0" fontId="21" fillId="0" borderId="0" xfId="0" applyFont="1" applyFill="1" applyAlignment="1" applyProtection="1">
      <alignment/>
      <protection/>
    </xf>
    <xf numFmtId="38" fontId="21" fillId="0" borderId="0" xfId="42" applyNumberFormat="1" applyFont="1" applyFill="1" applyAlignment="1" applyProtection="1">
      <alignment/>
      <protection/>
    </xf>
    <xf numFmtId="38" fontId="21" fillId="0" borderId="0" xfId="42" applyNumberFormat="1" applyFont="1" applyAlignment="1" applyProtection="1">
      <alignment/>
      <protection/>
    </xf>
    <xf numFmtId="38" fontId="21" fillId="0" borderId="0" xfId="42" applyNumberFormat="1" applyFont="1" applyFill="1" applyBorder="1" applyAlignment="1" applyProtection="1">
      <alignment/>
      <protection/>
    </xf>
    <xf numFmtId="38" fontId="21" fillId="18" borderId="0" xfId="0" applyNumberFormat="1" applyFont="1" applyFill="1" applyAlignment="1" applyProtection="1">
      <alignment/>
      <protection locked="0"/>
    </xf>
    <xf numFmtId="0" fontId="26" fillId="0" borderId="0" xfId="0" applyFont="1" applyFill="1" applyAlignment="1" applyProtection="1">
      <alignment/>
      <protection/>
    </xf>
    <xf numFmtId="38" fontId="21" fillId="18" borderId="0" xfId="42" applyNumberFormat="1" applyFont="1" applyFill="1" applyAlignment="1" applyProtection="1">
      <alignment/>
      <protection locked="0"/>
    </xf>
    <xf numFmtId="38" fontId="21" fillId="18" borderId="17" xfId="42" applyNumberFormat="1" applyFont="1" applyFill="1" applyBorder="1" applyAlignment="1" applyProtection="1">
      <alignment/>
      <protection locked="0"/>
    </xf>
    <xf numFmtId="38" fontId="21" fillId="0" borderId="17" xfId="42" applyNumberFormat="1" applyFont="1" applyFill="1" applyBorder="1" applyAlignment="1" applyProtection="1">
      <alignment horizontal="right"/>
      <protection/>
    </xf>
    <xf numFmtId="38" fontId="21" fillId="0" borderId="0" xfId="42" applyNumberFormat="1" applyFont="1" applyBorder="1" applyAlignment="1" applyProtection="1">
      <alignment/>
      <protection/>
    </xf>
    <xf numFmtId="0" fontId="21" fillId="0" borderId="0" xfId="0" applyFont="1" applyFill="1" applyAlignment="1">
      <alignment/>
    </xf>
    <xf numFmtId="0" fontId="22" fillId="0" borderId="0" xfId="0" applyFont="1" applyFill="1" applyAlignment="1" applyProtection="1">
      <alignment/>
      <protection/>
    </xf>
    <xf numFmtId="38" fontId="21" fillId="0" borderId="18" xfId="42" applyNumberFormat="1" applyFont="1" applyFill="1" applyBorder="1" applyAlignment="1" applyProtection="1">
      <alignment/>
      <protection/>
    </xf>
    <xf numFmtId="38" fontId="22" fillId="0" borderId="18" xfId="42" applyNumberFormat="1" applyFont="1" applyFill="1" applyBorder="1" applyAlignment="1" applyProtection="1">
      <alignment/>
      <protection/>
    </xf>
    <xf numFmtId="165" fontId="21" fillId="0" borderId="0" xfId="42" applyNumberFormat="1" applyFont="1" applyFill="1" applyBorder="1" applyAlignment="1" applyProtection="1">
      <alignment/>
      <protection/>
    </xf>
    <xf numFmtId="165" fontId="21" fillId="0" borderId="0" xfId="42" applyNumberFormat="1" applyFont="1" applyFill="1" applyAlignment="1" applyProtection="1">
      <alignment/>
      <protection/>
    </xf>
    <xf numFmtId="0" fontId="21" fillId="0" borderId="0" xfId="0" applyFont="1" applyFill="1" applyAlignment="1" applyProtection="1" quotePrefix="1">
      <alignment/>
      <protection/>
    </xf>
    <xf numFmtId="0" fontId="21" fillId="0" borderId="0" xfId="60" applyFont="1" applyFill="1" applyProtection="1" quotePrefix="1">
      <alignment/>
      <protection/>
    </xf>
    <xf numFmtId="0" fontId="21" fillId="0" borderId="0" xfId="0" applyFont="1" applyFill="1" applyAlignment="1" applyProtection="1" quotePrefix="1">
      <alignment horizontal="left"/>
      <protection/>
    </xf>
    <xf numFmtId="38" fontId="21" fillId="0" borderId="17" xfId="42" applyNumberFormat="1" applyFont="1" applyFill="1" applyBorder="1" applyAlignment="1" applyProtection="1">
      <alignment/>
      <protection/>
    </xf>
    <xf numFmtId="38" fontId="22" fillId="0" borderId="0" xfId="42" applyNumberFormat="1" applyFont="1" applyFill="1" applyBorder="1" applyAlignment="1" applyProtection="1">
      <alignment/>
      <protection/>
    </xf>
    <xf numFmtId="0" fontId="21" fillId="0" borderId="0" xfId="60" applyFont="1" applyFill="1" applyAlignment="1" applyProtection="1" quotePrefix="1">
      <alignment horizontal="left"/>
      <protection/>
    </xf>
    <xf numFmtId="38" fontId="21" fillId="0" borderId="0" xfId="44" applyNumberFormat="1" applyFont="1" applyFill="1" applyBorder="1" applyAlignment="1" applyProtection="1">
      <alignment/>
      <protection/>
    </xf>
    <xf numFmtId="38" fontId="22" fillId="0" borderId="17" xfId="42" applyNumberFormat="1" applyFont="1" applyFill="1" applyBorder="1" applyAlignment="1" applyProtection="1">
      <alignment/>
      <protection/>
    </xf>
    <xf numFmtId="0" fontId="23" fillId="0" borderId="0" xfId="0" applyFont="1" applyFill="1" applyAlignment="1" applyProtection="1" quotePrefix="1">
      <alignment horizontal="left"/>
      <protection/>
    </xf>
    <xf numFmtId="38" fontId="22" fillId="0" borderId="17" xfId="42" applyNumberFormat="1" applyFont="1" applyBorder="1" applyAlignment="1" applyProtection="1">
      <alignment horizontal="right"/>
      <protection/>
    </xf>
    <xf numFmtId="38" fontId="21" fillId="0" borderId="18" xfId="42" applyNumberFormat="1" applyFont="1" applyBorder="1" applyAlignment="1" applyProtection="1">
      <alignment/>
      <protection/>
    </xf>
    <xf numFmtId="38" fontId="21" fillId="0" borderId="17" xfId="42" applyNumberFormat="1" applyFont="1" applyBorder="1" applyAlignment="1" applyProtection="1">
      <alignment horizontal="right"/>
      <protection/>
    </xf>
    <xf numFmtId="38" fontId="21" fillId="0" borderId="19" xfId="42" applyNumberFormat="1" applyFont="1" applyFill="1" applyBorder="1" applyAlignment="1" applyProtection="1">
      <alignment/>
      <protection/>
    </xf>
    <xf numFmtId="38" fontId="22" fillId="0" borderId="19" xfId="42" applyNumberFormat="1" applyFont="1" applyFill="1" applyBorder="1" applyAlignment="1" applyProtection="1">
      <alignment/>
      <protection/>
    </xf>
    <xf numFmtId="167" fontId="21" fillId="0" borderId="0" xfId="44" applyNumberFormat="1" applyFont="1" applyFill="1" applyBorder="1" applyAlignment="1" applyProtection="1">
      <alignment/>
      <protection/>
    </xf>
    <xf numFmtId="167" fontId="21" fillId="0" borderId="0" xfId="45" applyNumberFormat="1" applyFont="1" applyFill="1" applyBorder="1" applyAlignment="1" applyProtection="1">
      <alignment/>
      <protection/>
    </xf>
    <xf numFmtId="167" fontId="21" fillId="0" borderId="0" xfId="42" applyNumberFormat="1" applyFont="1" applyFill="1" applyBorder="1" applyAlignment="1" applyProtection="1">
      <alignment/>
      <protection/>
    </xf>
    <xf numFmtId="167" fontId="21" fillId="0" borderId="0" xfId="42" applyNumberFormat="1" applyFont="1" applyBorder="1" applyAlignment="1" applyProtection="1">
      <alignment/>
      <protection/>
    </xf>
    <xf numFmtId="167" fontId="21" fillId="0" borderId="17" xfId="45" applyNumberFormat="1" applyFont="1" applyFill="1" applyBorder="1" applyAlignment="1" applyProtection="1">
      <alignment/>
      <protection/>
    </xf>
    <xf numFmtId="167" fontId="21" fillId="0" borderId="17" xfId="44" applyNumberFormat="1" applyFont="1" applyFill="1" applyBorder="1" applyAlignment="1" applyProtection="1">
      <alignment/>
      <protection/>
    </xf>
    <xf numFmtId="167" fontId="22" fillId="0" borderId="0" xfId="42" applyNumberFormat="1" applyFont="1" applyFill="1" applyBorder="1" applyAlignment="1" applyProtection="1">
      <alignment/>
      <protection/>
    </xf>
    <xf numFmtId="167" fontId="22" fillId="0" borderId="0" xfId="42" applyNumberFormat="1" applyFont="1" applyBorder="1" applyAlignment="1" applyProtection="1">
      <alignment/>
      <protection/>
    </xf>
    <xf numFmtId="167" fontId="22" fillId="0" borderId="0" xfId="44" applyNumberFormat="1" applyFont="1" applyFill="1" applyBorder="1" applyAlignment="1" applyProtection="1">
      <alignment/>
      <protection/>
    </xf>
    <xf numFmtId="0" fontId="21" fillId="0" borderId="0" xfId="60" applyFont="1" applyFill="1" applyProtection="1">
      <alignment/>
      <protection/>
    </xf>
    <xf numFmtId="167" fontId="22" fillId="0" borderId="0" xfId="45" applyNumberFormat="1" applyFont="1" applyFill="1" applyBorder="1" applyAlignment="1" applyProtection="1">
      <alignment/>
      <protection/>
    </xf>
    <xf numFmtId="0" fontId="22" fillId="0" borderId="0" xfId="0" applyFont="1" applyFill="1" applyAlignment="1" applyProtection="1">
      <alignment horizontal="left"/>
      <protection/>
    </xf>
    <xf numFmtId="167" fontId="21" fillId="0" borderId="0" xfId="66" applyNumberFormat="1" applyFont="1" applyBorder="1" applyAlignment="1" applyProtection="1">
      <alignment/>
      <protection/>
    </xf>
    <xf numFmtId="167" fontId="22" fillId="0" borderId="0" xfId="66" applyNumberFormat="1" applyFont="1" applyFill="1" applyBorder="1" applyAlignment="1" applyProtection="1">
      <alignment/>
      <protection/>
    </xf>
    <xf numFmtId="166" fontId="21" fillId="0" borderId="0" xfId="42" applyNumberFormat="1" applyFont="1" applyFill="1" applyBorder="1" applyAlignment="1" applyProtection="1">
      <alignment/>
      <protection/>
    </xf>
    <xf numFmtId="38" fontId="21" fillId="18" borderId="20" xfId="42" applyNumberFormat="1" applyFont="1" applyFill="1" applyBorder="1" applyAlignment="1" applyProtection="1">
      <alignment horizontal="right"/>
      <protection locked="0"/>
    </xf>
    <xf numFmtId="0" fontId="21" fillId="0" borderId="0" xfId="0" applyFont="1" applyAlignment="1" applyProtection="1">
      <alignment/>
      <protection/>
    </xf>
    <xf numFmtId="17" fontId="28" fillId="0" borderId="0" xfId="0" applyNumberFormat="1" applyFont="1" applyFill="1" applyBorder="1" applyAlignment="1" applyProtection="1">
      <alignment horizontal="center"/>
      <protection/>
    </xf>
    <xf numFmtId="0" fontId="21" fillId="0" borderId="0" xfId="60" applyFont="1" applyFill="1" applyAlignment="1" applyProtection="1" quotePrefix="1">
      <alignment/>
      <protection/>
    </xf>
    <xf numFmtId="0" fontId="38" fillId="0" borderId="0" xfId="0" applyFont="1" applyFill="1" applyAlignment="1" applyProtection="1">
      <alignment horizontal="center"/>
      <protection/>
    </xf>
    <xf numFmtId="0" fontId="21" fillId="0" borderId="0" xfId="0" applyFont="1" applyAlignment="1" applyProtection="1">
      <alignment vertical="top"/>
      <protection/>
    </xf>
    <xf numFmtId="0" fontId="28"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protection/>
    </xf>
    <xf numFmtId="0" fontId="22" fillId="0" borderId="0" xfId="0" applyFont="1" applyAlignment="1">
      <alignment/>
    </xf>
    <xf numFmtId="0" fontId="29" fillId="0" borderId="0" xfId="0" applyFont="1" applyAlignment="1">
      <alignment horizontal="center"/>
    </xf>
    <xf numFmtId="187" fontId="22" fillId="0" borderId="0" xfId="0" applyNumberFormat="1" applyFont="1" applyAlignment="1" applyProtection="1">
      <alignment horizontal="left"/>
      <protection/>
    </xf>
    <xf numFmtId="0" fontId="22" fillId="0" borderId="0" xfId="0" applyFont="1" applyFill="1" applyBorder="1" applyAlignment="1" applyProtection="1">
      <alignment horizontal="left"/>
      <protection/>
    </xf>
    <xf numFmtId="0" fontId="29"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top"/>
      <protection/>
    </xf>
    <xf numFmtId="0" fontId="21" fillId="0" borderId="0" xfId="0" applyFont="1" applyFill="1" applyAlignment="1">
      <alignment vertical="top"/>
    </xf>
    <xf numFmtId="0" fontId="22" fillId="0" borderId="0" xfId="0" applyFont="1" applyFill="1" applyBorder="1" applyAlignment="1" applyProtection="1">
      <alignment vertical="center"/>
      <protection/>
    </xf>
    <xf numFmtId="198" fontId="30" fillId="0" borderId="0" xfId="0" applyNumberFormat="1" applyFont="1" applyFill="1" applyBorder="1" applyAlignment="1" applyProtection="1">
      <alignment horizontal="center"/>
      <protection/>
    </xf>
    <xf numFmtId="38" fontId="21" fillId="0" borderId="0" xfId="0" applyNumberFormat="1" applyFont="1" applyFill="1" applyAlignment="1" applyProtection="1">
      <alignment vertical="center"/>
      <protection/>
    </xf>
    <xf numFmtId="167" fontId="21" fillId="0" borderId="0" xfId="66" applyNumberFormat="1" applyFont="1" applyFill="1" applyAlignment="1" applyProtection="1">
      <alignment horizontal="right"/>
      <protection/>
    </xf>
    <xf numFmtId="167" fontId="22" fillId="0" borderId="0" xfId="66" applyNumberFormat="1" applyFont="1" applyFill="1" applyAlignment="1" applyProtection="1">
      <alignment horizontal="right"/>
      <protection/>
    </xf>
    <xf numFmtId="0" fontId="28" fillId="0" borderId="0" xfId="0" applyFont="1" applyFill="1" applyAlignment="1" applyProtection="1">
      <alignment/>
      <protection/>
    </xf>
    <xf numFmtId="167" fontId="21" fillId="0" borderId="0" xfId="67" applyNumberFormat="1" applyFont="1" applyFill="1" applyAlignment="1" applyProtection="1">
      <alignment horizontal="right"/>
      <protection/>
    </xf>
    <xf numFmtId="7" fontId="21" fillId="0" borderId="0" xfId="66" applyNumberFormat="1" applyFont="1" applyFill="1" applyAlignment="1" applyProtection="1">
      <alignment horizontal="right"/>
      <protection/>
    </xf>
    <xf numFmtId="39" fontId="21" fillId="0" borderId="0" xfId="66" applyNumberFormat="1" applyFont="1" applyFill="1" applyAlignment="1" applyProtection="1">
      <alignment horizontal="right"/>
      <protection/>
    </xf>
    <xf numFmtId="39" fontId="30" fillId="0" borderId="0" xfId="66" applyNumberFormat="1" applyFont="1" applyFill="1" applyAlignment="1" applyProtection="1">
      <alignment horizontal="right"/>
      <protection/>
    </xf>
    <xf numFmtId="7" fontId="22" fillId="0" borderId="0" xfId="66" applyNumberFormat="1" applyFont="1" applyFill="1" applyAlignment="1" applyProtection="1">
      <alignment horizontal="right"/>
      <protection/>
    </xf>
    <xf numFmtId="43" fontId="21" fillId="0" borderId="0" xfId="42" applyNumberFormat="1" applyFont="1" applyFill="1" applyAlignment="1" applyProtection="1">
      <alignment/>
      <protection/>
    </xf>
    <xf numFmtId="0" fontId="21" fillId="0" borderId="0" xfId="0" applyFont="1" applyAlignment="1" applyProtection="1">
      <alignment horizontal="center"/>
      <protection/>
    </xf>
    <xf numFmtId="0" fontId="30" fillId="0" borderId="0" xfId="0" applyFont="1" applyFill="1" applyAlignment="1" applyProtection="1">
      <alignment horizontal="left"/>
      <protection/>
    </xf>
    <xf numFmtId="0" fontId="21" fillId="0" borderId="0" xfId="0" applyFont="1" applyAlignment="1" applyProtection="1">
      <alignment/>
      <protection/>
    </xf>
    <xf numFmtId="0" fontId="21" fillId="0" borderId="0" xfId="0" applyFont="1" applyFill="1" applyAlignment="1" applyProtection="1">
      <alignment horizontal="right"/>
      <protection/>
    </xf>
    <xf numFmtId="0" fontId="31"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30" fillId="0" borderId="0" xfId="0" applyFont="1" applyAlignment="1" applyProtection="1">
      <alignment horizontal="left"/>
      <protection/>
    </xf>
    <xf numFmtId="0" fontId="21" fillId="0" borderId="0" xfId="0" applyFont="1" applyFill="1" applyAlignment="1" applyProtection="1">
      <alignment vertical="center"/>
      <protection/>
    </xf>
    <xf numFmtId="0" fontId="21" fillId="0" borderId="0" xfId="62" applyFont="1" applyProtection="1">
      <alignment/>
      <protection/>
    </xf>
    <xf numFmtId="0" fontId="26" fillId="0" borderId="0" xfId="62" applyFont="1" applyProtection="1">
      <alignment/>
      <protection/>
    </xf>
    <xf numFmtId="0" fontId="26" fillId="0" borderId="0" xfId="62" applyFont="1" applyFill="1" applyProtection="1">
      <alignment/>
      <protection/>
    </xf>
    <xf numFmtId="0" fontId="23" fillId="0" borderId="0" xfId="0" applyFont="1" applyFill="1" applyAlignment="1" applyProtection="1">
      <alignment/>
      <protection/>
    </xf>
    <xf numFmtId="0" fontId="26" fillId="0" borderId="0" xfId="0" applyFont="1" applyFill="1" applyBorder="1" applyAlignment="1" applyProtection="1">
      <alignment/>
      <protection/>
    </xf>
    <xf numFmtId="0" fontId="32" fillId="0" borderId="0" xfId="0" applyFont="1" applyFill="1" applyAlignment="1" applyProtection="1">
      <alignment/>
      <protection/>
    </xf>
    <xf numFmtId="40" fontId="21" fillId="18" borderId="0" xfId="42" applyNumberFormat="1" applyFont="1" applyFill="1" applyAlignment="1" applyProtection="1">
      <alignment/>
      <protection locked="0"/>
    </xf>
    <xf numFmtId="40" fontId="21" fillId="0" borderId="0" xfId="42" applyNumberFormat="1" applyFont="1" applyFill="1" applyBorder="1" applyAlignment="1" applyProtection="1">
      <alignment/>
      <protection/>
    </xf>
    <xf numFmtId="0" fontId="26" fillId="0" borderId="0" xfId="0" applyFont="1" applyFill="1" applyAlignment="1" applyProtection="1" quotePrefix="1">
      <alignment horizontal="left"/>
      <protection/>
    </xf>
    <xf numFmtId="40" fontId="21" fillId="0" borderId="19" xfId="42" applyNumberFormat="1" applyFont="1" applyFill="1" applyBorder="1" applyAlignment="1" applyProtection="1">
      <alignment/>
      <protection/>
    </xf>
    <xf numFmtId="40" fontId="22" fillId="0" borderId="19" xfId="42" applyNumberFormat="1" applyFont="1" applyFill="1" applyBorder="1" applyAlignment="1" applyProtection="1">
      <alignment/>
      <protection/>
    </xf>
    <xf numFmtId="0" fontId="21" fillId="0" borderId="0" xfId="62" applyFont="1" applyFill="1" applyProtection="1">
      <alignment/>
      <protection/>
    </xf>
    <xf numFmtId="40" fontId="21" fillId="0" borderId="0" xfId="42" applyNumberFormat="1" applyFont="1" applyFill="1" applyAlignment="1" applyProtection="1">
      <alignment/>
      <protection/>
    </xf>
    <xf numFmtId="0" fontId="38" fillId="0" borderId="0" xfId="0" applyFont="1" applyAlignment="1" applyProtection="1">
      <alignment horizontal="center"/>
      <protection/>
    </xf>
    <xf numFmtId="17" fontId="21" fillId="0" borderId="0" xfId="0" applyNumberFormat="1" applyFont="1" applyBorder="1" applyAlignment="1" applyProtection="1">
      <alignment horizontal="center" vertical="center"/>
      <protection/>
    </xf>
    <xf numFmtId="0" fontId="32" fillId="0" borderId="0" xfId="0" applyFont="1" applyFill="1" applyAlignment="1" applyProtection="1">
      <alignment/>
      <protection/>
    </xf>
    <xf numFmtId="0" fontId="28" fillId="0" borderId="0" xfId="0" applyFont="1" applyFill="1" applyAlignment="1" applyProtection="1">
      <alignment/>
      <protection/>
    </xf>
    <xf numFmtId="0" fontId="28" fillId="0" borderId="0" xfId="60" applyFont="1" applyFill="1" applyAlignment="1" applyProtection="1">
      <alignment/>
      <protection/>
    </xf>
    <xf numFmtId="0" fontId="21" fillId="0" borderId="0" xfId="60" applyFont="1" applyFill="1" applyAlignment="1" applyProtection="1">
      <alignment/>
      <protection/>
    </xf>
    <xf numFmtId="38" fontId="21" fillId="0" borderId="0" xfId="0" applyNumberFormat="1" applyFont="1" applyFill="1" applyAlignment="1" applyProtection="1">
      <alignment/>
      <protection/>
    </xf>
    <xf numFmtId="0" fontId="30" fillId="0" borderId="0" xfId="0" applyFont="1" applyAlignment="1" applyProtection="1">
      <alignment/>
      <protection/>
    </xf>
    <xf numFmtId="0" fontId="30" fillId="0" borderId="0" xfId="0" applyFont="1" applyBorder="1" applyAlignment="1" applyProtection="1">
      <alignment/>
      <protection/>
    </xf>
    <xf numFmtId="38" fontId="29" fillId="0" borderId="0" xfId="0" applyNumberFormat="1" applyFont="1" applyFill="1" applyBorder="1" applyAlignment="1" applyProtection="1">
      <alignment/>
      <protection/>
    </xf>
    <xf numFmtId="43" fontId="29" fillId="0" borderId="0" xfId="42" applyFont="1" applyFill="1" applyAlignment="1" applyProtection="1">
      <alignment/>
      <protection/>
    </xf>
    <xf numFmtId="38" fontId="21" fillId="0" borderId="0" xfId="0" applyNumberFormat="1" applyFont="1" applyFill="1" applyBorder="1" applyAlignment="1" applyProtection="1">
      <alignment/>
      <protection/>
    </xf>
    <xf numFmtId="0" fontId="26" fillId="0" borderId="0" xfId="63" applyFont="1" applyFill="1" applyProtection="1">
      <alignment/>
      <protection/>
    </xf>
    <xf numFmtId="38" fontId="29" fillId="0" borderId="0" xfId="42" applyNumberFormat="1" applyFont="1" applyFill="1" applyBorder="1" applyAlignment="1" applyProtection="1">
      <alignment/>
      <protection/>
    </xf>
    <xf numFmtId="38" fontId="29" fillId="18" borderId="0" xfId="42" applyNumberFormat="1" applyFont="1" applyFill="1" applyBorder="1" applyAlignment="1" applyProtection="1">
      <alignment/>
      <protection locked="0"/>
    </xf>
    <xf numFmtId="0" fontId="33" fillId="0" borderId="0" xfId="0" applyFont="1" applyFill="1" applyAlignment="1" applyProtection="1">
      <alignment/>
      <protection/>
    </xf>
    <xf numFmtId="9" fontId="21" fillId="0" borderId="0" xfId="66" applyFont="1" applyFill="1" applyAlignment="1" applyProtection="1">
      <alignment/>
      <protection/>
    </xf>
    <xf numFmtId="167" fontId="21" fillId="0" borderId="0" xfId="66" applyNumberFormat="1" applyFont="1" applyFill="1" applyAlignment="1" applyProtection="1">
      <alignment/>
      <protection/>
    </xf>
    <xf numFmtId="8" fontId="21" fillId="0" borderId="0" xfId="0" applyNumberFormat="1" applyFont="1" applyFill="1" applyAlignment="1" applyProtection="1">
      <alignment/>
      <protection/>
    </xf>
    <xf numFmtId="167" fontId="22" fillId="0" borderId="0" xfId="66" applyNumberFormat="1" applyFont="1" applyFill="1" applyAlignment="1" applyProtection="1">
      <alignment/>
      <protection/>
    </xf>
    <xf numFmtId="0" fontId="30" fillId="0" borderId="0" xfId="55" applyFont="1" applyBorder="1" applyAlignment="1" applyProtection="1">
      <alignment horizontal="left"/>
      <protection/>
    </xf>
    <xf numFmtId="0" fontId="28" fillId="0" borderId="0" xfId="0" applyFont="1" applyFill="1" applyBorder="1" applyAlignment="1" applyProtection="1">
      <alignment vertical="center"/>
      <protection/>
    </xf>
    <xf numFmtId="0" fontId="38" fillId="0" borderId="0" xfId="0" applyFont="1" applyFill="1" applyAlignment="1" applyProtection="1">
      <alignment horizontal="left"/>
      <protection/>
    </xf>
    <xf numFmtId="0" fontId="30" fillId="0" borderId="0" xfId="0" applyFont="1" applyBorder="1" applyAlignment="1" applyProtection="1">
      <alignment horizontal="left"/>
      <protection/>
    </xf>
    <xf numFmtId="0" fontId="28" fillId="0" borderId="0" xfId="0" applyFont="1" applyFill="1" applyBorder="1" applyAlignment="1" applyProtection="1" quotePrefix="1">
      <alignment/>
      <protection/>
    </xf>
    <xf numFmtId="0" fontId="29" fillId="0" borderId="0" xfId="0" applyFont="1" applyFill="1" applyBorder="1" applyAlignment="1" applyProtection="1">
      <alignment vertical="center"/>
      <protection/>
    </xf>
    <xf numFmtId="0" fontId="28" fillId="0" borderId="0" xfId="60" applyFont="1" applyFill="1" applyAlignment="1" applyProtection="1" quotePrefix="1">
      <alignment horizontal="left"/>
      <protection/>
    </xf>
    <xf numFmtId="0" fontId="22" fillId="0" borderId="0" xfId="60" applyFont="1" applyFill="1" applyBorder="1" applyAlignment="1" applyProtection="1" quotePrefix="1">
      <alignment horizontal="left"/>
      <protection/>
    </xf>
    <xf numFmtId="38" fontId="21" fillId="0" borderId="18" xfId="44" applyNumberFormat="1" applyFont="1" applyFill="1" applyBorder="1" applyAlignment="1" applyProtection="1">
      <alignment/>
      <protection/>
    </xf>
    <xf numFmtId="38" fontId="22" fillId="0" borderId="18" xfId="44" applyNumberFormat="1" applyFont="1" applyFill="1" applyBorder="1" applyAlignment="1" applyProtection="1">
      <alignment/>
      <protection/>
    </xf>
    <xf numFmtId="40" fontId="21" fillId="0" borderId="0" xfId="44" applyNumberFormat="1" applyFont="1" applyFill="1" applyBorder="1" applyAlignment="1" applyProtection="1">
      <alignment/>
      <protection/>
    </xf>
    <xf numFmtId="38" fontId="21" fillId="19" borderId="0" xfId="44" applyNumberFormat="1" applyFont="1" applyFill="1" applyAlignment="1" applyProtection="1">
      <alignment/>
      <protection locked="0"/>
    </xf>
    <xf numFmtId="38" fontId="21" fillId="0" borderId="0" xfId="44" applyNumberFormat="1" applyFont="1" applyFill="1" applyAlignment="1" applyProtection="1">
      <alignment/>
      <protection/>
    </xf>
    <xf numFmtId="167" fontId="21" fillId="0" borderId="0" xfId="67" applyNumberFormat="1" applyFont="1" applyFill="1" applyBorder="1" applyAlignment="1" applyProtection="1">
      <alignment/>
      <protection/>
    </xf>
    <xf numFmtId="38" fontId="21" fillId="19" borderId="0" xfId="67" applyNumberFormat="1" applyFont="1" applyFill="1" applyAlignment="1" applyProtection="1">
      <alignment/>
      <protection locked="0"/>
    </xf>
    <xf numFmtId="38" fontId="21" fillId="0" borderId="19" xfId="44" applyNumberFormat="1" applyFont="1" applyFill="1" applyBorder="1" applyAlignment="1" applyProtection="1">
      <alignment/>
      <protection/>
    </xf>
    <xf numFmtId="38" fontId="22" fillId="0" borderId="19" xfId="44" applyNumberFormat="1" applyFont="1" applyFill="1" applyBorder="1" applyAlignment="1" applyProtection="1">
      <alignment/>
      <protection/>
    </xf>
    <xf numFmtId="0" fontId="28" fillId="0" borderId="0" xfId="0" applyFont="1" applyFill="1" applyAlignment="1" applyProtection="1" quotePrefix="1">
      <alignment horizontal="left"/>
      <protection/>
    </xf>
    <xf numFmtId="40" fontId="21" fillId="0" borderId="0" xfId="0" applyNumberFormat="1" applyFont="1" applyFill="1" applyBorder="1" applyAlignment="1" applyProtection="1">
      <alignment/>
      <protection/>
    </xf>
    <xf numFmtId="40" fontId="21" fillId="0" borderId="0" xfId="0" applyNumberFormat="1" applyFont="1" applyAlignment="1" applyProtection="1">
      <alignment/>
      <protection/>
    </xf>
    <xf numFmtId="0" fontId="21" fillId="0" borderId="0" xfId="60" applyFont="1" applyFill="1" applyAlignment="1" applyProtection="1">
      <alignment horizontal="center"/>
      <protection/>
    </xf>
    <xf numFmtId="40" fontId="21" fillId="0" borderId="0" xfId="42" applyNumberFormat="1" applyFont="1" applyAlignment="1" applyProtection="1">
      <alignment/>
      <protection/>
    </xf>
    <xf numFmtId="0" fontId="21" fillId="0" borderId="0" xfId="60" applyFont="1" applyFill="1" applyBorder="1" applyAlignment="1" applyProtection="1" quotePrefix="1">
      <alignment horizontal="left"/>
      <protection/>
    </xf>
    <xf numFmtId="40" fontId="21" fillId="0" borderId="18" xfId="42" applyNumberFormat="1" applyFont="1" applyBorder="1" applyAlignment="1" applyProtection="1">
      <alignment/>
      <protection/>
    </xf>
    <xf numFmtId="40" fontId="22" fillId="0" borderId="18" xfId="42" applyNumberFormat="1" applyFont="1" applyBorder="1" applyAlignment="1" applyProtection="1">
      <alignment/>
      <protection/>
    </xf>
    <xf numFmtId="40" fontId="21" fillId="0" borderId="0" xfId="44" applyNumberFormat="1" applyFont="1" applyFill="1" applyAlignment="1" applyProtection="1">
      <alignment/>
      <protection/>
    </xf>
    <xf numFmtId="167" fontId="21" fillId="0" borderId="0" xfId="66" applyNumberFormat="1" applyFont="1" applyFill="1" applyBorder="1" applyAlignment="1" applyProtection="1">
      <alignment/>
      <protection/>
    </xf>
    <xf numFmtId="38" fontId="21" fillId="18" borderId="0" xfId="66" applyNumberFormat="1" applyFont="1" applyFill="1" applyAlignment="1" applyProtection="1">
      <alignment/>
      <protection locked="0"/>
    </xf>
    <xf numFmtId="38" fontId="21" fillId="0" borderId="0" xfId="66" applyNumberFormat="1" applyFont="1" applyFill="1" applyAlignment="1" applyProtection="1">
      <alignment/>
      <protection/>
    </xf>
    <xf numFmtId="0" fontId="21" fillId="0" borderId="0" xfId="0" applyFont="1" applyFill="1" applyBorder="1" applyAlignment="1" applyProtection="1" quotePrefix="1">
      <alignment/>
      <protection/>
    </xf>
    <xf numFmtId="38" fontId="21" fillId="0" borderId="19" xfId="66" applyNumberFormat="1" applyFont="1" applyFill="1" applyBorder="1" applyAlignment="1" applyProtection="1">
      <alignment/>
      <protection/>
    </xf>
    <xf numFmtId="38" fontId="22" fillId="0" borderId="19" xfId="66" applyNumberFormat="1" applyFont="1" applyFill="1" applyBorder="1" applyAlignment="1" applyProtection="1">
      <alignment/>
      <protection/>
    </xf>
    <xf numFmtId="0" fontId="21" fillId="0" borderId="0" xfId="60" applyFont="1" applyFill="1" applyBorder="1" applyProtection="1">
      <alignment/>
      <protection/>
    </xf>
    <xf numFmtId="40" fontId="21" fillId="0" borderId="0" xfId="66" applyNumberFormat="1" applyFont="1" applyFill="1" applyAlignment="1" applyProtection="1">
      <alignment/>
      <protection/>
    </xf>
    <xf numFmtId="40" fontId="21" fillId="0" borderId="21" xfId="67" applyNumberFormat="1" applyFont="1" applyFill="1" applyBorder="1" applyAlignment="1" applyProtection="1">
      <alignment/>
      <protection/>
    </xf>
    <xf numFmtId="40" fontId="21" fillId="0" borderId="17" xfId="67" applyNumberFormat="1" applyFont="1" applyFill="1" applyBorder="1" applyAlignment="1" applyProtection="1">
      <alignment/>
      <protection/>
    </xf>
    <xf numFmtId="0" fontId="21" fillId="0" borderId="0" xfId="60" applyFont="1" applyFill="1" applyBorder="1" applyProtection="1" quotePrefix="1">
      <alignment/>
      <protection/>
    </xf>
    <xf numFmtId="40" fontId="22" fillId="0" borderId="17" xfId="67" applyNumberFormat="1" applyFont="1" applyFill="1" applyBorder="1" applyAlignment="1" applyProtection="1">
      <alignment/>
      <protection/>
    </xf>
    <xf numFmtId="40" fontId="21" fillId="0" borderId="0" xfId="66" applyNumberFormat="1" applyFont="1" applyFill="1" applyBorder="1" applyAlignment="1" applyProtection="1">
      <alignment/>
      <protection/>
    </xf>
    <xf numFmtId="40" fontId="21" fillId="0" borderId="18" xfId="67" applyNumberFormat="1" applyFont="1" applyFill="1" applyBorder="1" applyAlignment="1" applyProtection="1">
      <alignment/>
      <protection/>
    </xf>
    <xf numFmtId="40" fontId="22" fillId="0" borderId="18" xfId="67" applyNumberFormat="1" applyFont="1" applyFill="1" applyBorder="1" applyAlignment="1" applyProtection="1">
      <alignment/>
      <protection/>
    </xf>
    <xf numFmtId="0" fontId="28" fillId="0" borderId="0" xfId="60" applyFont="1" applyFill="1" applyBorder="1" applyProtection="1">
      <alignment/>
      <protection/>
    </xf>
    <xf numFmtId="10" fontId="21" fillId="18" borderId="0" xfId="66" applyNumberFormat="1" applyFont="1" applyFill="1" applyBorder="1" applyAlignment="1" applyProtection="1">
      <alignment/>
      <protection locked="0"/>
    </xf>
    <xf numFmtId="10" fontId="22" fillId="0" borderId="0" xfId="66" applyNumberFormat="1" applyFont="1" applyFill="1" applyBorder="1" applyAlignment="1" applyProtection="1">
      <alignment/>
      <protection/>
    </xf>
    <xf numFmtId="0" fontId="28" fillId="0" borderId="0" xfId="0" applyFont="1" applyFill="1" applyBorder="1" applyAlignment="1" applyProtection="1">
      <alignment/>
      <protection/>
    </xf>
    <xf numFmtId="10" fontId="39" fillId="0" borderId="0" xfId="66" applyNumberFormat="1" applyFont="1" applyFill="1" applyBorder="1" applyAlignment="1" applyProtection="1">
      <alignment/>
      <protection/>
    </xf>
    <xf numFmtId="0" fontId="38" fillId="0" borderId="0" xfId="60" applyFont="1" applyFill="1" applyAlignment="1" applyProtection="1">
      <alignment horizontal="center"/>
      <protection/>
    </xf>
    <xf numFmtId="0" fontId="21" fillId="16" borderId="11" xfId="0" applyFont="1" applyFill="1" applyBorder="1" applyAlignment="1" applyProtection="1">
      <alignment/>
      <protection/>
    </xf>
    <xf numFmtId="0" fontId="21" fillId="16" borderId="0" xfId="0" applyFont="1" applyFill="1" applyBorder="1" applyAlignment="1" applyProtection="1">
      <alignment/>
      <protection/>
    </xf>
    <xf numFmtId="0" fontId="21" fillId="16" borderId="0" xfId="0" applyFont="1" applyFill="1" applyBorder="1" applyAlignment="1" applyProtection="1">
      <alignment horizontal="left"/>
      <protection/>
    </xf>
    <xf numFmtId="0" fontId="22" fillId="16" borderId="0" xfId="0" applyFont="1" applyFill="1" applyBorder="1" applyAlignment="1" applyProtection="1">
      <alignment/>
      <protection/>
    </xf>
    <xf numFmtId="0" fontId="21" fillId="16" borderId="22" xfId="0" applyFont="1" applyFill="1" applyBorder="1" applyAlignment="1" applyProtection="1">
      <alignment/>
      <protection/>
    </xf>
    <xf numFmtId="0" fontId="21" fillId="16" borderId="11" xfId="0" applyFont="1" applyFill="1" applyBorder="1" applyAlignment="1" applyProtection="1" quotePrefix="1">
      <alignment horizontal="right"/>
      <protection/>
    </xf>
    <xf numFmtId="0" fontId="21" fillId="16" borderId="11" xfId="0" applyFont="1" applyFill="1" applyBorder="1" applyAlignment="1" applyProtection="1">
      <alignment horizontal="center"/>
      <protection/>
    </xf>
    <xf numFmtId="0" fontId="29" fillId="16" borderId="0" xfId="0" applyFont="1" applyFill="1" applyBorder="1" applyAlignment="1" applyProtection="1">
      <alignment horizontal="left"/>
      <protection/>
    </xf>
    <xf numFmtId="0" fontId="21" fillId="16" borderId="0" xfId="0" applyFont="1" applyFill="1" applyBorder="1" applyAlignment="1">
      <alignment/>
    </xf>
    <xf numFmtId="0" fontId="21" fillId="16" borderId="0" xfId="0" applyFont="1" applyFill="1" applyBorder="1" applyAlignment="1" applyProtection="1" quotePrefix="1">
      <alignment horizontal="right"/>
      <protection/>
    </xf>
    <xf numFmtId="0" fontId="22" fillId="16" borderId="22" xfId="0" applyFont="1" applyFill="1" applyBorder="1" applyAlignment="1" applyProtection="1">
      <alignment/>
      <protection/>
    </xf>
    <xf numFmtId="0" fontId="21" fillId="0" borderId="11" xfId="0" applyFont="1" applyBorder="1" applyAlignment="1">
      <alignment/>
    </xf>
    <xf numFmtId="0" fontId="34" fillId="0" borderId="0" xfId="0" applyFont="1" applyFill="1" applyAlignment="1">
      <alignment/>
    </xf>
    <xf numFmtId="0" fontId="21" fillId="16" borderId="0" xfId="0" applyFont="1" applyFill="1" applyBorder="1" applyAlignment="1" applyProtection="1">
      <alignment/>
      <protection locked="0"/>
    </xf>
    <xf numFmtId="0" fontId="21" fillId="16" borderId="0" xfId="0" applyFont="1" applyFill="1" applyBorder="1" applyAlignment="1" applyProtection="1">
      <alignment horizontal="left"/>
      <protection locked="0"/>
    </xf>
    <xf numFmtId="0" fontId="21" fillId="16" borderId="22" xfId="0" applyFont="1" applyFill="1" applyBorder="1" applyAlignment="1" applyProtection="1">
      <alignment/>
      <protection locked="0"/>
    </xf>
    <xf numFmtId="0" fontId="29" fillId="16" borderId="0" xfId="0" applyFont="1" applyFill="1" applyBorder="1" applyAlignment="1" applyProtection="1">
      <alignment/>
      <protection locked="0"/>
    </xf>
    <xf numFmtId="0" fontId="22" fillId="16" borderId="0" xfId="0" applyFont="1" applyFill="1" applyBorder="1" applyAlignment="1" applyProtection="1">
      <alignment/>
      <protection locked="0"/>
    </xf>
    <xf numFmtId="0" fontId="26" fillId="16" borderId="23" xfId="0" applyFont="1" applyFill="1" applyBorder="1" applyAlignment="1" applyProtection="1">
      <alignment/>
      <protection locked="0"/>
    </xf>
    <xf numFmtId="0" fontId="21" fillId="16" borderId="23" xfId="0" applyFont="1" applyFill="1" applyBorder="1" applyAlignment="1" applyProtection="1">
      <alignment/>
      <protection locked="0"/>
    </xf>
    <xf numFmtId="0" fontId="21" fillId="16" borderId="24" xfId="0" applyFont="1" applyFill="1" applyBorder="1" applyAlignment="1" applyProtection="1">
      <alignment/>
      <protection locked="0"/>
    </xf>
    <xf numFmtId="0" fontId="29" fillId="16" borderId="0" xfId="0" applyFont="1" applyFill="1" applyBorder="1" applyAlignment="1" applyProtection="1">
      <alignment horizontal="left"/>
      <protection locked="0"/>
    </xf>
    <xf numFmtId="0" fontId="21" fillId="16" borderId="0" xfId="0" applyFont="1" applyFill="1" applyBorder="1" applyAlignment="1" applyProtection="1" quotePrefix="1">
      <alignment horizontal="right"/>
      <protection locked="0"/>
    </xf>
    <xf numFmtId="0" fontId="21" fillId="16" borderId="25" xfId="0" applyFont="1" applyFill="1" applyBorder="1" applyAlignment="1" applyProtection="1">
      <alignment/>
      <protection/>
    </xf>
    <xf numFmtId="0" fontId="29" fillId="16" borderId="17" xfId="0" applyFont="1" applyFill="1" applyBorder="1" applyAlignment="1" applyProtection="1">
      <alignment horizontal="left"/>
      <protection locked="0"/>
    </xf>
    <xf numFmtId="0" fontId="21" fillId="16" borderId="17" xfId="0" applyFont="1" applyFill="1" applyBorder="1" applyAlignment="1">
      <alignment/>
    </xf>
    <xf numFmtId="0" fontId="21" fillId="16" borderId="17" xfId="0" applyFont="1" applyFill="1" applyBorder="1" applyAlignment="1" applyProtection="1">
      <alignment/>
      <protection locked="0"/>
    </xf>
    <xf numFmtId="0" fontId="29" fillId="16" borderId="17" xfId="0" applyFont="1" applyFill="1" applyBorder="1" applyAlignment="1" applyProtection="1">
      <alignment/>
      <protection locked="0"/>
    </xf>
    <xf numFmtId="0" fontId="21" fillId="16" borderId="10" xfId="0" applyFont="1" applyFill="1" applyBorder="1" applyAlignment="1" applyProtection="1">
      <alignment/>
      <protection locked="0"/>
    </xf>
    <xf numFmtId="0" fontId="21" fillId="16" borderId="11" xfId="0" applyFont="1" applyFill="1" applyBorder="1" applyAlignment="1" applyProtection="1" quotePrefix="1">
      <alignment horizontal="center" vertical="center"/>
      <protection/>
    </xf>
    <xf numFmtId="0" fontId="21" fillId="16" borderId="0" xfId="0" applyFont="1" applyFill="1" applyBorder="1" applyAlignment="1" applyProtection="1">
      <alignment horizontal="center" vertical="center"/>
      <protection/>
    </xf>
    <xf numFmtId="0" fontId="21" fillId="16" borderId="0" xfId="0" applyFont="1" applyFill="1" applyBorder="1" applyAlignment="1" applyProtection="1" quotePrefix="1">
      <alignment horizontal="center" vertical="center"/>
      <protection/>
    </xf>
    <xf numFmtId="0" fontId="23" fillId="16" borderId="23" xfId="0" applyFont="1" applyFill="1" applyBorder="1" applyAlignment="1" applyProtection="1">
      <alignment horizontal="center" vertical="center"/>
      <protection/>
    </xf>
    <xf numFmtId="0" fontId="23" fillId="16" borderId="24" xfId="0" applyFont="1" applyFill="1" applyBorder="1" applyAlignment="1" applyProtection="1">
      <alignment horizontal="center" vertical="center"/>
      <protection/>
    </xf>
    <xf numFmtId="175" fontId="23" fillId="16" borderId="0" xfId="0" applyNumberFormat="1" applyFont="1" applyFill="1" applyBorder="1" applyAlignment="1" applyProtection="1">
      <alignment horizontal="center" vertical="center"/>
      <protection/>
    </xf>
    <xf numFmtId="0" fontId="23" fillId="16" borderId="0" xfId="0" applyFont="1" applyFill="1" applyBorder="1" applyAlignment="1" applyProtection="1">
      <alignment horizontal="center" vertical="center"/>
      <protection/>
    </xf>
    <xf numFmtId="0" fontId="23" fillId="16" borderId="22"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locked="0"/>
    </xf>
    <xf numFmtId="0" fontId="0" fillId="0" borderId="0" xfId="0" applyAlignment="1" applyProtection="1">
      <alignment/>
      <protection/>
    </xf>
    <xf numFmtId="0" fontId="28" fillId="0" borderId="0" xfId="0" applyFont="1" applyBorder="1" applyAlignment="1" applyProtection="1">
      <alignment horizontal="left" vertical="center"/>
      <protection/>
    </xf>
    <xf numFmtId="0" fontId="21" fillId="19" borderId="0" xfId="0" applyFont="1" applyFill="1" applyAlignment="1" applyProtection="1">
      <alignment/>
      <protection/>
    </xf>
    <xf numFmtId="0" fontId="28" fillId="18" borderId="0" xfId="0" applyFont="1" applyFill="1" applyBorder="1" applyAlignment="1" applyProtection="1">
      <alignment/>
      <protection/>
    </xf>
    <xf numFmtId="0" fontId="21" fillId="0" borderId="26" xfId="60" applyFont="1" applyFill="1" applyBorder="1" applyAlignment="1">
      <alignment vertical="top" wrapText="1"/>
      <protection/>
    </xf>
    <xf numFmtId="0" fontId="21" fillId="0" borderId="0" xfId="0" applyFont="1" applyAlignment="1" applyProtection="1">
      <alignment horizontal="right" vertical="top"/>
      <protection/>
    </xf>
    <xf numFmtId="14" fontId="21" fillId="0" borderId="0" xfId="0" applyNumberFormat="1" applyFont="1" applyAlignment="1" applyProtection="1">
      <alignment horizontal="left" vertical="top"/>
      <protection/>
    </xf>
    <xf numFmtId="0" fontId="29" fillId="0" borderId="0" xfId="0" applyFont="1" applyAlignment="1" applyProtection="1">
      <alignment wrapText="1"/>
      <protection/>
    </xf>
    <xf numFmtId="0" fontId="21" fillId="0" borderId="0" xfId="0" applyFont="1" applyAlignment="1" applyProtection="1">
      <alignment wrapText="1"/>
      <protection/>
    </xf>
    <xf numFmtId="0" fontId="21" fillId="20" borderId="0" xfId="0" applyFont="1" applyFill="1" applyAlignment="1" applyProtection="1">
      <alignment horizontal="center"/>
      <protection/>
    </xf>
    <xf numFmtId="37" fontId="21" fillId="0" borderId="0" xfId="0" applyNumberFormat="1" applyFont="1" applyAlignment="1" applyProtection="1">
      <alignment/>
      <protection/>
    </xf>
    <xf numFmtId="0" fontId="30" fillId="0" borderId="0" xfId="0" applyFont="1" applyAlignment="1" applyProtection="1">
      <alignment/>
      <protection/>
    </xf>
    <xf numFmtId="0" fontId="21" fillId="0" borderId="17" xfId="0" applyFont="1" applyBorder="1" applyAlignment="1" applyProtection="1">
      <alignment/>
      <protection/>
    </xf>
    <xf numFmtId="0" fontId="22" fillId="0" borderId="0" xfId="0" applyFont="1" applyAlignment="1" applyProtection="1">
      <alignment/>
      <protection/>
    </xf>
    <xf numFmtId="0" fontId="29" fillId="0" borderId="0" xfId="0" applyFont="1" applyAlignment="1" applyProtection="1">
      <alignment horizontal="center"/>
      <protection/>
    </xf>
    <xf numFmtId="0" fontId="21" fillId="0" borderId="0" xfId="0" applyFont="1" applyAlignment="1" applyProtection="1">
      <alignment vertical="center"/>
      <protection/>
    </xf>
    <xf numFmtId="38" fontId="21" fillId="0" borderId="0" xfId="0" applyNumberFormat="1" applyFont="1" applyAlignment="1" applyProtection="1">
      <alignment/>
      <protection/>
    </xf>
    <xf numFmtId="0" fontId="21"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protection/>
    </xf>
    <xf numFmtId="0" fontId="21" fillId="0" borderId="0" xfId="59" applyNumberFormat="1" applyFont="1" applyFill="1" applyBorder="1" applyAlignment="1" applyProtection="1">
      <alignment horizontal="left" wrapText="1"/>
      <protection/>
    </xf>
    <xf numFmtId="0" fontId="28" fillId="0" borderId="0" xfId="63" applyFont="1" applyFill="1" applyProtection="1">
      <alignment/>
      <protection/>
    </xf>
    <xf numFmtId="0" fontId="32" fillId="0" borderId="0" xfId="63" applyFont="1" applyFill="1" applyAlignment="1" applyProtection="1">
      <alignment horizontal="left"/>
      <protection/>
    </xf>
    <xf numFmtId="0" fontId="23" fillId="0" borderId="0" xfId="63" applyFont="1" applyFill="1" applyProtection="1">
      <alignment/>
      <protection/>
    </xf>
    <xf numFmtId="0" fontId="32" fillId="0" borderId="0" xfId="63" applyFont="1" applyFill="1" applyProtection="1">
      <alignment/>
      <protection/>
    </xf>
    <xf numFmtId="0" fontId="30" fillId="0" borderId="0" xfId="0" applyFont="1" applyAlignment="1" applyProtection="1">
      <alignment horizontal="right"/>
      <protection/>
    </xf>
    <xf numFmtId="7" fontId="21" fillId="0" borderId="0" xfId="0" applyNumberFormat="1" applyFont="1" applyAlignment="1" applyProtection="1">
      <alignment/>
      <protection/>
    </xf>
    <xf numFmtId="7" fontId="22" fillId="7" borderId="20" xfId="0" applyNumberFormat="1" applyFont="1" applyFill="1" applyBorder="1" applyAlignment="1" applyProtection="1">
      <alignment/>
      <protection/>
    </xf>
    <xf numFmtId="1" fontId="21" fillId="0" borderId="0" xfId="0" applyNumberFormat="1" applyFont="1" applyAlignment="1" applyProtection="1">
      <alignment/>
      <protection/>
    </xf>
    <xf numFmtId="1" fontId="21" fillId="0" borderId="0" xfId="0" applyNumberFormat="1" applyFont="1" applyFill="1" applyAlignment="1" applyProtection="1">
      <alignment/>
      <protection/>
    </xf>
    <xf numFmtId="10" fontId="40" fillId="0" borderId="0" xfId="66" applyNumberFormat="1" applyFont="1" applyFill="1" applyBorder="1" applyAlignment="1" applyProtection="1">
      <alignment/>
      <protection/>
    </xf>
    <xf numFmtId="0" fontId="30" fillId="0" borderId="17" xfId="0" applyFont="1" applyBorder="1" applyAlignment="1" applyProtection="1">
      <alignment horizontal="left"/>
      <protection/>
    </xf>
    <xf numFmtId="38" fontId="21" fillId="0" borderId="0" xfId="0" applyNumberFormat="1" applyFont="1" applyBorder="1" applyAlignment="1" applyProtection="1">
      <alignment/>
      <protection/>
    </xf>
    <xf numFmtId="196" fontId="22" fillId="0" borderId="10" xfId="60" applyNumberFormat="1" applyFont="1" applyFill="1" applyBorder="1" applyAlignment="1">
      <alignment horizontal="center" vertical="top" wrapText="1"/>
      <protection/>
    </xf>
    <xf numFmtId="0" fontId="22" fillId="0" borderId="27" xfId="60" applyFont="1" applyFill="1" applyBorder="1" applyAlignment="1">
      <alignment horizontal="center" vertical="top" wrapText="1"/>
      <protection/>
    </xf>
    <xf numFmtId="0" fontId="21" fillId="0" borderId="20" xfId="60" applyFont="1" applyFill="1" applyBorder="1" applyAlignment="1">
      <alignment horizontal="center" vertical="center"/>
      <protection/>
    </xf>
    <xf numFmtId="0" fontId="21" fillId="0" borderId="16" xfId="60" applyFont="1" applyFill="1" applyBorder="1" applyAlignment="1">
      <alignment horizontal="left" vertical="top" wrapText="1"/>
      <protection/>
    </xf>
    <xf numFmtId="175" fontId="26" fillId="0" borderId="0" xfId="0" applyNumberFormat="1" applyFont="1" applyFill="1" applyBorder="1" applyAlignment="1" applyProtection="1">
      <alignment horizontal="left" vertical="center"/>
      <protection/>
    </xf>
    <xf numFmtId="0" fontId="22" fillId="0" borderId="2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locked="0"/>
    </xf>
    <xf numFmtId="0" fontId="26" fillId="0" borderId="22" xfId="0" applyFont="1" applyFill="1" applyBorder="1" applyAlignment="1" applyProtection="1">
      <alignment horizontal="center" vertical="center"/>
      <protection/>
    </xf>
    <xf numFmtId="0" fontId="1" fillId="0" borderId="0" xfId="60" applyFont="1" applyAlignment="1">
      <alignment horizontal="right"/>
      <protection/>
    </xf>
    <xf numFmtId="0" fontId="21" fillId="20" borderId="0" xfId="0" applyFont="1" applyFill="1" applyAlignment="1" applyProtection="1">
      <alignment/>
      <protection/>
    </xf>
    <xf numFmtId="0" fontId="21" fillId="20" borderId="17" xfId="0" applyFont="1" applyFill="1" applyBorder="1" applyAlignment="1" applyProtection="1">
      <alignment/>
      <protection/>
    </xf>
    <xf numFmtId="0" fontId="22" fillId="0" borderId="20" xfId="60" applyFont="1" applyFill="1" applyBorder="1" applyAlignment="1">
      <alignment horizontal="center" vertical="center"/>
      <protection/>
    </xf>
    <xf numFmtId="0" fontId="27" fillId="0" borderId="28" xfId="60" applyFont="1" applyBorder="1" applyAlignment="1">
      <alignment horizontal="left" vertical="top" wrapText="1" indent="1"/>
      <protection/>
    </xf>
    <xf numFmtId="0" fontId="27" fillId="0" borderId="0" xfId="60" applyFont="1" applyBorder="1" applyAlignment="1">
      <alignment horizontal="left" vertical="top" wrapText="1" indent="1"/>
      <protection/>
    </xf>
    <xf numFmtId="0" fontId="27" fillId="0" borderId="29" xfId="60" applyFont="1" applyBorder="1" applyAlignment="1">
      <alignment horizontal="left" vertical="top" wrapText="1" indent="1"/>
      <protection/>
    </xf>
    <xf numFmtId="0" fontId="27" fillId="0" borderId="30" xfId="60" applyFont="1" applyBorder="1" applyAlignment="1">
      <alignment horizontal="left" vertical="top" wrapText="1" indent="1"/>
      <protection/>
    </xf>
    <xf numFmtId="0" fontId="27" fillId="0" borderId="23" xfId="60" applyFont="1" applyBorder="1" applyAlignment="1">
      <alignment horizontal="left" vertical="top" wrapText="1" indent="1"/>
      <protection/>
    </xf>
    <xf numFmtId="0" fontId="27" fillId="0" borderId="31" xfId="60" applyFont="1" applyBorder="1" applyAlignment="1">
      <alignment horizontal="left" vertical="top" wrapText="1" indent="1"/>
      <protection/>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0" xfId="60" applyFont="1" applyFill="1" applyBorder="1" applyAlignment="1">
      <alignment horizontal="center" wrapText="1"/>
      <protection/>
    </xf>
    <xf numFmtId="0" fontId="23" fillId="0" borderId="36" xfId="60" applyFont="1" applyFill="1" applyBorder="1" applyAlignment="1">
      <alignment horizontal="center" wrapText="1"/>
      <protection/>
    </xf>
    <xf numFmtId="0" fontId="23" fillId="0" borderId="37" xfId="60" applyFont="1" applyFill="1" applyBorder="1" applyAlignment="1">
      <alignment horizontal="center" wrapText="1"/>
      <protection/>
    </xf>
    <xf numFmtId="0" fontId="23" fillId="0" borderId="38" xfId="60" applyFont="1" applyFill="1" applyBorder="1" applyAlignment="1">
      <alignment horizontal="center" wrapText="1"/>
      <protection/>
    </xf>
    <xf numFmtId="0" fontId="23" fillId="0" borderId="39" xfId="60" applyFont="1" applyFill="1" applyBorder="1" applyAlignment="1">
      <alignment horizontal="center" wrapText="1"/>
      <protection/>
    </xf>
    <xf numFmtId="0" fontId="25" fillId="0" borderId="40" xfId="60" applyFont="1" applyBorder="1" applyAlignment="1">
      <alignment horizontal="left" vertical="top" wrapText="1" indent="1"/>
      <protection/>
    </xf>
    <xf numFmtId="0" fontId="25" fillId="0" borderId="21" xfId="60" applyFont="1" applyBorder="1" applyAlignment="1">
      <alignment horizontal="left" vertical="top" wrapText="1" indent="1"/>
      <protection/>
    </xf>
    <xf numFmtId="0" fontId="25" fillId="0" borderId="41" xfId="60" applyFont="1" applyBorder="1" applyAlignment="1">
      <alignment horizontal="left" vertical="top" wrapText="1" indent="1"/>
      <protection/>
    </xf>
    <xf numFmtId="0" fontId="28" fillId="0" borderId="0" xfId="0" applyFont="1" applyBorder="1" applyAlignment="1" applyProtection="1">
      <alignment horizontal="center" vertical="center"/>
      <protection/>
    </xf>
    <xf numFmtId="0" fontId="26" fillId="0" borderId="0" xfId="0" applyFont="1" applyAlignment="1" applyProtection="1">
      <alignment horizontal="left" vertical="top" wrapText="1"/>
      <protection/>
    </xf>
    <xf numFmtId="0" fontId="28" fillId="0" borderId="0" xfId="0" applyFont="1" applyFill="1" applyBorder="1" applyAlignment="1" applyProtection="1">
      <alignment horizontal="center" vertical="center"/>
      <protection/>
    </xf>
    <xf numFmtId="0" fontId="21" fillId="0" borderId="0" xfId="0" applyFont="1" applyAlignment="1">
      <alignment horizontal="left" vertical="top" wrapText="1"/>
    </xf>
    <xf numFmtId="0" fontId="21" fillId="0" borderId="0" xfId="0" applyFont="1" applyFill="1" applyAlignment="1" applyProtection="1">
      <alignment horizontal="left" vertical="top" wrapText="1"/>
      <protection/>
    </xf>
    <xf numFmtId="0" fontId="21" fillId="0" borderId="0" xfId="0" applyFont="1" applyAlignment="1" applyProtection="1">
      <alignment horizontal="left" vertical="top" wrapText="1"/>
      <protection/>
    </xf>
    <xf numFmtId="0" fontId="21" fillId="19" borderId="0" xfId="0" applyFont="1" applyFill="1" applyAlignment="1" applyProtection="1">
      <alignment horizontal="left" wrapText="1"/>
      <protection locked="0"/>
    </xf>
    <xf numFmtId="14" fontId="21" fillId="18" borderId="0" xfId="59" applyNumberFormat="1" applyFont="1" applyFill="1" applyBorder="1" applyAlignment="1" applyProtection="1">
      <alignment horizontal="left" vertical="top" wrapText="1"/>
      <protection locked="0"/>
    </xf>
    <xf numFmtId="0" fontId="22" fillId="16" borderId="42" xfId="0" applyFont="1" applyFill="1" applyBorder="1" applyAlignment="1" applyProtection="1">
      <alignment horizontal="center"/>
      <protection/>
    </xf>
    <xf numFmtId="0" fontId="22" fillId="16" borderId="21" xfId="0" applyFont="1" applyFill="1" applyBorder="1" applyAlignment="1" applyProtection="1">
      <alignment horizontal="center"/>
      <protection/>
    </xf>
    <xf numFmtId="0" fontId="22" fillId="16" borderId="26" xfId="0" applyFont="1" applyFill="1" applyBorder="1" applyAlignment="1" applyProtection="1">
      <alignment horizontal="center"/>
      <protection/>
    </xf>
    <xf numFmtId="0" fontId="23" fillId="16" borderId="23" xfId="0" applyFont="1" applyFill="1" applyBorder="1" applyAlignment="1" applyProtection="1">
      <alignment horizontal="left"/>
      <protection/>
    </xf>
    <xf numFmtId="0" fontId="23" fillId="16" borderId="24" xfId="0" applyFont="1" applyFill="1" applyBorder="1" applyAlignment="1" applyProtection="1">
      <alignment horizontal="left"/>
      <protection/>
    </xf>
    <xf numFmtId="0" fontId="23" fillId="0" borderId="23" xfId="0" applyFont="1" applyFill="1" applyBorder="1" applyAlignment="1" applyProtection="1">
      <alignment horizontal="left"/>
      <protection/>
    </xf>
    <xf numFmtId="0" fontId="23" fillId="0" borderId="24" xfId="0" applyFont="1" applyFill="1" applyBorder="1" applyAlignment="1" applyProtection="1">
      <alignment horizontal="left"/>
      <protection/>
    </xf>
    <xf numFmtId="175" fontId="23" fillId="16" borderId="23" xfId="0" applyNumberFormat="1" applyFont="1" applyFill="1" applyBorder="1" applyAlignment="1" applyProtection="1">
      <alignment horizontal="center" vertical="center"/>
      <protection/>
    </xf>
    <xf numFmtId="175" fontId="35" fillId="16" borderId="23" xfId="0" applyNumberFormat="1" applyFont="1" applyFill="1" applyBorder="1" applyAlignment="1" applyProtection="1">
      <alignment horizontal="left"/>
      <protection locked="0"/>
    </xf>
    <xf numFmtId="175" fontId="35" fillId="16" borderId="24" xfId="0" applyNumberFormat="1" applyFont="1" applyFill="1" applyBorder="1" applyAlignment="1" applyProtection="1">
      <alignment horizontal="left"/>
      <protection locked="0"/>
    </xf>
    <xf numFmtId="0" fontId="35" fillId="16" borderId="23" xfId="0" applyFont="1" applyFill="1" applyBorder="1" applyAlignment="1" applyProtection="1">
      <alignment horizontal="left"/>
      <protection locked="0"/>
    </xf>
    <xf numFmtId="0" fontId="26" fillId="16" borderId="0" xfId="0" applyFont="1" applyFill="1" applyBorder="1" applyAlignment="1" applyProtection="1">
      <alignment vertical="top" wrapText="1"/>
      <protection/>
    </xf>
    <xf numFmtId="0" fontId="26" fillId="20" borderId="0" xfId="0" applyFont="1" applyFill="1" applyBorder="1" applyAlignment="1" applyProtection="1">
      <alignment vertical="top" wrapText="1"/>
      <protection/>
    </xf>
    <xf numFmtId="198" fontId="26" fillId="20" borderId="0" xfId="0" applyNumberFormat="1" applyFont="1" applyFill="1" applyBorder="1" applyAlignment="1" applyProtection="1">
      <alignment vertical="top" wrapText="1"/>
      <protection/>
    </xf>
    <xf numFmtId="0" fontId="26" fillId="16" borderId="22" xfId="0" applyFont="1" applyFill="1" applyBorder="1" applyAlignment="1" applyProtection="1">
      <alignment vertical="top" wrapText="1"/>
      <protection/>
    </xf>
    <xf numFmtId="0" fontId="35" fillId="16" borderId="24" xfId="0" applyFont="1" applyFill="1" applyBorder="1" applyAlignment="1" applyProtection="1">
      <alignment horizontal="left"/>
      <protection locked="0"/>
    </xf>
    <xf numFmtId="0" fontId="21" fillId="0" borderId="43" xfId="60" applyFont="1" applyFill="1" applyBorder="1" applyAlignment="1">
      <alignment horizontal="center" vertical="center" wrapText="1"/>
      <protection/>
    </xf>
    <xf numFmtId="196" fontId="26" fillId="0" borderId="20" xfId="60" applyNumberFormat="1" applyFont="1" applyFill="1" applyBorder="1" applyAlignment="1">
      <alignment horizontal="center" vertical="center" wrapText="1"/>
      <protection/>
    </xf>
    <xf numFmtId="0" fontId="21" fillId="0" borderId="44" xfId="60" applyFont="1" applyFill="1" applyBorder="1" applyAlignment="1">
      <alignment horizontal="left"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Part 3" xfId="62"/>
    <cellStyle name="Normal_Part 5"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123825</xdr:colOff>
      <xdr:row>3</xdr:row>
      <xdr:rowOff>171450</xdr:rowOff>
    </xdr:to>
    <xdr:pic>
      <xdr:nvPicPr>
        <xdr:cNvPr id="1" name="Picture 1"/>
        <xdr:cNvPicPr preferRelativeResize="1">
          <a:picLocks noChangeAspect="1"/>
        </xdr:cNvPicPr>
      </xdr:nvPicPr>
      <xdr:blipFill>
        <a:blip r:embed="rId1"/>
        <a:stretch>
          <a:fillRect/>
        </a:stretch>
      </xdr:blipFill>
      <xdr:spPr>
        <a:xfrm>
          <a:off x="28575" y="28575"/>
          <a:ext cx="19431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1000"/>
  <sheetViews>
    <sheetView tabSelected="1" zoomScalePageLayoutView="0" workbookViewId="0" topLeftCell="A1">
      <selection activeCell="B7" sqref="B7"/>
    </sheetView>
  </sheetViews>
  <sheetFormatPr defaultColWidth="0" defaultRowHeight="12.75" zeroHeight="1"/>
  <cols>
    <col min="1" max="1" width="1.83203125" style="1" customWidth="1"/>
    <col min="2" max="2" width="30.5" style="1" customWidth="1"/>
    <col min="3" max="3" width="18" style="1" customWidth="1"/>
    <col min="4" max="4" width="23.16015625" style="1" bestFit="1" customWidth="1"/>
    <col min="5" max="5" width="52.66015625" style="1" customWidth="1"/>
    <col min="6" max="6" width="25.33203125" style="1" customWidth="1"/>
    <col min="7" max="7" width="2" style="1" customWidth="1"/>
    <col min="8" max="16384" width="0" style="1" hidden="1" customWidth="1"/>
  </cols>
  <sheetData>
    <row r="1" spans="2:6" ht="14.25">
      <c r="B1" s="2"/>
      <c r="C1" s="298" t="s">
        <v>93</v>
      </c>
      <c r="D1" s="298"/>
      <c r="E1" s="298"/>
      <c r="F1" s="257" t="s">
        <v>92</v>
      </c>
    </row>
    <row r="2" spans="2:6" ht="15">
      <c r="B2" s="2"/>
      <c r="C2" s="298"/>
      <c r="D2" s="298"/>
      <c r="E2" s="298"/>
      <c r="F2" s="3" t="s">
        <v>128</v>
      </c>
    </row>
    <row r="3" spans="2:6" ht="14.25">
      <c r="B3" s="2"/>
      <c r="C3" s="4"/>
      <c r="D3" s="2"/>
      <c r="E3" s="2"/>
      <c r="F3" s="5" t="s">
        <v>94</v>
      </c>
    </row>
    <row r="4" spans="2:6" ht="15.75" customHeight="1">
      <c r="B4" s="2"/>
      <c r="C4" s="305" t="s">
        <v>105</v>
      </c>
      <c r="D4" s="306"/>
      <c r="E4" s="307"/>
      <c r="F4" s="286">
        <v>43770</v>
      </c>
    </row>
    <row r="5" spans="1:6" ht="15.75" thickBot="1">
      <c r="A5" s="6"/>
      <c r="B5" s="7"/>
      <c r="C5" s="308"/>
      <c r="D5" s="309"/>
      <c r="E5" s="310"/>
      <c r="F5" s="287" t="s">
        <v>373</v>
      </c>
    </row>
    <row r="6" spans="2:6" ht="15" thickTop="1">
      <c r="B6" s="2"/>
      <c r="C6" s="2"/>
      <c r="D6" s="2"/>
      <c r="E6" s="2"/>
      <c r="F6" s="2"/>
    </row>
    <row r="7" spans="2:6" ht="14.25">
      <c r="B7" s="2"/>
      <c r="C7" s="2"/>
      <c r="D7" s="2"/>
      <c r="E7" s="2"/>
      <c r="F7" s="2"/>
    </row>
    <row r="8" spans="2:6" ht="14.25">
      <c r="B8" s="2"/>
      <c r="C8" s="2"/>
      <c r="D8" s="2"/>
      <c r="E8" s="2"/>
      <c r="F8" s="2"/>
    </row>
    <row r="9" spans="2:5" ht="15.75" thickBot="1">
      <c r="B9" s="311" t="s">
        <v>124</v>
      </c>
      <c r="C9" s="311"/>
      <c r="D9" s="311"/>
      <c r="E9" s="311"/>
    </row>
    <row r="10" spans="2:6" ht="15">
      <c r="B10" s="312" t="s">
        <v>131</v>
      </c>
      <c r="C10" s="8" t="s">
        <v>95</v>
      </c>
      <c r="D10" s="9" t="s">
        <v>96</v>
      </c>
      <c r="E10" s="314" t="s">
        <v>132</v>
      </c>
      <c r="F10" s="2"/>
    </row>
    <row r="11" spans="2:6" ht="17.25">
      <c r="B11" s="313"/>
      <c r="C11" s="10" t="s">
        <v>133</v>
      </c>
      <c r="D11" s="11" t="s">
        <v>97</v>
      </c>
      <c r="E11" s="315"/>
      <c r="F11" s="2"/>
    </row>
    <row r="12" spans="2:6" ht="142.5">
      <c r="B12" s="12" t="s">
        <v>98</v>
      </c>
      <c r="C12" s="13">
        <v>2</v>
      </c>
      <c r="D12" s="14">
        <v>43070</v>
      </c>
      <c r="E12" s="15" t="s">
        <v>129</v>
      </c>
      <c r="F12" s="2"/>
    </row>
    <row r="13" spans="2:6" ht="131.25" customHeight="1">
      <c r="B13" s="12" t="s">
        <v>360</v>
      </c>
      <c r="C13" s="288">
        <v>2.1</v>
      </c>
      <c r="D13" s="14">
        <v>43449</v>
      </c>
      <c r="E13" s="289" t="s">
        <v>367</v>
      </c>
      <c r="F13" s="2"/>
    </row>
    <row r="14" spans="2:6" ht="53.25" customHeight="1">
      <c r="B14" s="343" t="s">
        <v>374</v>
      </c>
      <c r="C14" s="288" t="s">
        <v>375</v>
      </c>
      <c r="D14" s="344">
        <v>43770</v>
      </c>
      <c r="E14" s="345" t="s">
        <v>376</v>
      </c>
      <c r="F14" s="2"/>
    </row>
    <row r="15" spans="2:5" ht="40.5" customHeight="1">
      <c r="B15" s="316" t="s">
        <v>134</v>
      </c>
      <c r="C15" s="317"/>
      <c r="D15" s="317"/>
      <c r="E15" s="318"/>
    </row>
    <row r="16" spans="2:5" ht="46.5" customHeight="1">
      <c r="B16" s="299" t="s">
        <v>135</v>
      </c>
      <c r="C16" s="300"/>
      <c r="D16" s="300"/>
      <c r="E16" s="301"/>
    </row>
    <row r="17" spans="2:5" ht="20.25" customHeight="1" thickBot="1">
      <c r="B17" s="302" t="s">
        <v>136</v>
      </c>
      <c r="C17" s="303"/>
      <c r="D17" s="303"/>
      <c r="E17" s="304"/>
    </row>
    <row r="18" spans="1:5" ht="14.25">
      <c r="A18" s="1" t="s">
        <v>130</v>
      </c>
      <c r="E18" s="295" t="s">
        <v>368</v>
      </c>
    </row>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c r="X999" s="16"/>
    </row>
    <row r="1000" ht="15" hidden="1">
      <c r="X1000" s="17" t="s">
        <v>125</v>
      </c>
    </row>
    <row r="1001" ht="14.25" hidden="1"/>
    <row r="1002" ht="14.25" hidden="1"/>
  </sheetData>
  <sheetProtection password="C331" sheet="1"/>
  <mergeCells count="8">
    <mergeCell ref="C1:E2"/>
    <mergeCell ref="B16:E16"/>
    <mergeCell ref="B17:E17"/>
    <mergeCell ref="C4:E5"/>
    <mergeCell ref="B9:E9"/>
    <mergeCell ref="B10:B11"/>
    <mergeCell ref="E10:E11"/>
    <mergeCell ref="B15:E15"/>
  </mergeCells>
  <printOptions/>
  <pageMargins left="0.75" right="0.75" top="1" bottom="1" header="0.5" footer="0.5"/>
  <pageSetup fitToHeight="1" fitToWidth="1"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0"/>
  <sheetViews>
    <sheetView zoomScalePageLayoutView="0" workbookViewId="0" topLeftCell="A1">
      <selection activeCell="A1" sqref="A1:B1"/>
    </sheetView>
  </sheetViews>
  <sheetFormatPr defaultColWidth="0" defaultRowHeight="12.75" zeroHeight="1"/>
  <cols>
    <col min="1" max="1" width="24.83203125" style="100" customWidth="1"/>
    <col min="2" max="2" width="40.83203125" style="100" customWidth="1"/>
    <col min="3" max="3" width="24.66015625" style="100" customWidth="1"/>
    <col min="4" max="4" width="17.83203125" style="100" customWidth="1"/>
    <col min="5" max="5" width="18.66015625" style="100" customWidth="1"/>
    <col min="6" max="16" width="17.83203125" style="100" customWidth="1"/>
    <col min="17" max="17" width="2.83203125" style="100" customWidth="1"/>
    <col min="18" max="22" width="12.83203125" style="100" hidden="1" customWidth="1"/>
    <col min="23" max="16384" width="0" style="100" hidden="1" customWidth="1"/>
  </cols>
  <sheetData>
    <row r="1" spans="1:18" ht="30" customHeight="1">
      <c r="A1" s="319" t="s">
        <v>20</v>
      </c>
      <c r="B1" s="319"/>
      <c r="C1" s="320" t="s">
        <v>109</v>
      </c>
      <c r="D1" s="320"/>
      <c r="E1" s="320"/>
      <c r="F1" s="320"/>
      <c r="G1" s="320"/>
      <c r="H1" s="320"/>
      <c r="I1" s="320"/>
      <c r="J1" s="320"/>
      <c r="K1" s="320"/>
      <c r="L1" s="320"/>
      <c r="M1" s="320"/>
      <c r="N1" s="320"/>
      <c r="O1" s="320"/>
      <c r="P1" s="320"/>
      <c r="Q1" s="18"/>
      <c r="R1" s="18"/>
    </row>
    <row r="2" spans="1:16" ht="15" customHeight="1">
      <c r="A2" s="20" t="s">
        <v>73</v>
      </c>
      <c r="B2" s="21"/>
      <c r="C2" s="255"/>
      <c r="D2" s="256"/>
      <c r="F2" s="253"/>
      <c r="G2" s="253"/>
      <c r="H2" s="253"/>
      <c r="I2" s="254"/>
      <c r="J2" s="254"/>
      <c r="K2" s="254"/>
      <c r="L2" s="254"/>
      <c r="M2" s="254"/>
      <c r="N2" s="254"/>
      <c r="O2" s="254"/>
      <c r="P2" s="254"/>
    </row>
    <row r="3" spans="1:16" ht="15" customHeight="1">
      <c r="A3" s="20" t="s">
        <v>4</v>
      </c>
      <c r="B3" s="22">
        <v>2020</v>
      </c>
      <c r="C3" s="20" t="s">
        <v>19</v>
      </c>
      <c r="D3" s="24" t="s">
        <v>42</v>
      </c>
      <c r="G3" s="258"/>
      <c r="H3" s="258"/>
      <c r="I3" s="258"/>
      <c r="J3" s="258"/>
      <c r="K3" s="258"/>
      <c r="L3" s="258"/>
      <c r="M3" s="258"/>
      <c r="N3" s="258"/>
      <c r="O3" s="258"/>
      <c r="P3" s="259"/>
    </row>
    <row r="4" spans="1:16" ht="15" customHeight="1">
      <c r="A4" s="20" t="s">
        <v>5</v>
      </c>
      <c r="B4" s="27" t="s">
        <v>2</v>
      </c>
      <c r="C4" s="28" t="s">
        <v>74</v>
      </c>
      <c r="D4" s="29"/>
      <c r="F4" s="260"/>
      <c r="G4" s="261"/>
      <c r="H4" s="261"/>
      <c r="I4" s="261"/>
      <c r="J4" s="261"/>
      <c r="K4" s="261"/>
      <c r="L4" s="261"/>
      <c r="M4" s="261"/>
      <c r="N4" s="261"/>
      <c r="O4" s="261"/>
      <c r="P4" s="261"/>
    </row>
    <row r="5" spans="1:16" ht="15" customHeight="1">
      <c r="A5" s="20" t="s">
        <v>6</v>
      </c>
      <c r="B5" s="32"/>
      <c r="C5" s="20" t="s">
        <v>68</v>
      </c>
      <c r="D5" s="27" t="s">
        <v>2</v>
      </c>
      <c r="F5" s="261"/>
      <c r="G5" s="261"/>
      <c r="H5" s="261"/>
      <c r="I5" s="261"/>
      <c r="J5" s="261"/>
      <c r="K5" s="261"/>
      <c r="L5" s="261"/>
      <c r="M5" s="261"/>
      <c r="N5" s="261"/>
      <c r="O5" s="261"/>
      <c r="P5" s="261"/>
    </row>
    <row r="6" spans="1:16" ht="30" customHeight="1">
      <c r="A6" s="33" t="s">
        <v>86</v>
      </c>
      <c r="B6" s="34" t="s">
        <v>7</v>
      </c>
      <c r="C6" s="35"/>
      <c r="D6" s="35"/>
      <c r="E6" s="35"/>
      <c r="F6" s="36"/>
      <c r="G6" s="104"/>
      <c r="H6" s="104"/>
      <c r="I6" s="104"/>
      <c r="J6" s="104"/>
      <c r="K6" s="104"/>
      <c r="L6" s="104"/>
      <c r="M6" s="104"/>
      <c r="N6" s="104"/>
      <c r="O6" s="104"/>
      <c r="P6" s="38"/>
    </row>
    <row r="7" spans="1:16" ht="30" customHeight="1">
      <c r="A7" s="39" t="s">
        <v>137</v>
      </c>
      <c r="B7" s="40" t="s">
        <v>138</v>
      </c>
      <c r="C7" s="41" t="s">
        <v>0</v>
      </c>
      <c r="D7" s="42" t="str">
        <f>IF($B$3=0,"Sep-?",CONCATENATE("Sep-",$B$3-2001))</f>
        <v>Sep-19</v>
      </c>
      <c r="E7" s="42" t="str">
        <f>IF($B$3=0,"Oct-?",CONCATENATE("Oct-",$B$3-2001))</f>
        <v>Oct-19</v>
      </c>
      <c r="F7" s="42" t="str">
        <f>IF($B$3=0,"Nov-?",CONCATENATE("Nov-",$B$3-2001))</f>
        <v>Nov-19</v>
      </c>
      <c r="G7" s="42" t="str">
        <f>IF($B$3=0,"Dec-?",CONCATENATE("Dec-",$B$3-2001))</f>
        <v>Dec-19</v>
      </c>
      <c r="H7" s="42" t="str">
        <f>IF($B$3=0,"Jan-?",CONCATENATE("Jan-",$B$3-2000))</f>
        <v>Jan-20</v>
      </c>
      <c r="I7" s="42" t="str">
        <f>IF($B$3=0,"Feb-?",CONCATENATE("Feb-",$B$3-2000))</f>
        <v>Feb-20</v>
      </c>
      <c r="J7" s="42" t="str">
        <f>IF($B$3=0,"Mar-?",CONCATENATE("Mar-",$B$3-2000))</f>
        <v>Mar-20</v>
      </c>
      <c r="K7" s="42" t="str">
        <f>IF($B$3=0,"Apr-?",CONCATENATE("Apr-",$B$3-2000))</f>
        <v>Apr-20</v>
      </c>
      <c r="L7" s="42" t="str">
        <f>IF($B$3=0,"May-?",CONCATENATE("May-",$B$3-2000))</f>
        <v>May-20</v>
      </c>
      <c r="M7" s="42" t="str">
        <f>IF($B$3=0,"Jun-?",CONCATENATE("Jun-",$B$3-2000))</f>
        <v>Jun-20</v>
      </c>
      <c r="N7" s="42" t="str">
        <f>IF($B$3=0,"Jul-?",CONCATENATE("Jul-",$B$3-2000))</f>
        <v>Jul-20</v>
      </c>
      <c r="O7" s="42" t="str">
        <f>IF($B$3=0,"Aug-?",CONCATENATE("Aug-",$B$3-2000))</f>
        <v>Aug-20</v>
      </c>
      <c r="P7" s="101" t="s">
        <v>1</v>
      </c>
    </row>
    <row r="8" spans="1:21" ht="15" customHeight="1">
      <c r="A8" s="103" t="s">
        <v>167</v>
      </c>
      <c r="B8" s="44" t="s">
        <v>140</v>
      </c>
      <c r="C8" s="45"/>
      <c r="D8" s="46">
        <f>+'Part 3'!D40</f>
        <v>0</v>
      </c>
      <c r="E8" s="46">
        <f>+'Part 3'!E40</f>
        <v>0</v>
      </c>
      <c r="F8" s="46">
        <f>+'Part 3'!F40</f>
        <v>0</v>
      </c>
      <c r="G8" s="46">
        <f>+'Part 3'!G40</f>
        <v>0</v>
      </c>
      <c r="H8" s="46">
        <f>+'Part 3'!H40</f>
        <v>0</v>
      </c>
      <c r="I8" s="46">
        <f>+'Part 3'!I40</f>
        <v>0</v>
      </c>
      <c r="J8" s="46">
        <f>+'Part 3'!J40</f>
        <v>0</v>
      </c>
      <c r="K8" s="46">
        <f>+'Part 3'!K40</f>
        <v>0</v>
      </c>
      <c r="L8" s="46">
        <f>+'Part 3'!L40</f>
        <v>0</v>
      </c>
      <c r="M8" s="46">
        <f>+'Part 3'!M40</f>
        <v>0</v>
      </c>
      <c r="N8" s="46">
        <f>+'Part 3'!N40</f>
        <v>0</v>
      </c>
      <c r="O8" s="46">
        <f>+'Part 3'!O40</f>
        <v>0</v>
      </c>
      <c r="P8" s="47">
        <f>SUM(D8:O8)</f>
        <v>0</v>
      </c>
      <c r="Q8" s="48"/>
      <c r="R8" s="48"/>
      <c r="S8" s="48"/>
      <c r="T8" s="48"/>
      <c r="U8" s="48"/>
    </row>
    <row r="9" spans="1:21" ht="15" customHeight="1">
      <c r="A9" s="103" t="s">
        <v>167</v>
      </c>
      <c r="B9" s="49" t="s">
        <v>174</v>
      </c>
      <c r="C9" s="50"/>
      <c r="D9" s="51">
        <f>IF(D8&gt;0,1,0)</f>
        <v>0</v>
      </c>
      <c r="E9" s="51">
        <f>IF(E8&gt;0,1,0)</f>
        <v>0</v>
      </c>
      <c r="F9" s="51">
        <f>IF(F8&gt;0,1,0)</f>
        <v>0</v>
      </c>
      <c r="G9" s="51">
        <f>IF(G8&gt;0,1,0)</f>
        <v>0</v>
      </c>
      <c r="H9" s="51">
        <f>IF(H8&gt;0,1,0)</f>
        <v>0</v>
      </c>
      <c r="I9" s="51">
        <f aca="true" t="shared" si="0" ref="I9:O9">IF(I8&gt;0,1,0)</f>
        <v>0</v>
      </c>
      <c r="J9" s="51">
        <f t="shared" si="0"/>
        <v>0</v>
      </c>
      <c r="K9" s="51">
        <f t="shared" si="0"/>
        <v>0</v>
      </c>
      <c r="L9" s="51">
        <f t="shared" si="0"/>
        <v>0</v>
      </c>
      <c r="M9" s="51">
        <f t="shared" si="0"/>
        <v>0</v>
      </c>
      <c r="N9" s="51">
        <f t="shared" si="0"/>
        <v>0</v>
      </c>
      <c r="O9" s="51">
        <f t="shared" si="0"/>
        <v>0</v>
      </c>
      <c r="P9" s="50">
        <f>IF(SUM(D9:O9)&gt;0,SUM(D8:O8)/SUM(D9:O9),0)</f>
        <v>0</v>
      </c>
      <c r="Q9" s="48"/>
      <c r="R9" s="48"/>
      <c r="S9" s="48"/>
      <c r="T9" s="48"/>
      <c r="U9" s="48"/>
    </row>
    <row r="10" spans="1:21" ht="24.75" customHeight="1">
      <c r="A10" s="49" t="s">
        <v>25</v>
      </c>
      <c r="C10" s="52"/>
      <c r="D10" s="53"/>
      <c r="E10" s="53"/>
      <c r="F10" s="53"/>
      <c r="G10" s="53"/>
      <c r="H10" s="53"/>
      <c r="I10" s="53"/>
      <c r="J10" s="53"/>
      <c r="K10" s="53"/>
      <c r="L10" s="53"/>
      <c r="M10" s="53"/>
      <c r="N10" s="53"/>
      <c r="O10" s="53"/>
      <c r="P10" s="53"/>
      <c r="Q10" s="53"/>
      <c r="R10" s="53"/>
      <c r="S10" s="53"/>
      <c r="T10" s="53"/>
      <c r="U10" s="53"/>
    </row>
    <row r="11" spans="1:21" ht="15" customHeight="1">
      <c r="A11" s="103" t="s">
        <v>167</v>
      </c>
      <c r="B11" s="54" t="s">
        <v>141</v>
      </c>
      <c r="C11" s="55"/>
      <c r="D11" s="56">
        <f>+'Part 3'!D18</f>
        <v>0</v>
      </c>
      <c r="E11" s="56">
        <f>+'Part 3'!E18</f>
        <v>0</v>
      </c>
      <c r="F11" s="56">
        <f>+'Part 3'!F18</f>
        <v>0</v>
      </c>
      <c r="G11" s="56">
        <f>+'Part 3'!G18</f>
        <v>0</v>
      </c>
      <c r="H11" s="56">
        <f>+'Part 3'!H18</f>
        <v>0</v>
      </c>
      <c r="I11" s="56">
        <f>+'Part 3'!I18</f>
        <v>0</v>
      </c>
      <c r="J11" s="56">
        <f>+'Part 3'!J18</f>
        <v>0</v>
      </c>
      <c r="K11" s="56">
        <f>+'Part 3'!K18</f>
        <v>0</v>
      </c>
      <c r="L11" s="56">
        <f>+'Part 3'!L18</f>
        <v>0</v>
      </c>
      <c r="M11" s="56">
        <f>+'Part 3'!M18</f>
        <v>0</v>
      </c>
      <c r="N11" s="56">
        <f>+'Part 3'!N18</f>
        <v>0</v>
      </c>
      <c r="O11" s="56">
        <f>+'Part 3'!O18</f>
        <v>0</v>
      </c>
      <c r="P11" s="48">
        <f>SUM(D11:O11)</f>
        <v>0</v>
      </c>
      <c r="Q11" s="57"/>
      <c r="R11" s="57"/>
      <c r="S11" s="57"/>
      <c r="T11" s="57"/>
      <c r="U11" s="57"/>
    </row>
    <row r="12" spans="1:21" ht="15" customHeight="1">
      <c r="A12" s="103" t="s">
        <v>167</v>
      </c>
      <c r="B12" s="54" t="s">
        <v>142</v>
      </c>
      <c r="C12" s="55"/>
      <c r="D12" s="55">
        <f>SUM('Part 3'!D51)</f>
        <v>0</v>
      </c>
      <c r="E12" s="55">
        <f>SUM('Part 3'!E51)</f>
        <v>0</v>
      </c>
      <c r="F12" s="55">
        <f>SUM('Part 3'!F51)</f>
        <v>0</v>
      </c>
      <c r="G12" s="55">
        <f>SUM('Part 3'!G51)</f>
        <v>0</v>
      </c>
      <c r="H12" s="55">
        <f>SUM('Part 3'!H51)</f>
        <v>0</v>
      </c>
      <c r="I12" s="55">
        <f>SUM('Part 3'!I51)</f>
        <v>0</v>
      </c>
      <c r="J12" s="55">
        <f>SUM('Part 3'!J51)</f>
        <v>0</v>
      </c>
      <c r="K12" s="55">
        <f>SUM('Part 3'!K51)</f>
        <v>0</v>
      </c>
      <c r="L12" s="55">
        <f>SUM('Part 3'!L51)</f>
        <v>0</v>
      </c>
      <c r="M12" s="55">
        <f>SUM('Part 3'!M51)</f>
        <v>0</v>
      </c>
      <c r="N12" s="55">
        <f>SUM('Part 3'!N51)</f>
        <v>0</v>
      </c>
      <c r="O12" s="55">
        <f>SUM('Part 3'!O51)</f>
        <v>0</v>
      </c>
      <c r="P12" s="48">
        <f>SUM(D12:O12)</f>
        <v>0</v>
      </c>
      <c r="Q12" s="57"/>
      <c r="R12" s="57"/>
      <c r="S12" s="57"/>
      <c r="T12" s="57"/>
      <c r="U12" s="57"/>
    </row>
    <row r="13" spans="1:21" ht="15" customHeight="1">
      <c r="A13" s="103" t="s">
        <v>167</v>
      </c>
      <c r="B13" s="54" t="s">
        <v>143</v>
      </c>
      <c r="C13" s="55"/>
      <c r="D13" s="58"/>
      <c r="E13" s="58"/>
      <c r="F13" s="58"/>
      <c r="G13" s="58"/>
      <c r="H13" s="58"/>
      <c r="I13" s="58"/>
      <c r="J13" s="58"/>
      <c r="K13" s="58"/>
      <c r="L13" s="58"/>
      <c r="M13" s="58"/>
      <c r="N13" s="58"/>
      <c r="O13" s="58"/>
      <c r="P13" s="48">
        <f>SUM(D13:O13)</f>
        <v>0</v>
      </c>
      <c r="Q13" s="57"/>
      <c r="R13" s="57"/>
      <c r="S13" s="57"/>
      <c r="T13" s="57"/>
      <c r="U13" s="57"/>
    </row>
    <row r="14" spans="1:21" ht="15" customHeight="1">
      <c r="A14" s="103" t="s">
        <v>167</v>
      </c>
      <c r="B14" s="59" t="s">
        <v>144</v>
      </c>
      <c r="C14" s="57"/>
      <c r="D14" s="60"/>
      <c r="E14" s="52"/>
      <c r="F14" s="52"/>
      <c r="G14" s="52"/>
      <c r="H14" s="52"/>
      <c r="I14" s="52"/>
      <c r="J14" s="52"/>
      <c r="K14" s="52"/>
      <c r="L14" s="52"/>
      <c r="M14" s="52"/>
      <c r="N14" s="52"/>
      <c r="O14" s="52"/>
      <c r="P14" s="46">
        <f>SUM(D14:O14)</f>
        <v>0</v>
      </c>
      <c r="Q14" s="57"/>
      <c r="R14" s="57"/>
      <c r="S14" s="57"/>
      <c r="T14" s="57"/>
      <c r="U14" s="57"/>
    </row>
    <row r="15" spans="1:21" ht="15" customHeight="1">
      <c r="A15" s="103" t="s">
        <v>167</v>
      </c>
      <c r="B15" s="54" t="s">
        <v>145</v>
      </c>
      <c r="C15" s="57"/>
      <c r="D15" s="61"/>
      <c r="E15" s="61"/>
      <c r="F15" s="61"/>
      <c r="G15" s="61"/>
      <c r="H15" s="61"/>
      <c r="I15" s="61"/>
      <c r="J15" s="61"/>
      <c r="K15" s="61"/>
      <c r="L15" s="61"/>
      <c r="M15" s="61"/>
      <c r="N15" s="61"/>
      <c r="O15" s="61"/>
      <c r="P15" s="62">
        <f>SUM(D15:O15)</f>
        <v>0</v>
      </c>
      <c r="Q15" s="57"/>
      <c r="R15" s="57"/>
      <c r="S15" s="57"/>
      <c r="T15" s="57"/>
      <c r="U15" s="57"/>
    </row>
    <row r="16" spans="1:21" ht="15" customHeight="1">
      <c r="A16" s="103" t="s">
        <v>167</v>
      </c>
      <c r="B16" s="54" t="s">
        <v>146</v>
      </c>
      <c r="C16" s="57"/>
      <c r="D16" s="63">
        <f aca="true" t="shared" si="1" ref="D16:P16">ROUND(SUM(D11:D15),0)</f>
        <v>0</v>
      </c>
      <c r="E16" s="63">
        <f t="shared" si="1"/>
        <v>0</v>
      </c>
      <c r="F16" s="63">
        <f t="shared" si="1"/>
        <v>0</v>
      </c>
      <c r="G16" s="63">
        <f t="shared" si="1"/>
        <v>0</v>
      </c>
      <c r="H16" s="63">
        <f t="shared" si="1"/>
        <v>0</v>
      </c>
      <c r="I16" s="63">
        <f t="shared" si="1"/>
        <v>0</v>
      </c>
      <c r="J16" s="63">
        <f t="shared" si="1"/>
        <v>0</v>
      </c>
      <c r="K16" s="63">
        <f t="shared" si="1"/>
        <v>0</v>
      </c>
      <c r="L16" s="63">
        <f t="shared" si="1"/>
        <v>0</v>
      </c>
      <c r="M16" s="63">
        <f t="shared" si="1"/>
        <v>0</v>
      </c>
      <c r="N16" s="63">
        <f t="shared" si="1"/>
        <v>0</v>
      </c>
      <c r="O16" s="63">
        <f t="shared" si="1"/>
        <v>0</v>
      </c>
      <c r="P16" s="57">
        <f t="shared" si="1"/>
        <v>0</v>
      </c>
      <c r="Q16" s="57"/>
      <c r="R16" s="57"/>
      <c r="S16" s="57"/>
      <c r="T16" s="57"/>
      <c r="U16" s="57"/>
    </row>
    <row r="17" spans="1:21" ht="15" customHeight="1">
      <c r="A17" s="103" t="s">
        <v>167</v>
      </c>
      <c r="B17" s="59" t="s">
        <v>147</v>
      </c>
      <c r="C17" s="59"/>
      <c r="D17" s="60"/>
      <c r="E17" s="52"/>
      <c r="F17" s="52"/>
      <c r="G17" s="52"/>
      <c r="H17" s="52"/>
      <c r="I17" s="52"/>
      <c r="J17" s="52"/>
      <c r="K17" s="52"/>
      <c r="L17" s="52"/>
      <c r="M17" s="52"/>
      <c r="N17" s="52"/>
      <c r="O17" s="52"/>
      <c r="P17" s="46">
        <f>SUM(D17:O17)</f>
        <v>0</v>
      </c>
      <c r="Q17" s="57"/>
      <c r="R17" s="57"/>
      <c r="S17" s="57"/>
      <c r="T17" s="57"/>
      <c r="U17" s="57"/>
    </row>
    <row r="18" spans="1:21" ht="15" customHeight="1">
      <c r="A18" s="103" t="s">
        <v>167</v>
      </c>
      <c r="B18" s="59" t="s">
        <v>148</v>
      </c>
      <c r="C18" s="59"/>
      <c r="D18" s="60"/>
      <c r="E18" s="60"/>
      <c r="F18" s="60"/>
      <c r="G18" s="60"/>
      <c r="H18" s="60"/>
      <c r="I18" s="60"/>
      <c r="J18" s="60"/>
      <c r="K18" s="60"/>
      <c r="L18" s="60"/>
      <c r="M18" s="60"/>
      <c r="N18" s="60"/>
      <c r="O18" s="60"/>
      <c r="P18" s="46">
        <f>SUM(D18:O18)</f>
        <v>0</v>
      </c>
      <c r="Q18" s="57"/>
      <c r="R18" s="57"/>
      <c r="S18" s="57"/>
      <c r="T18" s="57"/>
      <c r="U18" s="57"/>
    </row>
    <row r="19" spans="1:21" ht="15" customHeight="1">
      <c r="A19" s="103" t="s">
        <v>167</v>
      </c>
      <c r="B19" s="54" t="s">
        <v>149</v>
      </c>
      <c r="C19" s="57"/>
      <c r="D19" s="60"/>
      <c r="E19" s="60"/>
      <c r="F19" s="60"/>
      <c r="G19" s="60"/>
      <c r="H19" s="60"/>
      <c r="I19" s="60"/>
      <c r="J19" s="60"/>
      <c r="K19" s="60"/>
      <c r="L19" s="60"/>
      <c r="M19" s="60"/>
      <c r="N19" s="60"/>
      <c r="O19" s="60"/>
      <c r="P19" s="46">
        <f>SUM(D19:O19)</f>
        <v>0</v>
      </c>
      <c r="Q19" s="57"/>
      <c r="R19" s="57"/>
      <c r="S19" s="55"/>
      <c r="T19" s="55"/>
      <c r="U19" s="55"/>
    </row>
    <row r="20" spans="1:21" ht="15" customHeight="1">
      <c r="A20" s="103" t="s">
        <v>167</v>
      </c>
      <c r="B20" s="59" t="s">
        <v>150</v>
      </c>
      <c r="C20" s="54"/>
      <c r="D20" s="60"/>
      <c r="E20" s="60"/>
      <c r="F20" s="60"/>
      <c r="G20" s="60"/>
      <c r="H20" s="60"/>
      <c r="I20" s="60"/>
      <c r="J20" s="60"/>
      <c r="K20" s="60"/>
      <c r="L20" s="60"/>
      <c r="M20" s="60"/>
      <c r="N20" s="60"/>
      <c r="O20" s="60"/>
      <c r="P20" s="46">
        <f>SUM(D20:O20)</f>
        <v>0</v>
      </c>
      <c r="Q20" s="57"/>
      <c r="R20" s="57"/>
      <c r="S20" s="55"/>
      <c r="T20" s="55"/>
      <c r="U20" s="55"/>
    </row>
    <row r="21" spans="1:21" ht="15" customHeight="1">
      <c r="A21" s="103" t="s">
        <v>167</v>
      </c>
      <c r="B21" s="65" t="s">
        <v>168</v>
      </c>
      <c r="C21" s="57"/>
      <c r="D21" s="66">
        <f>+D16-SUM(D17:D20)</f>
        <v>0</v>
      </c>
      <c r="E21" s="66">
        <f aca="true" t="shared" si="2" ref="E21:O21">+E16-SUM(E17:E20)</f>
        <v>0</v>
      </c>
      <c r="F21" s="66">
        <f t="shared" si="2"/>
        <v>0</v>
      </c>
      <c r="G21" s="66">
        <f t="shared" si="2"/>
        <v>0</v>
      </c>
      <c r="H21" s="66">
        <f t="shared" si="2"/>
        <v>0</v>
      </c>
      <c r="I21" s="66">
        <f t="shared" si="2"/>
        <v>0</v>
      </c>
      <c r="J21" s="66">
        <f t="shared" si="2"/>
        <v>0</v>
      </c>
      <c r="K21" s="66">
        <f t="shared" si="2"/>
        <v>0</v>
      </c>
      <c r="L21" s="66">
        <f t="shared" si="2"/>
        <v>0</v>
      </c>
      <c r="M21" s="66">
        <f t="shared" si="2"/>
        <v>0</v>
      </c>
      <c r="N21" s="66">
        <f t="shared" si="2"/>
        <v>0</v>
      </c>
      <c r="O21" s="66">
        <f t="shared" si="2"/>
        <v>0</v>
      </c>
      <c r="P21" s="67">
        <f>SUM(D21:O21)</f>
        <v>0</v>
      </c>
      <c r="Q21" s="57"/>
      <c r="R21" s="57"/>
      <c r="S21" s="57"/>
      <c r="T21" s="57"/>
      <c r="U21" s="57"/>
    </row>
    <row r="22" spans="1:21" ht="24.75" customHeight="1">
      <c r="A22" s="65" t="s">
        <v>26</v>
      </c>
      <c r="C22" s="68"/>
      <c r="D22" s="69"/>
      <c r="E22" s="69"/>
      <c r="F22" s="69"/>
      <c r="G22" s="69"/>
      <c r="H22" s="69"/>
      <c r="I22" s="69"/>
      <c r="J22" s="69"/>
      <c r="K22" s="69"/>
      <c r="L22" s="69"/>
      <c r="M22" s="69"/>
      <c r="N22" s="69"/>
      <c r="O22" s="69"/>
      <c r="P22" s="69"/>
      <c r="Q22" s="68"/>
      <c r="R22" s="68"/>
      <c r="S22" s="68"/>
      <c r="T22" s="68"/>
      <c r="U22" s="68"/>
    </row>
    <row r="23" spans="1:21" ht="15" customHeight="1">
      <c r="A23" s="103" t="s">
        <v>167</v>
      </c>
      <c r="B23" s="70" t="s">
        <v>151</v>
      </c>
      <c r="C23" s="57"/>
      <c r="D23" s="55">
        <f>'Part 4'!D18</f>
        <v>0</v>
      </c>
      <c r="E23" s="55">
        <f>'Part 4'!E18</f>
        <v>0</v>
      </c>
      <c r="F23" s="55">
        <f>'Part 4'!F18</f>
        <v>0</v>
      </c>
      <c r="G23" s="55">
        <f>'Part 4'!G18</f>
        <v>0</v>
      </c>
      <c r="H23" s="55">
        <f>'Part 4'!H18</f>
        <v>0</v>
      </c>
      <c r="I23" s="55">
        <f>'Part 4'!I18</f>
        <v>0</v>
      </c>
      <c r="J23" s="55">
        <f>'Part 4'!J18</f>
        <v>0</v>
      </c>
      <c r="K23" s="55">
        <f>'Part 4'!K18</f>
        <v>0</v>
      </c>
      <c r="L23" s="55">
        <f>'Part 4'!L18</f>
        <v>0</v>
      </c>
      <c r="M23" s="55">
        <f>'Part 4'!M18</f>
        <v>0</v>
      </c>
      <c r="N23" s="55">
        <f>'Part 4'!N18</f>
        <v>0</v>
      </c>
      <c r="O23" s="55">
        <f>'Part 4'!O18</f>
        <v>0</v>
      </c>
      <c r="P23" s="46">
        <f aca="true" t="shared" si="3" ref="P23:P28">SUM(D23:O23)</f>
        <v>0</v>
      </c>
      <c r="Q23" s="68"/>
      <c r="R23" s="68"/>
      <c r="S23" s="68"/>
      <c r="T23" s="68"/>
      <c r="U23" s="68"/>
    </row>
    <row r="24" spans="1:21" ht="15" customHeight="1">
      <c r="A24" s="103" t="s">
        <v>167</v>
      </c>
      <c r="B24" s="54" t="s">
        <v>152</v>
      </c>
      <c r="C24" s="57"/>
      <c r="D24" s="55">
        <f>'Part 5'!D46+'Part 5'!D47</f>
        <v>0</v>
      </c>
      <c r="E24" s="55">
        <f>'Part 5'!E46+'Part 5'!E47</f>
        <v>0</v>
      </c>
      <c r="F24" s="55">
        <f>'Part 5'!F46+'Part 5'!F47</f>
        <v>0</v>
      </c>
      <c r="G24" s="55">
        <f>'Part 5'!G46+'Part 5'!G47</f>
        <v>0</v>
      </c>
      <c r="H24" s="55">
        <f>'Part 5'!H46+'Part 5'!H47</f>
        <v>0</v>
      </c>
      <c r="I24" s="55">
        <f>'Part 5'!I46+'Part 5'!I47</f>
        <v>0</v>
      </c>
      <c r="J24" s="55">
        <f>'Part 5'!J46+'Part 5'!J47</f>
        <v>0</v>
      </c>
      <c r="K24" s="55">
        <f>'Part 5'!K46+'Part 5'!K47</f>
        <v>0</v>
      </c>
      <c r="L24" s="55">
        <f>'Part 5'!L46+'Part 5'!L47</f>
        <v>0</v>
      </c>
      <c r="M24" s="55">
        <f>'Part 5'!M46+'Part 5'!M47</f>
        <v>0</v>
      </c>
      <c r="N24" s="55">
        <f>'Part 5'!N46+'Part 5'!N47</f>
        <v>0</v>
      </c>
      <c r="O24" s="55">
        <f>'Part 5'!O46+'Part 5'!O47</f>
        <v>0</v>
      </c>
      <c r="P24" s="46">
        <f t="shared" si="3"/>
        <v>0</v>
      </c>
      <c r="Q24" s="57"/>
      <c r="R24" s="57"/>
      <c r="S24" s="57"/>
      <c r="T24" s="57"/>
      <c r="U24" s="57"/>
    </row>
    <row r="25" spans="1:21" ht="15" customHeight="1">
      <c r="A25" s="103" t="s">
        <v>167</v>
      </c>
      <c r="B25" s="54" t="s">
        <v>153</v>
      </c>
      <c r="C25" s="57"/>
      <c r="D25" s="55">
        <f>'Part 4'!D40</f>
        <v>0</v>
      </c>
      <c r="E25" s="55">
        <f>'Part 4'!E40</f>
        <v>0</v>
      </c>
      <c r="F25" s="55">
        <f>'Part 4'!F40</f>
        <v>0</v>
      </c>
      <c r="G25" s="55">
        <f>'Part 4'!G40</f>
        <v>0</v>
      </c>
      <c r="H25" s="55">
        <f>'Part 4'!H40</f>
        <v>0</v>
      </c>
      <c r="I25" s="55">
        <f>'Part 4'!I40</f>
        <v>0</v>
      </c>
      <c r="J25" s="55">
        <f>'Part 4'!J40</f>
        <v>0</v>
      </c>
      <c r="K25" s="55">
        <f>'Part 4'!K40</f>
        <v>0</v>
      </c>
      <c r="L25" s="55">
        <f>'Part 4'!L40</f>
        <v>0</v>
      </c>
      <c r="M25" s="55">
        <f>'Part 4'!M40</f>
        <v>0</v>
      </c>
      <c r="N25" s="55">
        <f>'Part 4'!N40</f>
        <v>0</v>
      </c>
      <c r="O25" s="55">
        <f>'Part 4'!O40</f>
        <v>0</v>
      </c>
      <c r="P25" s="46">
        <f t="shared" si="3"/>
        <v>0</v>
      </c>
      <c r="Q25" s="57"/>
      <c r="R25" s="57"/>
      <c r="S25" s="57"/>
      <c r="T25" s="57"/>
      <c r="U25" s="57"/>
    </row>
    <row r="26" spans="1:21" ht="15" customHeight="1">
      <c r="A26" s="103" t="s">
        <v>167</v>
      </c>
      <c r="B26" s="71" t="s">
        <v>154</v>
      </c>
      <c r="C26" s="57"/>
      <c r="D26" s="57">
        <f>'Part 5'!D22+'Part 5'!D35</f>
        <v>0</v>
      </c>
      <c r="E26" s="57">
        <f>'Part 5'!E22+'Part 5'!E35</f>
        <v>0</v>
      </c>
      <c r="F26" s="57">
        <f>'Part 5'!F22+'Part 5'!F35</f>
        <v>0</v>
      </c>
      <c r="G26" s="57">
        <f>'Part 5'!G22+'Part 5'!G35</f>
        <v>0</v>
      </c>
      <c r="H26" s="57">
        <f>'Part 5'!H22+'Part 5'!H35</f>
        <v>0</v>
      </c>
      <c r="I26" s="57">
        <f>'Part 5'!I22+'Part 5'!I35</f>
        <v>0</v>
      </c>
      <c r="J26" s="57">
        <f>'Part 5'!J22+'Part 5'!J35</f>
        <v>0</v>
      </c>
      <c r="K26" s="57">
        <f>'Part 5'!K22+'Part 5'!K35</f>
        <v>0</v>
      </c>
      <c r="L26" s="57">
        <f>'Part 5'!L22+'Part 5'!L35</f>
        <v>0</v>
      </c>
      <c r="M26" s="57">
        <f>'Part 5'!M22+'Part 5'!M35</f>
        <v>0</v>
      </c>
      <c r="N26" s="57">
        <f>'Part 5'!N22+'Part 5'!N35</f>
        <v>0</v>
      </c>
      <c r="O26" s="57">
        <f>'Part 5'!O22+'Part 5'!O35</f>
        <v>0</v>
      </c>
      <c r="P26" s="46">
        <f t="shared" si="3"/>
        <v>0</v>
      </c>
      <c r="Q26" s="57"/>
      <c r="R26" s="57"/>
      <c r="S26" s="57"/>
      <c r="T26" s="57"/>
      <c r="U26" s="57"/>
    </row>
    <row r="27" spans="1:21" ht="15" customHeight="1">
      <c r="A27" s="103" t="s">
        <v>167</v>
      </c>
      <c r="B27" s="71" t="s">
        <v>155</v>
      </c>
      <c r="C27" s="57"/>
      <c r="D27" s="57">
        <f>SUM('Part 4'!D55)</f>
        <v>0</v>
      </c>
      <c r="E27" s="57">
        <f>SUM('Part 4'!E55)</f>
        <v>0</v>
      </c>
      <c r="F27" s="57">
        <f>SUM('Part 4'!F55)</f>
        <v>0</v>
      </c>
      <c r="G27" s="57">
        <f>SUM('Part 4'!G55)</f>
        <v>0</v>
      </c>
      <c r="H27" s="57">
        <f>SUM('Part 4'!H55)</f>
        <v>0</v>
      </c>
      <c r="I27" s="57">
        <f>SUM('Part 4'!I55)</f>
        <v>0</v>
      </c>
      <c r="J27" s="57">
        <f>SUM('Part 4'!J55)</f>
        <v>0</v>
      </c>
      <c r="K27" s="57">
        <f>SUM('Part 4'!K55)</f>
        <v>0</v>
      </c>
      <c r="L27" s="57">
        <f>SUM('Part 4'!L55)</f>
        <v>0</v>
      </c>
      <c r="M27" s="57">
        <f>SUM('Part 4'!M55)</f>
        <v>0</v>
      </c>
      <c r="N27" s="57">
        <f>SUM('Part 4'!N55)</f>
        <v>0</v>
      </c>
      <c r="O27" s="57">
        <f>SUM('Part 4'!O55)</f>
        <v>0</v>
      </c>
      <c r="P27" s="46">
        <f t="shared" si="3"/>
        <v>0</v>
      </c>
      <c r="Q27" s="57"/>
      <c r="R27" s="57"/>
      <c r="S27" s="57"/>
      <c r="T27" s="57"/>
      <c r="U27" s="57"/>
    </row>
    <row r="28" spans="1:21" s="54" customFormat="1" ht="15" customHeight="1">
      <c r="A28" s="103" t="s">
        <v>167</v>
      </c>
      <c r="B28" s="70" t="s">
        <v>156</v>
      </c>
      <c r="C28" s="57"/>
      <c r="D28" s="57">
        <f>'Part 5'!D24+'Part 5'!D36</f>
        <v>0</v>
      </c>
      <c r="E28" s="57">
        <f>'Part 5'!E24+'Part 5'!E36</f>
        <v>0</v>
      </c>
      <c r="F28" s="57">
        <f>'Part 5'!F24+'Part 5'!F36</f>
        <v>0</v>
      </c>
      <c r="G28" s="57">
        <f>'Part 5'!G24+'Part 5'!G36</f>
        <v>0</v>
      </c>
      <c r="H28" s="57">
        <f>'Part 5'!H24+'Part 5'!H36</f>
        <v>0</v>
      </c>
      <c r="I28" s="57">
        <f>'Part 5'!I24+'Part 5'!I36</f>
        <v>0</v>
      </c>
      <c r="J28" s="57">
        <f>'Part 5'!J24+'Part 5'!J36</f>
        <v>0</v>
      </c>
      <c r="K28" s="57">
        <f>'Part 5'!K24+'Part 5'!K36</f>
        <v>0</v>
      </c>
      <c r="L28" s="57">
        <f>'Part 5'!L24+'Part 5'!L36</f>
        <v>0</v>
      </c>
      <c r="M28" s="57">
        <f>'Part 5'!M24+'Part 5'!M36</f>
        <v>0</v>
      </c>
      <c r="N28" s="57">
        <f>'Part 5'!N24+'Part 5'!N36</f>
        <v>0</v>
      </c>
      <c r="O28" s="57">
        <f>'Part 5'!O24+'Part 5'!O36</f>
        <v>0</v>
      </c>
      <c r="P28" s="46">
        <f t="shared" si="3"/>
        <v>0</v>
      </c>
      <c r="Q28" s="57"/>
      <c r="R28" s="57"/>
      <c r="S28" s="57"/>
      <c r="T28" s="57"/>
      <c r="U28" s="57"/>
    </row>
    <row r="29" spans="1:21" s="54" customFormat="1" ht="15" customHeight="1">
      <c r="A29" s="103" t="s">
        <v>167</v>
      </c>
      <c r="B29" s="71" t="s">
        <v>157</v>
      </c>
      <c r="C29" s="57"/>
      <c r="D29" s="57">
        <f>SUM('Part 4'!D61)</f>
        <v>0</v>
      </c>
      <c r="E29" s="57">
        <f>SUM('Part 4'!E61)</f>
        <v>0</v>
      </c>
      <c r="F29" s="57">
        <f>SUM('Part 4'!F61)</f>
        <v>0</v>
      </c>
      <c r="G29" s="57">
        <f>SUM('Part 4'!G61)</f>
        <v>0</v>
      </c>
      <c r="H29" s="57">
        <f>SUM('Part 4'!H61)</f>
        <v>0</v>
      </c>
      <c r="I29" s="57">
        <f>SUM('Part 4'!I61)</f>
        <v>0</v>
      </c>
      <c r="J29" s="57">
        <f>SUM('Part 4'!J61)</f>
        <v>0</v>
      </c>
      <c r="K29" s="57">
        <f>SUM('Part 4'!K61)</f>
        <v>0</v>
      </c>
      <c r="L29" s="57">
        <f>SUM('Part 4'!L61)</f>
        <v>0</v>
      </c>
      <c r="M29" s="57">
        <f>SUM('Part 4'!M61)</f>
        <v>0</v>
      </c>
      <c r="N29" s="57">
        <f>SUM('Part 4'!N61)</f>
        <v>0</v>
      </c>
      <c r="O29" s="57">
        <f>SUM('Part 4'!O61)</f>
        <v>0</v>
      </c>
      <c r="P29" s="46">
        <f>SUM(D29:O29)</f>
        <v>0</v>
      </c>
      <c r="Q29" s="57"/>
      <c r="R29" s="57"/>
      <c r="S29" s="57"/>
      <c r="T29" s="57"/>
      <c r="U29" s="57"/>
    </row>
    <row r="30" spans="1:21" ht="15" customHeight="1">
      <c r="A30" s="103" t="s">
        <v>167</v>
      </c>
      <c r="B30" s="72" t="s">
        <v>158</v>
      </c>
      <c r="C30" s="57"/>
      <c r="D30" s="73">
        <f>'Part 4'!D72</f>
        <v>0</v>
      </c>
      <c r="E30" s="73">
        <f>'Part 4'!E72</f>
        <v>0</v>
      </c>
      <c r="F30" s="73">
        <f>'Part 4'!F72</f>
        <v>0</v>
      </c>
      <c r="G30" s="73">
        <f>'Part 4'!G72</f>
        <v>0</v>
      </c>
      <c r="H30" s="73">
        <f>'Part 4'!H72</f>
        <v>0</v>
      </c>
      <c r="I30" s="73">
        <f>'Part 4'!I72</f>
        <v>0</v>
      </c>
      <c r="J30" s="73">
        <f>'Part 4'!J72</f>
        <v>0</v>
      </c>
      <c r="K30" s="73">
        <f>'Part 4'!K72</f>
        <v>0</v>
      </c>
      <c r="L30" s="73">
        <f>'Part 4'!L72</f>
        <v>0</v>
      </c>
      <c r="M30" s="73">
        <f>'Part 4'!M72</f>
        <v>0</v>
      </c>
      <c r="N30" s="73">
        <f>'Part 4'!N72</f>
        <v>0</v>
      </c>
      <c r="O30" s="73">
        <f>'Part 4'!O72</f>
        <v>0</v>
      </c>
      <c r="P30" s="62">
        <f>SUM(D30:O30)</f>
        <v>0</v>
      </c>
      <c r="Q30" s="57"/>
      <c r="R30" s="57"/>
      <c r="S30" s="57"/>
      <c r="T30" s="57"/>
      <c r="U30" s="57"/>
    </row>
    <row r="31" spans="1:21" ht="15" customHeight="1">
      <c r="A31" s="103" t="s">
        <v>167</v>
      </c>
      <c r="B31" s="54" t="s">
        <v>159</v>
      </c>
      <c r="C31" s="57"/>
      <c r="D31" s="57">
        <f>SUM(D23:D30)</f>
        <v>0</v>
      </c>
      <c r="E31" s="57">
        <f>SUM(E23:E30)</f>
        <v>0</v>
      </c>
      <c r="F31" s="57">
        <f>SUM(F23:F30)</f>
        <v>0</v>
      </c>
      <c r="G31" s="57">
        <f>SUM(G23:G30)</f>
        <v>0</v>
      </c>
      <c r="H31" s="57">
        <f>SUM(H23:H30)</f>
        <v>0</v>
      </c>
      <c r="I31" s="57">
        <f aca="true" t="shared" si="4" ref="I31:N31">SUM(I23:I30)</f>
        <v>0</v>
      </c>
      <c r="J31" s="57">
        <f t="shared" si="4"/>
        <v>0</v>
      </c>
      <c r="K31" s="57">
        <f t="shared" si="4"/>
        <v>0</v>
      </c>
      <c r="L31" s="57">
        <f t="shared" si="4"/>
        <v>0</v>
      </c>
      <c r="M31" s="57">
        <f t="shared" si="4"/>
        <v>0</v>
      </c>
      <c r="N31" s="57">
        <f t="shared" si="4"/>
        <v>0</v>
      </c>
      <c r="O31" s="57">
        <f>SUM(O23:O30)</f>
        <v>0</v>
      </c>
      <c r="P31" s="74">
        <f>SUM(P23:P30)</f>
        <v>0</v>
      </c>
      <c r="Q31" s="57"/>
      <c r="R31" s="57"/>
      <c r="S31" s="57"/>
      <c r="T31" s="57"/>
      <c r="U31" s="57"/>
    </row>
    <row r="32" spans="1:21" ht="15" customHeight="1">
      <c r="A32" s="103" t="s">
        <v>167</v>
      </c>
      <c r="B32" s="75" t="s">
        <v>160</v>
      </c>
      <c r="C32" s="76"/>
      <c r="D32" s="73">
        <f>'Part 6'!D21</f>
        <v>0</v>
      </c>
      <c r="E32" s="73">
        <f>'Part 6'!E21</f>
        <v>0</v>
      </c>
      <c r="F32" s="73">
        <f>'Part 6'!F21</f>
        <v>0</v>
      </c>
      <c r="G32" s="73">
        <f>'Part 6'!G21</f>
        <v>0</v>
      </c>
      <c r="H32" s="73">
        <f>'Part 6'!H21</f>
        <v>0</v>
      </c>
      <c r="I32" s="73">
        <f>'Part 6'!I21</f>
        <v>0</v>
      </c>
      <c r="J32" s="73">
        <f>'Part 6'!J21</f>
        <v>0</v>
      </c>
      <c r="K32" s="73">
        <f>'Part 6'!K21</f>
        <v>0</v>
      </c>
      <c r="L32" s="73">
        <f>'Part 6'!L21</f>
        <v>0</v>
      </c>
      <c r="M32" s="73">
        <f>'Part 6'!M21</f>
        <v>0</v>
      </c>
      <c r="N32" s="73">
        <f>'Part 6'!N21</f>
        <v>0</v>
      </c>
      <c r="O32" s="73">
        <f>'Part 6'!O21</f>
        <v>0</v>
      </c>
      <c r="P32" s="77">
        <f>SUM(D32:O32)</f>
        <v>0</v>
      </c>
      <c r="Q32" s="57"/>
      <c r="R32" s="57"/>
      <c r="S32" s="57"/>
      <c r="T32" s="57"/>
      <c r="U32" s="57"/>
    </row>
    <row r="33" spans="1:21" ht="15" customHeight="1">
      <c r="A33" s="103" t="s">
        <v>167</v>
      </c>
      <c r="B33" s="78" t="s">
        <v>169</v>
      </c>
      <c r="C33" s="57"/>
      <c r="D33" s="63">
        <f>+D31+D32</f>
        <v>0</v>
      </c>
      <c r="E33" s="63">
        <f>+E31+E32</f>
        <v>0</v>
      </c>
      <c r="F33" s="63">
        <f>+F31+F32</f>
        <v>0</v>
      </c>
      <c r="G33" s="63">
        <f>+G31+G32</f>
        <v>0</v>
      </c>
      <c r="H33" s="63">
        <f>+H31+H32</f>
        <v>0</v>
      </c>
      <c r="I33" s="63">
        <f aca="true" t="shared" si="5" ref="I33:O33">+I31+I32</f>
        <v>0</v>
      </c>
      <c r="J33" s="63">
        <f t="shared" si="5"/>
        <v>0</v>
      </c>
      <c r="K33" s="63">
        <f t="shared" si="5"/>
        <v>0</v>
      </c>
      <c r="L33" s="63">
        <f t="shared" si="5"/>
        <v>0</v>
      </c>
      <c r="M33" s="63">
        <f t="shared" si="5"/>
        <v>0</v>
      </c>
      <c r="N33" s="63">
        <f t="shared" si="5"/>
        <v>0</v>
      </c>
      <c r="O33" s="63">
        <f t="shared" si="5"/>
        <v>0</v>
      </c>
      <c r="P33" s="48">
        <f>SUM(D33:O33)</f>
        <v>0</v>
      </c>
      <c r="Q33" s="57"/>
      <c r="R33" s="57"/>
      <c r="S33" s="57"/>
      <c r="T33" s="57"/>
      <c r="U33" s="57"/>
    </row>
    <row r="34" spans="1:21" ht="15" customHeight="1">
      <c r="A34" s="103" t="s">
        <v>167</v>
      </c>
      <c r="B34" s="65" t="s">
        <v>170</v>
      </c>
      <c r="C34" s="57"/>
      <c r="D34" s="58"/>
      <c r="E34" s="58"/>
      <c r="F34" s="58"/>
      <c r="G34" s="58"/>
      <c r="H34" s="58"/>
      <c r="I34" s="58"/>
      <c r="J34" s="58"/>
      <c r="K34" s="58"/>
      <c r="L34" s="58"/>
      <c r="M34" s="58"/>
      <c r="N34" s="58"/>
      <c r="O34" s="58"/>
      <c r="P34" s="79">
        <f>SUM(D34:O34)</f>
        <v>0</v>
      </c>
      <c r="Q34" s="57"/>
      <c r="R34" s="57"/>
      <c r="S34" s="154"/>
      <c r="T34" s="154"/>
      <c r="U34" s="154"/>
    </row>
    <row r="35" spans="1:21" ht="15" customHeight="1">
      <c r="A35" s="103" t="s">
        <v>167</v>
      </c>
      <c r="B35" s="65" t="s">
        <v>171</v>
      </c>
      <c r="C35" s="57"/>
      <c r="D35" s="80">
        <f aca="true" t="shared" si="6" ref="D35:O35">ROUND(SUM(D33:D34),0)</f>
        <v>0</v>
      </c>
      <c r="E35" s="80">
        <f t="shared" si="6"/>
        <v>0</v>
      </c>
      <c r="F35" s="80">
        <f t="shared" si="6"/>
        <v>0</v>
      </c>
      <c r="G35" s="80">
        <f t="shared" si="6"/>
        <v>0</v>
      </c>
      <c r="H35" s="80">
        <f t="shared" si="6"/>
        <v>0</v>
      </c>
      <c r="I35" s="80">
        <f t="shared" si="6"/>
        <v>0</v>
      </c>
      <c r="J35" s="80">
        <f t="shared" si="6"/>
        <v>0</v>
      </c>
      <c r="K35" s="80">
        <f t="shared" si="6"/>
        <v>0</v>
      </c>
      <c r="L35" s="80">
        <f t="shared" si="6"/>
        <v>0</v>
      </c>
      <c r="M35" s="80">
        <f t="shared" si="6"/>
        <v>0</v>
      </c>
      <c r="N35" s="80">
        <f t="shared" si="6"/>
        <v>0</v>
      </c>
      <c r="O35" s="80">
        <f t="shared" si="6"/>
        <v>0</v>
      </c>
      <c r="P35" s="81">
        <f>SUM(D35:O35)</f>
        <v>0</v>
      </c>
      <c r="Q35" s="57"/>
      <c r="R35" s="57"/>
      <c r="S35" s="57"/>
      <c r="T35" s="57"/>
      <c r="U35" s="57"/>
    </row>
    <row r="36" spans="1:21" ht="15" customHeight="1" thickBot="1">
      <c r="A36" s="103" t="s">
        <v>167</v>
      </c>
      <c r="B36" s="65" t="s">
        <v>172</v>
      </c>
      <c r="C36" s="57"/>
      <c r="D36" s="82">
        <f aca="true" t="shared" si="7" ref="D36:P36">D21-D35</f>
        <v>0</v>
      </c>
      <c r="E36" s="82">
        <f t="shared" si="7"/>
        <v>0</v>
      </c>
      <c r="F36" s="82">
        <f t="shared" si="7"/>
        <v>0</v>
      </c>
      <c r="G36" s="82">
        <f t="shared" si="7"/>
        <v>0</v>
      </c>
      <c r="H36" s="82">
        <f t="shared" si="7"/>
        <v>0</v>
      </c>
      <c r="I36" s="82">
        <f t="shared" si="7"/>
        <v>0</v>
      </c>
      <c r="J36" s="82">
        <f t="shared" si="7"/>
        <v>0</v>
      </c>
      <c r="K36" s="82">
        <f t="shared" si="7"/>
        <v>0</v>
      </c>
      <c r="L36" s="82">
        <f t="shared" si="7"/>
        <v>0</v>
      </c>
      <c r="M36" s="82">
        <f t="shared" si="7"/>
        <v>0</v>
      </c>
      <c r="N36" s="82">
        <f t="shared" si="7"/>
        <v>0</v>
      </c>
      <c r="O36" s="82">
        <f t="shared" si="7"/>
        <v>0</v>
      </c>
      <c r="P36" s="83">
        <f t="shared" si="7"/>
        <v>0</v>
      </c>
      <c r="Q36" s="57"/>
      <c r="R36" s="57"/>
      <c r="S36" s="57"/>
      <c r="T36" s="57"/>
      <c r="U36" s="57"/>
    </row>
    <row r="37" spans="1:21" ht="15" customHeight="1" thickTop="1">
      <c r="A37" s="103" t="s">
        <v>167</v>
      </c>
      <c r="B37" s="72" t="s">
        <v>161</v>
      </c>
      <c r="C37" s="84"/>
      <c r="D37" s="85">
        <f aca="true" t="shared" si="8" ref="D37:O37">IF(D$21&gt;0,(D31/D$21),0)</f>
        <v>0</v>
      </c>
      <c r="E37" s="85">
        <f t="shared" si="8"/>
        <v>0</v>
      </c>
      <c r="F37" s="85">
        <f t="shared" si="8"/>
        <v>0</v>
      </c>
      <c r="G37" s="85">
        <f t="shared" si="8"/>
        <v>0</v>
      </c>
      <c r="H37" s="85">
        <f t="shared" si="8"/>
        <v>0</v>
      </c>
      <c r="I37" s="85">
        <f t="shared" si="8"/>
        <v>0</v>
      </c>
      <c r="J37" s="85">
        <f t="shared" si="8"/>
        <v>0</v>
      </c>
      <c r="K37" s="85">
        <f t="shared" si="8"/>
        <v>0</v>
      </c>
      <c r="L37" s="85">
        <f t="shared" si="8"/>
        <v>0</v>
      </c>
      <c r="M37" s="85">
        <f t="shared" si="8"/>
        <v>0</v>
      </c>
      <c r="N37" s="85">
        <f t="shared" si="8"/>
        <v>0</v>
      </c>
      <c r="O37" s="85">
        <f t="shared" si="8"/>
        <v>0</v>
      </c>
      <c r="P37" s="84">
        <f>IF($P$21&gt;0,P31/$P$21,0)</f>
        <v>0</v>
      </c>
      <c r="Q37" s="86"/>
      <c r="R37" s="86"/>
      <c r="S37" s="86"/>
      <c r="T37" s="87"/>
      <c r="U37" s="87"/>
    </row>
    <row r="38" spans="1:21" ht="15" customHeight="1">
      <c r="A38" s="103" t="s">
        <v>167</v>
      </c>
      <c r="B38" s="72" t="s">
        <v>162</v>
      </c>
      <c r="C38" s="84"/>
      <c r="D38" s="88">
        <f aca="true" t="shared" si="9" ref="D38:O38">IF(D$21&gt;0,(D32/D$21),0)</f>
        <v>0</v>
      </c>
      <c r="E38" s="88">
        <f t="shared" si="9"/>
        <v>0</v>
      </c>
      <c r="F38" s="88">
        <f t="shared" si="9"/>
        <v>0</v>
      </c>
      <c r="G38" s="88">
        <f t="shared" si="9"/>
        <v>0</v>
      </c>
      <c r="H38" s="88">
        <f t="shared" si="9"/>
        <v>0</v>
      </c>
      <c r="I38" s="88">
        <f t="shared" si="9"/>
        <v>0</v>
      </c>
      <c r="J38" s="88">
        <f t="shared" si="9"/>
        <v>0</v>
      </c>
      <c r="K38" s="88">
        <f t="shared" si="9"/>
        <v>0</v>
      </c>
      <c r="L38" s="88">
        <f t="shared" si="9"/>
        <v>0</v>
      </c>
      <c r="M38" s="88">
        <f t="shared" si="9"/>
        <v>0</v>
      </c>
      <c r="N38" s="88">
        <f t="shared" si="9"/>
        <v>0</v>
      </c>
      <c r="O38" s="88">
        <f t="shared" si="9"/>
        <v>0</v>
      </c>
      <c r="P38" s="89">
        <f>IF($P$21&gt;0,P32/$P$21,0)</f>
        <v>0</v>
      </c>
      <c r="Q38" s="86"/>
      <c r="R38" s="86"/>
      <c r="S38" s="86"/>
      <c r="T38" s="87"/>
      <c r="U38" s="87"/>
    </row>
    <row r="39" spans="1:21" ht="15" customHeight="1">
      <c r="A39" s="103" t="s">
        <v>167</v>
      </c>
      <c r="B39" s="72" t="s">
        <v>163</v>
      </c>
      <c r="C39" s="85"/>
      <c r="D39" s="85">
        <f>SUM(D37:D38)</f>
        <v>0</v>
      </c>
      <c r="E39" s="85">
        <f aca="true" t="shared" si="10" ref="E39:O39">SUM(E37:E38)</f>
        <v>0</v>
      </c>
      <c r="F39" s="85">
        <f t="shared" si="10"/>
        <v>0</v>
      </c>
      <c r="G39" s="85">
        <f t="shared" si="10"/>
        <v>0</v>
      </c>
      <c r="H39" s="85">
        <f t="shared" si="10"/>
        <v>0</v>
      </c>
      <c r="I39" s="85">
        <f t="shared" si="10"/>
        <v>0</v>
      </c>
      <c r="J39" s="85">
        <f t="shared" si="10"/>
        <v>0</v>
      </c>
      <c r="K39" s="85">
        <f t="shared" si="10"/>
        <v>0</v>
      </c>
      <c r="L39" s="85">
        <f t="shared" si="10"/>
        <v>0</v>
      </c>
      <c r="M39" s="85">
        <f t="shared" si="10"/>
        <v>0</v>
      </c>
      <c r="N39" s="85">
        <f t="shared" si="10"/>
        <v>0</v>
      </c>
      <c r="O39" s="85">
        <f t="shared" si="10"/>
        <v>0</v>
      </c>
      <c r="P39" s="85">
        <f>SUM(P37:P38)</f>
        <v>0</v>
      </c>
      <c r="Q39" s="86"/>
      <c r="R39" s="86"/>
      <c r="S39" s="86"/>
      <c r="T39" s="87"/>
      <c r="U39" s="87"/>
    </row>
    <row r="40" spans="1:21" ht="15" customHeight="1">
      <c r="A40" s="103" t="s">
        <v>167</v>
      </c>
      <c r="B40" s="72" t="s">
        <v>164</v>
      </c>
      <c r="C40" s="84"/>
      <c r="D40" s="84">
        <f aca="true" t="shared" si="11" ref="D40:P40">IF(D34&gt;0,(D34/D21),0)</f>
        <v>0</v>
      </c>
      <c r="E40" s="84">
        <f t="shared" si="11"/>
        <v>0</v>
      </c>
      <c r="F40" s="84">
        <f t="shared" si="11"/>
        <v>0</v>
      </c>
      <c r="G40" s="84">
        <f t="shared" si="11"/>
        <v>0</v>
      </c>
      <c r="H40" s="84">
        <f t="shared" si="11"/>
        <v>0</v>
      </c>
      <c r="I40" s="84">
        <f t="shared" si="11"/>
        <v>0</v>
      </c>
      <c r="J40" s="84">
        <f t="shared" si="11"/>
        <v>0</v>
      </c>
      <c r="K40" s="84">
        <f t="shared" si="11"/>
        <v>0</v>
      </c>
      <c r="L40" s="84">
        <f t="shared" si="11"/>
        <v>0</v>
      </c>
      <c r="M40" s="84">
        <f t="shared" si="11"/>
        <v>0</v>
      </c>
      <c r="N40" s="84">
        <f t="shared" si="11"/>
        <v>0</v>
      </c>
      <c r="O40" s="84">
        <f t="shared" si="11"/>
        <v>0</v>
      </c>
      <c r="P40" s="84">
        <f t="shared" si="11"/>
        <v>0</v>
      </c>
      <c r="Q40" s="90"/>
      <c r="R40" s="90"/>
      <c r="S40" s="90"/>
      <c r="T40" s="91"/>
      <c r="U40" s="91"/>
    </row>
    <row r="41" spans="1:21" ht="15" customHeight="1">
      <c r="A41" s="103" t="s">
        <v>167</v>
      </c>
      <c r="B41" s="65" t="s">
        <v>173</v>
      </c>
      <c r="C41" s="92"/>
      <c r="D41" s="92">
        <f aca="true" t="shared" si="12" ref="D41:P41">IF(D36&lt;&gt;0,D36/D21,0)</f>
        <v>0</v>
      </c>
      <c r="E41" s="92">
        <f t="shared" si="12"/>
        <v>0</v>
      </c>
      <c r="F41" s="92">
        <f t="shared" si="12"/>
        <v>0</v>
      </c>
      <c r="G41" s="92">
        <f t="shared" si="12"/>
        <v>0</v>
      </c>
      <c r="H41" s="92">
        <f t="shared" si="12"/>
        <v>0</v>
      </c>
      <c r="I41" s="92">
        <f t="shared" si="12"/>
        <v>0</v>
      </c>
      <c r="J41" s="92">
        <f t="shared" si="12"/>
        <v>0</v>
      </c>
      <c r="K41" s="92">
        <f t="shared" si="12"/>
        <v>0</v>
      </c>
      <c r="L41" s="92">
        <f t="shared" si="12"/>
        <v>0</v>
      </c>
      <c r="M41" s="92">
        <f t="shared" si="12"/>
        <v>0</v>
      </c>
      <c r="N41" s="92">
        <f t="shared" si="12"/>
        <v>0</v>
      </c>
      <c r="O41" s="92">
        <f t="shared" si="12"/>
        <v>0</v>
      </c>
      <c r="P41" s="92">
        <f t="shared" si="12"/>
        <v>0</v>
      </c>
      <c r="Q41" s="90"/>
      <c r="R41" s="90"/>
      <c r="S41" s="90"/>
      <c r="T41" s="91"/>
      <c r="U41" s="91"/>
    </row>
    <row r="42" spans="1:21" ht="15" customHeight="1">
      <c r="A42" s="103" t="s">
        <v>167</v>
      </c>
      <c r="B42" s="93" t="s">
        <v>165</v>
      </c>
      <c r="C42" s="94"/>
      <c r="D42" s="85">
        <f aca="true" t="shared" si="13" ref="D42:P42">IF(D16&gt;0,SUM(D34/(D21-D12)),0)</f>
        <v>0</v>
      </c>
      <c r="E42" s="85">
        <f t="shared" si="13"/>
        <v>0</v>
      </c>
      <c r="F42" s="85">
        <f t="shared" si="13"/>
        <v>0</v>
      </c>
      <c r="G42" s="85">
        <f t="shared" si="13"/>
        <v>0</v>
      </c>
      <c r="H42" s="85">
        <f t="shared" si="13"/>
        <v>0</v>
      </c>
      <c r="I42" s="85">
        <f t="shared" si="13"/>
        <v>0</v>
      </c>
      <c r="J42" s="85">
        <f t="shared" si="13"/>
        <v>0</v>
      </c>
      <c r="K42" s="85">
        <f t="shared" si="13"/>
        <v>0</v>
      </c>
      <c r="L42" s="85">
        <f t="shared" si="13"/>
        <v>0</v>
      </c>
      <c r="M42" s="85">
        <f t="shared" si="13"/>
        <v>0</v>
      </c>
      <c r="N42" s="85">
        <f t="shared" si="13"/>
        <v>0</v>
      </c>
      <c r="O42" s="85">
        <f t="shared" si="13"/>
        <v>0</v>
      </c>
      <c r="P42" s="85">
        <f t="shared" si="13"/>
        <v>0</v>
      </c>
      <c r="Q42" s="90"/>
      <c r="R42" s="90"/>
      <c r="S42" s="90"/>
      <c r="T42" s="91"/>
      <c r="U42" s="91"/>
    </row>
    <row r="43" spans="1:21" ht="15" customHeight="1">
      <c r="A43" s="102" t="s">
        <v>139</v>
      </c>
      <c r="C43" s="94"/>
      <c r="D43" s="85"/>
      <c r="E43" s="85"/>
      <c r="F43" s="85"/>
      <c r="G43" s="85"/>
      <c r="H43" s="85"/>
      <c r="I43" s="85"/>
      <c r="J43" s="85"/>
      <c r="K43" s="85"/>
      <c r="L43" s="85"/>
      <c r="M43" s="85"/>
      <c r="N43" s="85"/>
      <c r="O43" s="85"/>
      <c r="P43" s="85"/>
      <c r="Q43" s="90"/>
      <c r="R43" s="90"/>
      <c r="S43" s="90"/>
      <c r="T43" s="91"/>
      <c r="U43" s="91"/>
    </row>
    <row r="44" spans="1:21" ht="24.75" customHeight="1">
      <c r="A44" s="95" t="s">
        <v>52</v>
      </c>
      <c r="C44" s="54"/>
      <c r="D44" s="96"/>
      <c r="E44" s="96"/>
      <c r="F44" s="96"/>
      <c r="G44" s="96"/>
      <c r="H44" s="96"/>
      <c r="I44" s="96"/>
      <c r="J44" s="96"/>
      <c r="K44" s="96"/>
      <c r="L44" s="96"/>
      <c r="M44" s="96"/>
      <c r="N44" s="96"/>
      <c r="O44" s="96"/>
      <c r="P44" s="97"/>
      <c r="Q44" s="57"/>
      <c r="R44" s="57"/>
      <c r="S44" s="57"/>
      <c r="T44" s="57"/>
      <c r="U44" s="57"/>
    </row>
    <row r="45" spans="1:21" ht="15" customHeight="1">
      <c r="A45" s="103" t="s">
        <v>167</v>
      </c>
      <c r="B45" s="54" t="s">
        <v>166</v>
      </c>
      <c r="C45" s="98"/>
      <c r="D45" s="98"/>
      <c r="E45" s="98"/>
      <c r="F45" s="98"/>
      <c r="G45" s="98"/>
      <c r="H45" s="98"/>
      <c r="I45" s="98"/>
      <c r="J45" s="98"/>
      <c r="K45" s="98"/>
      <c r="L45" s="98"/>
      <c r="M45" s="98"/>
      <c r="N45" s="98"/>
      <c r="O45" s="98"/>
      <c r="P45" s="99"/>
      <c r="Q45" s="57"/>
      <c r="R45" s="57"/>
      <c r="S45" s="57"/>
      <c r="T45" s="57"/>
      <c r="U45" s="57"/>
    </row>
    <row r="46" ht="15" customHeight="1"/>
    <row r="47" spans="1:2" ht="15" customHeight="1">
      <c r="A47" s="133" t="s">
        <v>23</v>
      </c>
      <c r="B47" s="129"/>
    </row>
    <row r="48" ht="15" customHeight="1" hidden="1">
      <c r="A48" s="127"/>
    </row>
    <row r="49" spans="1:7" ht="15" customHeight="1" hidden="1">
      <c r="A49" s="127"/>
      <c r="B49" s="296" t="s">
        <v>369</v>
      </c>
      <c r="C49" s="262">
        <v>2019</v>
      </c>
      <c r="G49" s="43"/>
    </row>
    <row r="50" spans="1:7" ht="15" customHeight="1" hidden="1">
      <c r="A50" s="127"/>
      <c r="B50" s="296" t="s">
        <v>370</v>
      </c>
      <c r="C50" s="262">
        <v>2020</v>
      </c>
      <c r="G50" s="127"/>
    </row>
    <row r="51" spans="1:7" ht="15" customHeight="1" hidden="1">
      <c r="A51" s="127"/>
      <c r="B51" s="296" t="s">
        <v>371</v>
      </c>
      <c r="C51" s="262">
        <v>2021</v>
      </c>
      <c r="G51" s="127"/>
    </row>
    <row r="52" spans="1:16" ht="15" customHeight="1" hidden="1">
      <c r="A52" s="127"/>
      <c r="B52" s="296" t="s">
        <v>372</v>
      </c>
      <c r="D52" s="263"/>
      <c r="E52" s="263"/>
      <c r="H52" s="263"/>
      <c r="I52" s="263"/>
      <c r="J52" s="263"/>
      <c r="K52" s="263"/>
      <c r="L52" s="263"/>
      <c r="M52" s="263"/>
      <c r="N52" s="263"/>
      <c r="O52" s="263"/>
      <c r="P52" s="263"/>
    </row>
    <row r="53" spans="1:16" ht="15" customHeight="1" hidden="1">
      <c r="A53" s="127"/>
      <c r="B53" s="296" t="s">
        <v>21</v>
      </c>
      <c r="D53" s="263"/>
      <c r="E53" s="263"/>
      <c r="H53" s="263"/>
      <c r="I53" s="263"/>
      <c r="J53" s="263"/>
      <c r="K53" s="263"/>
      <c r="L53" s="263"/>
      <c r="M53" s="263"/>
      <c r="N53" s="263"/>
      <c r="O53" s="263"/>
      <c r="P53" s="263"/>
    </row>
    <row r="54" spans="1:16" ht="15" customHeight="1" hidden="1">
      <c r="A54" s="127"/>
      <c r="B54" s="296" t="s">
        <v>22</v>
      </c>
      <c r="D54" s="263"/>
      <c r="E54" s="263"/>
      <c r="H54" s="263"/>
      <c r="I54" s="263"/>
      <c r="J54" s="263"/>
      <c r="K54" s="263"/>
      <c r="L54" s="263"/>
      <c r="M54" s="263"/>
      <c r="N54" s="263"/>
      <c r="O54" s="263"/>
      <c r="P54" s="263"/>
    </row>
    <row r="55" spans="1:16" ht="15" customHeight="1" hidden="1">
      <c r="A55" s="127"/>
      <c r="B55" s="296"/>
      <c r="D55" s="263"/>
      <c r="E55" s="263"/>
      <c r="H55" s="263"/>
      <c r="I55" s="263"/>
      <c r="J55" s="263"/>
      <c r="K55" s="263"/>
      <c r="L55" s="263"/>
      <c r="M55" s="263"/>
      <c r="N55" s="263"/>
      <c r="O55" s="263"/>
      <c r="P55" s="263"/>
    </row>
    <row r="56" spans="2:16" ht="15" customHeight="1" hidden="1">
      <c r="B56" s="264" t="s">
        <v>44</v>
      </c>
      <c r="D56" s="263"/>
      <c r="E56" s="263"/>
      <c r="F56" s="263"/>
      <c r="G56" s="263"/>
      <c r="H56" s="263"/>
      <c r="I56" s="263"/>
      <c r="J56" s="263"/>
      <c r="K56" s="263"/>
      <c r="L56" s="263"/>
      <c r="M56" s="263"/>
      <c r="N56" s="263"/>
      <c r="O56" s="263"/>
      <c r="P56" s="263"/>
    </row>
    <row r="57" spans="1:16" ht="15" customHeight="1" hidden="1">
      <c r="A57" s="100">
        <v>1</v>
      </c>
      <c r="B57" s="54" t="s">
        <v>116</v>
      </c>
      <c r="D57" s="263"/>
      <c r="E57" s="263"/>
      <c r="F57" s="263"/>
      <c r="G57" s="263"/>
      <c r="H57" s="263"/>
      <c r="I57" s="263"/>
      <c r="J57" s="263"/>
      <c r="K57" s="263"/>
      <c r="L57" s="263"/>
      <c r="M57" s="263"/>
      <c r="N57" s="263"/>
      <c r="O57" s="263"/>
      <c r="P57" s="263"/>
    </row>
    <row r="58" spans="1:16" ht="15" customHeight="1" hidden="1">
      <c r="A58" s="100">
        <v>2</v>
      </c>
      <c r="B58" s="54" t="s">
        <v>115</v>
      </c>
      <c r="D58" s="263"/>
      <c r="E58" s="263"/>
      <c r="F58" s="263"/>
      <c r="G58" s="263"/>
      <c r="H58" s="263"/>
      <c r="I58" s="263"/>
      <c r="J58" s="263"/>
      <c r="K58" s="263"/>
      <c r="L58" s="263"/>
      <c r="M58" s="263"/>
      <c r="N58" s="263"/>
      <c r="O58" s="263"/>
      <c r="P58" s="263"/>
    </row>
    <row r="59" spans="1:16" ht="15" customHeight="1" hidden="1">
      <c r="A59" s="100">
        <v>3</v>
      </c>
      <c r="B59" s="54" t="s">
        <v>45</v>
      </c>
      <c r="D59" s="263"/>
      <c r="E59" s="263"/>
      <c r="F59" s="263"/>
      <c r="G59" s="263"/>
      <c r="H59" s="263"/>
      <c r="I59" s="263"/>
      <c r="J59" s="263"/>
      <c r="K59" s="263"/>
      <c r="L59" s="263"/>
      <c r="M59" s="263"/>
      <c r="N59" s="263"/>
      <c r="O59" s="263"/>
      <c r="P59" s="263"/>
    </row>
    <row r="60" spans="1:16" ht="15" customHeight="1" hidden="1">
      <c r="A60" s="100">
        <v>4</v>
      </c>
      <c r="B60" s="100" t="s">
        <v>48</v>
      </c>
      <c r="D60" s="263"/>
      <c r="E60" s="263"/>
      <c r="F60" s="263"/>
      <c r="G60" s="263"/>
      <c r="H60" s="263"/>
      <c r="I60" s="263"/>
      <c r="J60" s="263"/>
      <c r="K60" s="263"/>
      <c r="L60" s="263"/>
      <c r="M60" s="263"/>
      <c r="N60" s="263"/>
      <c r="O60" s="263"/>
      <c r="P60" s="263"/>
    </row>
    <row r="61" spans="1:16" ht="15" customHeight="1" hidden="1">
      <c r="A61" s="100">
        <v>5</v>
      </c>
      <c r="B61" s="54" t="s">
        <v>114</v>
      </c>
      <c r="D61" s="263"/>
      <c r="E61" s="263"/>
      <c r="F61" s="263"/>
      <c r="G61" s="263"/>
      <c r="H61" s="263"/>
      <c r="I61" s="263"/>
      <c r="J61" s="263"/>
      <c r="K61" s="263"/>
      <c r="L61" s="263"/>
      <c r="M61" s="263"/>
      <c r="N61" s="263"/>
      <c r="O61" s="263"/>
      <c r="P61" s="263"/>
    </row>
    <row r="62" spans="1:16" ht="15" customHeight="1" hidden="1">
      <c r="A62" s="100">
        <v>6</v>
      </c>
      <c r="B62" s="296"/>
      <c r="D62" s="263"/>
      <c r="E62" s="263"/>
      <c r="F62" s="263"/>
      <c r="G62" s="263"/>
      <c r="H62" s="263"/>
      <c r="I62" s="263"/>
      <c r="J62" s="263"/>
      <c r="K62" s="263"/>
      <c r="L62" s="263"/>
      <c r="M62" s="263"/>
      <c r="N62" s="263"/>
      <c r="O62" s="263"/>
      <c r="P62" s="263"/>
    </row>
    <row r="63" spans="1:16" ht="15" customHeight="1" hidden="1">
      <c r="A63" s="127"/>
      <c r="D63" s="263"/>
      <c r="E63" s="263"/>
      <c r="F63" s="263"/>
      <c r="G63" s="263"/>
      <c r="H63" s="263"/>
      <c r="I63" s="263"/>
      <c r="J63" s="263"/>
      <c r="K63" s="263"/>
      <c r="L63" s="263"/>
      <c r="M63" s="263"/>
      <c r="N63" s="263"/>
      <c r="O63" s="263"/>
      <c r="P63" s="263"/>
    </row>
    <row r="64" spans="1:16" ht="15" customHeight="1" hidden="1">
      <c r="A64" s="127"/>
      <c r="D64" s="263"/>
      <c r="E64" s="263"/>
      <c r="F64" s="263"/>
      <c r="G64" s="263"/>
      <c r="H64" s="263"/>
      <c r="I64" s="263"/>
      <c r="J64" s="263"/>
      <c r="K64" s="263"/>
      <c r="L64" s="263"/>
      <c r="M64" s="263"/>
      <c r="N64" s="263"/>
      <c r="O64" s="263"/>
      <c r="P64" s="263"/>
    </row>
    <row r="65" spans="1:16" ht="15" customHeight="1" hidden="1">
      <c r="A65" s="127"/>
      <c r="B65" s="264" t="s">
        <v>42</v>
      </c>
      <c r="D65" s="263"/>
      <c r="E65" s="263"/>
      <c r="F65" s="263"/>
      <c r="G65" s="263"/>
      <c r="H65" s="263"/>
      <c r="I65" s="263"/>
      <c r="J65" s="263"/>
      <c r="K65" s="263"/>
      <c r="L65" s="263"/>
      <c r="M65" s="263"/>
      <c r="N65" s="263"/>
      <c r="O65" s="263"/>
      <c r="P65" s="263"/>
    </row>
    <row r="66" spans="1:16" ht="15" customHeight="1" hidden="1">
      <c r="A66" s="100">
        <v>1</v>
      </c>
      <c r="B66" s="100" t="s">
        <v>35</v>
      </c>
      <c r="D66" s="263"/>
      <c r="E66" s="263"/>
      <c r="F66" s="263"/>
      <c r="G66" s="263"/>
      <c r="H66" s="263"/>
      <c r="I66" s="263"/>
      <c r="J66" s="263"/>
      <c r="K66" s="263"/>
      <c r="L66" s="263"/>
      <c r="M66" s="263"/>
      <c r="N66" s="263"/>
      <c r="O66" s="263"/>
      <c r="P66" s="263"/>
    </row>
    <row r="67" spans="1:16" ht="15" customHeight="1" hidden="1">
      <c r="A67" s="100">
        <v>2</v>
      </c>
      <c r="B67" s="100" t="s">
        <v>28</v>
      </c>
      <c r="D67" s="263"/>
      <c r="E67" s="263"/>
      <c r="F67" s="263"/>
      <c r="G67" s="263"/>
      <c r="H67" s="263"/>
      <c r="I67" s="263"/>
      <c r="J67" s="263"/>
      <c r="K67" s="263"/>
      <c r="L67" s="263"/>
      <c r="M67" s="263"/>
      <c r="N67" s="263"/>
      <c r="O67" s="263"/>
      <c r="P67" s="263"/>
    </row>
    <row r="68" spans="1:16" ht="15" customHeight="1" hidden="1">
      <c r="A68" s="100">
        <v>3</v>
      </c>
      <c r="B68" s="100" t="s">
        <v>36</v>
      </c>
      <c r="D68" s="263"/>
      <c r="E68" s="263"/>
      <c r="F68" s="263"/>
      <c r="G68" s="263"/>
      <c r="H68" s="263"/>
      <c r="I68" s="263"/>
      <c r="J68" s="263"/>
      <c r="K68" s="263"/>
      <c r="L68" s="263"/>
      <c r="M68" s="263"/>
      <c r="N68" s="263"/>
      <c r="O68" s="263"/>
      <c r="P68" s="263"/>
    </row>
    <row r="69" spans="1:16" ht="15" customHeight="1" hidden="1">
      <c r="A69" s="100">
        <v>4</v>
      </c>
      <c r="B69" s="100" t="s">
        <v>41</v>
      </c>
      <c r="D69" s="263"/>
      <c r="E69" s="263"/>
      <c r="F69" s="263"/>
      <c r="G69" s="263"/>
      <c r="H69" s="263"/>
      <c r="I69" s="263"/>
      <c r="J69" s="263"/>
      <c r="K69" s="263"/>
      <c r="L69" s="263"/>
      <c r="M69" s="263"/>
      <c r="N69" s="263"/>
      <c r="O69" s="263"/>
      <c r="P69" s="263"/>
    </row>
    <row r="70" spans="1:16" ht="15" customHeight="1" hidden="1">
      <c r="A70" s="100">
        <v>5</v>
      </c>
      <c r="B70" s="100" t="s">
        <v>37</v>
      </c>
      <c r="D70" s="263"/>
      <c r="E70" s="263"/>
      <c r="F70" s="263"/>
      <c r="G70" s="263"/>
      <c r="H70" s="263"/>
      <c r="I70" s="263"/>
      <c r="J70" s="263"/>
      <c r="K70" s="263"/>
      <c r="L70" s="263"/>
      <c r="M70" s="263"/>
      <c r="N70" s="263"/>
      <c r="O70" s="263"/>
      <c r="P70" s="263"/>
    </row>
    <row r="71" spans="1:16" ht="15" customHeight="1" hidden="1">
      <c r="A71" s="100">
        <v>6</v>
      </c>
      <c r="B71" s="100" t="s">
        <v>38</v>
      </c>
      <c r="D71" s="263"/>
      <c r="E71" s="263"/>
      <c r="F71" s="263"/>
      <c r="G71" s="263"/>
      <c r="H71" s="263"/>
      <c r="I71" s="263"/>
      <c r="J71" s="263"/>
      <c r="K71" s="263"/>
      <c r="L71" s="263"/>
      <c r="M71" s="263"/>
      <c r="N71" s="263"/>
      <c r="O71" s="263"/>
      <c r="P71" s="263"/>
    </row>
    <row r="72" spans="1:16" ht="15" customHeight="1" hidden="1">
      <c r="A72" s="100">
        <v>7</v>
      </c>
      <c r="B72" s="100" t="s">
        <v>39</v>
      </c>
      <c r="D72" s="263"/>
      <c r="E72" s="263"/>
      <c r="F72" s="263"/>
      <c r="G72" s="263"/>
      <c r="H72" s="263"/>
      <c r="I72" s="263"/>
      <c r="J72" s="263"/>
      <c r="K72" s="263"/>
      <c r="L72" s="263"/>
      <c r="M72" s="263"/>
      <c r="N72" s="263"/>
      <c r="O72" s="263"/>
      <c r="P72" s="263"/>
    </row>
    <row r="73" spans="1:16" ht="15" customHeight="1" hidden="1">
      <c r="A73" s="100">
        <v>8</v>
      </c>
      <c r="B73" s="100" t="s">
        <v>40</v>
      </c>
      <c r="D73" s="263"/>
      <c r="E73" s="263"/>
      <c r="F73" s="263"/>
      <c r="G73" s="263"/>
      <c r="H73" s="263"/>
      <c r="I73" s="263"/>
      <c r="J73" s="263"/>
      <c r="K73" s="263"/>
      <c r="L73" s="263"/>
      <c r="M73" s="263"/>
      <c r="N73" s="263"/>
      <c r="O73" s="263"/>
      <c r="P73" s="263"/>
    </row>
    <row r="74" spans="1:16" ht="15" customHeight="1" hidden="1">
      <c r="A74" s="100">
        <v>9</v>
      </c>
      <c r="B74" s="100" t="s">
        <v>46</v>
      </c>
      <c r="D74" s="263"/>
      <c r="E74" s="263"/>
      <c r="F74" s="263"/>
      <c r="G74" s="263"/>
      <c r="H74" s="263"/>
      <c r="I74" s="263"/>
      <c r="J74" s="263"/>
      <c r="K74" s="263"/>
      <c r="L74" s="263"/>
      <c r="M74" s="263"/>
      <c r="N74" s="263"/>
      <c r="O74" s="263"/>
      <c r="P74" s="263"/>
    </row>
    <row r="75" spans="1:16" ht="15" customHeight="1" hidden="1">
      <c r="A75" s="100">
        <v>10</v>
      </c>
      <c r="B75" s="100" t="s">
        <v>47</v>
      </c>
      <c r="D75" s="263"/>
      <c r="E75" s="263"/>
      <c r="F75" s="263"/>
      <c r="G75" s="263"/>
      <c r="H75" s="263"/>
      <c r="I75" s="263"/>
      <c r="J75" s="263"/>
      <c r="K75" s="263"/>
      <c r="L75" s="263"/>
      <c r="M75" s="263"/>
      <c r="N75" s="263"/>
      <c r="O75" s="263"/>
      <c r="P75" s="263"/>
    </row>
    <row r="76" spans="1:16" ht="15" customHeight="1" hidden="1">
      <c r="A76" s="54">
        <v>11</v>
      </c>
      <c r="B76" s="54" t="s">
        <v>119</v>
      </c>
      <c r="D76" s="263"/>
      <c r="E76" s="263"/>
      <c r="F76" s="263"/>
      <c r="G76" s="263"/>
      <c r="H76" s="263"/>
      <c r="I76" s="263"/>
      <c r="J76" s="263"/>
      <c r="K76" s="263"/>
      <c r="L76" s="263"/>
      <c r="M76" s="263"/>
      <c r="N76" s="263"/>
      <c r="O76" s="263"/>
      <c r="P76" s="263"/>
    </row>
    <row r="77" spans="1:16" ht="15" customHeight="1" hidden="1">
      <c r="A77" s="54">
        <v>12</v>
      </c>
      <c r="B77" s="54" t="s">
        <v>120</v>
      </c>
      <c r="D77" s="263"/>
      <c r="E77" s="263"/>
      <c r="F77" s="263"/>
      <c r="G77" s="263"/>
      <c r="H77" s="263"/>
      <c r="I77" s="263"/>
      <c r="J77" s="263"/>
      <c r="K77" s="263"/>
      <c r="L77" s="263"/>
      <c r="M77" s="263"/>
      <c r="N77" s="263"/>
      <c r="O77" s="263"/>
      <c r="P77" s="263"/>
    </row>
    <row r="78" spans="1:16" ht="15" customHeight="1" hidden="1">
      <c r="A78" s="54">
        <v>13</v>
      </c>
      <c r="B78" s="54" t="s">
        <v>121</v>
      </c>
      <c r="D78" s="263"/>
      <c r="E78" s="263"/>
      <c r="F78" s="263"/>
      <c r="G78" s="263"/>
      <c r="H78" s="263"/>
      <c r="I78" s="263"/>
      <c r="J78" s="263"/>
      <c r="K78" s="263"/>
      <c r="L78" s="263"/>
      <c r="M78" s="263"/>
      <c r="N78" s="263"/>
      <c r="O78" s="263"/>
      <c r="P78" s="263"/>
    </row>
    <row r="79" spans="1:16" ht="15" customHeight="1" hidden="1">
      <c r="A79" s="297">
        <v>14</v>
      </c>
      <c r="B79" s="297"/>
      <c r="C79" s="265"/>
      <c r="D79" s="265"/>
      <c r="E79" s="265"/>
      <c r="F79" s="265"/>
      <c r="G79" s="265"/>
      <c r="H79" s="265"/>
      <c r="I79" s="265"/>
      <c r="J79" s="265"/>
      <c r="K79" s="265"/>
      <c r="L79" s="265"/>
      <c r="M79" s="265"/>
      <c r="N79" s="265"/>
      <c r="O79" s="265"/>
      <c r="P79" s="265"/>
    </row>
    <row r="80" ht="15" customHeight="1">
      <c r="A80" s="100" t="s">
        <v>130</v>
      </c>
    </row>
    <row r="81" ht="14.25" hidden="1"/>
    <row r="82" ht="14.25" hidden="1"/>
  </sheetData>
  <sheetProtection password="C331" sheet="1" formatColumns="0"/>
  <mergeCells count="2">
    <mergeCell ref="A1:B1"/>
    <mergeCell ref="C1:P1"/>
  </mergeCells>
  <dataValidations count="6">
    <dataValidation type="decimal" operator="greaterThanOrEqual" allowBlank="1" showInputMessage="1" showErrorMessage="1" errorTitle="data input: " error="enter as a positive number here" sqref="D34:O34">
      <formula1>0</formula1>
    </dataValidation>
    <dataValidation type="decimal" operator="greaterThanOrEqual" allowBlank="1" showErrorMessage="1" promptTitle="enter as a positive number" prompt="enter as a positive number" errorTitle="data input error" error="enter as a positive number" sqref="D18:O20">
      <formula1>1</formula1>
    </dataValidation>
    <dataValidation type="list" allowBlank="1" showInputMessage="1" showErrorMessage="1" sqref="B2">
      <formula1>$B$57:$B$62</formula1>
    </dataValidation>
    <dataValidation type="list" allowBlank="1" showInputMessage="1" showErrorMessage="1" sqref="D4">
      <formula1>$B$66:$B$79</formula1>
    </dataValidation>
    <dataValidation type="list" allowBlank="1" showInputMessage="1" showErrorMessage="1" sqref="B3">
      <formula1>$C$49:$C$52</formula1>
    </dataValidation>
    <dataValidation type="list" allowBlank="1" showInputMessage="1" showErrorMessage="1" sqref="B5">
      <formula1>$B$49:$B$55</formula1>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zoomScalePageLayoutView="0" workbookViewId="0" topLeftCell="A1">
      <selection activeCell="A1" sqref="A1:B1"/>
    </sheetView>
  </sheetViews>
  <sheetFormatPr defaultColWidth="0" defaultRowHeight="12.75" zeroHeight="1"/>
  <cols>
    <col min="1" max="1" width="24.83203125" style="19" customWidth="1"/>
    <col min="2" max="2" width="40.83203125" style="19" customWidth="1"/>
    <col min="3" max="3" width="34" style="19" customWidth="1"/>
    <col min="4" max="16" width="17.83203125" style="19" customWidth="1"/>
    <col min="17" max="17" width="2.83203125" style="19" customWidth="1"/>
    <col min="18" max="22" width="12.83203125" style="19" hidden="1" customWidth="1"/>
    <col min="23" max="16384" width="0" style="19" hidden="1" customWidth="1"/>
  </cols>
  <sheetData>
    <row r="1" spans="1:21" ht="30" customHeight="1">
      <c r="A1" s="321" t="s">
        <v>20</v>
      </c>
      <c r="B1" s="321"/>
      <c r="C1" s="322"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22"/>
      <c r="E1" s="322"/>
      <c r="F1" s="322"/>
      <c r="G1" s="322"/>
      <c r="H1" s="322"/>
      <c r="I1" s="322"/>
      <c r="J1" s="322"/>
      <c r="K1" s="322"/>
      <c r="L1" s="322"/>
      <c r="M1" s="322"/>
      <c r="N1" s="322"/>
      <c r="O1" s="322"/>
      <c r="P1" s="322"/>
      <c r="Q1" s="106"/>
      <c r="R1" s="106"/>
      <c r="S1" s="106"/>
      <c r="T1" s="106"/>
      <c r="U1" s="106"/>
    </row>
    <row r="2" spans="1:21" ht="15" customHeight="1">
      <c r="A2" s="20" t="s">
        <v>73</v>
      </c>
      <c r="B2" s="34">
        <f>+'Part 1'!B2:H2</f>
        <v>0</v>
      </c>
      <c r="C2" s="34"/>
      <c r="D2" s="34"/>
      <c r="E2" s="34"/>
      <c r="F2" s="34"/>
      <c r="G2" s="34"/>
      <c r="H2" s="34"/>
      <c r="I2" s="34"/>
      <c r="J2" s="34"/>
      <c r="K2" s="34"/>
      <c r="L2" s="34"/>
      <c r="M2" s="34"/>
      <c r="N2" s="34"/>
      <c r="O2" s="34"/>
      <c r="P2" s="34"/>
      <c r="Q2" s="105"/>
      <c r="R2" s="105"/>
      <c r="S2" s="105"/>
      <c r="T2" s="105"/>
      <c r="U2" s="105"/>
    </row>
    <row r="3" spans="1:21" ht="15" customHeight="1">
      <c r="A3" s="20" t="s">
        <v>4</v>
      </c>
      <c r="B3" s="107">
        <f>+'Part 1'!B3</f>
        <v>2020</v>
      </c>
      <c r="C3" s="23" t="s">
        <v>19</v>
      </c>
      <c r="D3" s="108" t="str">
        <f>+'Part 1'!D3</f>
        <v>STAR+PLUS</v>
      </c>
      <c r="F3" s="109"/>
      <c r="G3" s="25"/>
      <c r="H3" s="25"/>
      <c r="I3" s="25"/>
      <c r="J3" s="25"/>
      <c r="K3" s="25"/>
      <c r="L3" s="25"/>
      <c r="M3" s="25"/>
      <c r="N3" s="25"/>
      <c r="O3" s="25"/>
      <c r="P3" s="26"/>
      <c r="Q3" s="105"/>
      <c r="R3" s="105"/>
      <c r="S3" s="105"/>
      <c r="T3" s="105"/>
      <c r="U3" s="105"/>
    </row>
    <row r="4" spans="1:21" ht="15" customHeight="1">
      <c r="A4" s="20" t="s">
        <v>5</v>
      </c>
      <c r="B4" s="110" t="str">
        <f>+'Part 1'!B4</f>
        <v> </v>
      </c>
      <c r="C4" s="28" t="s">
        <v>74</v>
      </c>
      <c r="D4" s="111">
        <f>+'Part 1'!D4</f>
        <v>0</v>
      </c>
      <c r="F4" s="30"/>
      <c r="G4" s="31"/>
      <c r="H4" s="31"/>
      <c r="I4" s="31"/>
      <c r="J4" s="31"/>
      <c r="K4" s="31"/>
      <c r="L4" s="31"/>
      <c r="M4" s="31"/>
      <c r="N4" s="31"/>
      <c r="O4" s="31"/>
      <c r="P4" s="31"/>
      <c r="Q4" s="112"/>
      <c r="R4" s="112"/>
      <c r="S4" s="112"/>
      <c r="T4" s="112"/>
      <c r="U4" s="112"/>
    </row>
    <row r="5" spans="1:21" ht="15" customHeight="1">
      <c r="A5" s="20" t="s">
        <v>6</v>
      </c>
      <c r="B5" s="111">
        <f>+'Part 1'!B5</f>
        <v>0</v>
      </c>
      <c r="C5" s="20" t="s">
        <v>68</v>
      </c>
      <c r="D5" s="110" t="str">
        <f>+'Part 1'!D5</f>
        <v> </v>
      </c>
      <c r="F5" s="31"/>
      <c r="G5" s="31"/>
      <c r="H5" s="31"/>
      <c r="I5" s="31"/>
      <c r="J5" s="31"/>
      <c r="K5" s="31"/>
      <c r="L5" s="31"/>
      <c r="M5" s="31"/>
      <c r="N5" s="31"/>
      <c r="O5" s="31"/>
      <c r="P5" s="31"/>
      <c r="Q5" s="112"/>
      <c r="R5" s="112"/>
      <c r="S5" s="112"/>
      <c r="T5" s="112"/>
      <c r="U5" s="112"/>
    </row>
    <row r="6" spans="1:21" ht="30" customHeight="1">
      <c r="A6" s="41" t="s">
        <v>85</v>
      </c>
      <c r="B6" s="107" t="s">
        <v>29</v>
      </c>
      <c r="C6" s="113"/>
      <c r="D6" s="113"/>
      <c r="E6" s="114"/>
      <c r="F6" s="36"/>
      <c r="G6" s="37"/>
      <c r="H6" s="37"/>
      <c r="I6" s="37"/>
      <c r="J6" s="37"/>
      <c r="K6" s="37"/>
      <c r="L6" s="37"/>
      <c r="M6" s="37"/>
      <c r="N6" s="37"/>
      <c r="O6" s="37"/>
      <c r="P6" s="38"/>
      <c r="Q6" s="115"/>
      <c r="R6" s="115"/>
      <c r="S6" s="115"/>
      <c r="T6" s="115"/>
      <c r="U6" s="115"/>
    </row>
    <row r="7" spans="1:21" ht="30" customHeight="1">
      <c r="A7" s="128" t="s">
        <v>137</v>
      </c>
      <c r="B7" s="40" t="s">
        <v>138</v>
      </c>
      <c r="C7" s="130" t="s">
        <v>0</v>
      </c>
      <c r="D7" s="116" t="str">
        <f>+'Part 1'!D7</f>
        <v>Sep-19</v>
      </c>
      <c r="E7" s="42" t="str">
        <f>+'Part 1'!E7</f>
        <v>Oct-19</v>
      </c>
      <c r="F7" s="42" t="str">
        <f>+'Part 1'!F7</f>
        <v>Nov-19</v>
      </c>
      <c r="G7" s="42" t="str">
        <f>+'Part 1'!G7</f>
        <v>Dec-19</v>
      </c>
      <c r="H7" s="42" t="str">
        <f>+'Part 1'!H7</f>
        <v>Jan-20</v>
      </c>
      <c r="I7" s="116" t="str">
        <f>+'Part 1'!I7</f>
        <v>Feb-20</v>
      </c>
      <c r="J7" s="42" t="str">
        <f>+'Part 1'!J7</f>
        <v>Mar-20</v>
      </c>
      <c r="K7" s="42" t="str">
        <f>+'Part 1'!K7</f>
        <v>Apr-20</v>
      </c>
      <c r="L7" s="42" t="str">
        <f>+'Part 1'!L7</f>
        <v>May-20</v>
      </c>
      <c r="M7" s="42" t="str">
        <f>+'Part 1'!M7</f>
        <v>Jun-20</v>
      </c>
      <c r="N7" s="116" t="str">
        <f>+'Part 1'!N7</f>
        <v>Jul-20</v>
      </c>
      <c r="O7" s="42" t="str">
        <f>+'Part 1'!O7</f>
        <v>Aug-20</v>
      </c>
      <c r="P7" s="101" t="s">
        <v>1</v>
      </c>
      <c r="Q7" s="117"/>
      <c r="R7" s="117"/>
      <c r="S7" s="117"/>
      <c r="T7" s="117"/>
      <c r="U7" s="117"/>
    </row>
    <row r="8" spans="1:21" ht="15" customHeight="1">
      <c r="A8" s="103" t="s">
        <v>167</v>
      </c>
      <c r="B8" s="54" t="s">
        <v>175</v>
      </c>
      <c r="C8" s="118"/>
      <c r="D8" s="118">
        <f>IF('Part 5'!D38=0,0,('Part 5'!D38-'Part 5'!D22-'Part 5'!D35)/'Part 5'!D38)</f>
        <v>0</v>
      </c>
      <c r="E8" s="118">
        <f>IF('Part 5'!E38=0,0,('Part 5'!E38-'Part 5'!E22-'Part 5'!E35)/'Part 5'!E38)</f>
        <v>0</v>
      </c>
      <c r="F8" s="118">
        <f>IF('Part 5'!F38=0,0,('Part 5'!F38-'Part 5'!F22-'Part 5'!F35)/'Part 5'!F38)</f>
        <v>0</v>
      </c>
      <c r="G8" s="118">
        <f>IF('Part 5'!G38=0,0,('Part 5'!G38-'Part 5'!G22-'Part 5'!G35)/'Part 5'!G38)</f>
        <v>0</v>
      </c>
      <c r="H8" s="118">
        <f>IF('Part 5'!H38=0,0,('Part 5'!H38-'Part 5'!H22-'Part 5'!H35)/'Part 5'!H38)</f>
        <v>0</v>
      </c>
      <c r="I8" s="118">
        <f>IF('Part 5'!I38=0,0,('Part 5'!I38-'Part 5'!I22-'Part 5'!I35)/'Part 5'!I38)</f>
        <v>0</v>
      </c>
      <c r="J8" s="118">
        <f>IF('Part 5'!J38=0,0,('Part 5'!J38-'Part 5'!J22-'Part 5'!J35)/'Part 5'!J38)</f>
        <v>0</v>
      </c>
      <c r="K8" s="118">
        <f>IF('Part 5'!K38=0,0,('Part 5'!K38-'Part 5'!K22-'Part 5'!K35)/'Part 5'!K38)</f>
        <v>0</v>
      </c>
      <c r="L8" s="118">
        <f>IF('Part 5'!L38=0,0,('Part 5'!L38-'Part 5'!L22-'Part 5'!L35)/'Part 5'!L38)</f>
        <v>0</v>
      </c>
      <c r="M8" s="118">
        <f>IF('Part 5'!M38=0,0,('Part 5'!M38-'Part 5'!M22-'Part 5'!M35)/'Part 5'!M38)</f>
        <v>0</v>
      </c>
      <c r="N8" s="118">
        <f>IF('Part 5'!N38=0,0,('Part 5'!N38-'Part 5'!N22-'Part 5'!N35)/'Part 5'!N38)</f>
        <v>0</v>
      </c>
      <c r="O8" s="118">
        <f>IF('Part 5'!O38=0,0,('Part 5'!O38-'Part 5'!O22-'Part 5'!O35)/'Part 5'!O38)</f>
        <v>0</v>
      </c>
      <c r="P8" s="118">
        <f>IF('Part 5'!P38=0,0,('Part 5'!P38-'Part 5'!P22-'Part 5'!P35)/'Part 5'!P38)</f>
        <v>0</v>
      </c>
      <c r="Q8" s="118"/>
      <c r="R8" s="119"/>
      <c r="S8" s="118"/>
      <c r="T8" s="118"/>
      <c r="U8" s="118"/>
    </row>
    <row r="9" spans="1:21" ht="24.75" customHeight="1">
      <c r="A9" s="120" t="s">
        <v>87</v>
      </c>
      <c r="C9" s="118"/>
      <c r="D9" s="118"/>
      <c r="E9" s="118"/>
      <c r="F9" s="118"/>
      <c r="G9" s="118"/>
      <c r="H9" s="118"/>
      <c r="I9" s="118"/>
      <c r="J9" s="118"/>
      <c r="K9" s="118"/>
      <c r="L9" s="118"/>
      <c r="M9" s="118"/>
      <c r="N9" s="118"/>
      <c r="O9" s="118"/>
      <c r="P9" s="118"/>
      <c r="Q9" s="118"/>
      <c r="R9" s="118"/>
      <c r="S9" s="118"/>
      <c r="T9" s="118"/>
      <c r="U9" s="118"/>
    </row>
    <row r="10" spans="1:21" ht="15" customHeight="1">
      <c r="A10" s="103" t="s">
        <v>167</v>
      </c>
      <c r="B10" s="93" t="s">
        <v>176</v>
      </c>
      <c r="C10" s="118"/>
      <c r="D10" s="122">
        <f>IF('Part 1'!D8=0,0,'Part 1'!D34/'Part 1'!D8)</f>
        <v>0</v>
      </c>
      <c r="E10" s="122">
        <f>IF('Part 1'!E8=0,0,'Part 1'!E34/'Part 1'!E8)</f>
        <v>0</v>
      </c>
      <c r="F10" s="122">
        <f>IF('Part 1'!F8=0,0,'Part 1'!F34/'Part 1'!F8)</f>
        <v>0</v>
      </c>
      <c r="G10" s="122">
        <f>IF('Part 1'!G8=0,0,'Part 1'!G34/'Part 1'!G8)</f>
        <v>0</v>
      </c>
      <c r="H10" s="122">
        <f>IF('Part 1'!H8=0,0,'Part 1'!H34/'Part 1'!H8)</f>
        <v>0</v>
      </c>
      <c r="I10" s="122">
        <f>IF('Part 1'!I8=0,0,'Part 1'!I34/'Part 1'!I8)</f>
        <v>0</v>
      </c>
      <c r="J10" s="122">
        <f>IF('Part 1'!J8=0,0,'Part 1'!J34/'Part 1'!J8)</f>
        <v>0</v>
      </c>
      <c r="K10" s="122">
        <f>IF('Part 1'!K8=0,0,'Part 1'!K34/'Part 1'!K8)</f>
        <v>0</v>
      </c>
      <c r="L10" s="122">
        <f>IF('Part 1'!L8=0,0,'Part 1'!L34/'Part 1'!L8)</f>
        <v>0</v>
      </c>
      <c r="M10" s="122">
        <f>IF('Part 1'!M8=0,0,'Part 1'!M34/'Part 1'!M8)</f>
        <v>0</v>
      </c>
      <c r="N10" s="122">
        <f>IF('Part 1'!N8=0,0,'Part 1'!N34/'Part 1'!N8)</f>
        <v>0</v>
      </c>
      <c r="O10" s="122">
        <f>IF('Part 1'!O8=0,0,'Part 1'!O34/'Part 1'!O8)</f>
        <v>0</v>
      </c>
      <c r="P10" s="122">
        <f>IF('Part 1'!P8=0,0,'Part 1'!P34/'Part 1'!P8)</f>
        <v>0</v>
      </c>
      <c r="Q10" s="118"/>
      <c r="R10" s="118"/>
      <c r="S10" s="118"/>
      <c r="T10" s="118"/>
      <c r="U10" s="118"/>
    </row>
    <row r="11" spans="1:21" ht="15" customHeight="1">
      <c r="A11" s="103" t="s">
        <v>167</v>
      </c>
      <c r="B11" s="59" t="s">
        <v>177</v>
      </c>
      <c r="C11" s="121"/>
      <c r="D11" s="123">
        <f>IF('Part 1'!D8=0,0,('Part 1'!D17+'Part 1'!D18)/'Part 1'!D8)</f>
        <v>0</v>
      </c>
      <c r="E11" s="123">
        <f>IF('Part 1'!E8=0,0,('Part 1'!E17+'Part 1'!E18)/'Part 1'!E8)</f>
        <v>0</v>
      </c>
      <c r="F11" s="123">
        <f>IF('Part 1'!F8=0,0,('Part 1'!F17+'Part 1'!F18)/'Part 1'!F8)</f>
        <v>0</v>
      </c>
      <c r="G11" s="123">
        <f>IF('Part 1'!G8=0,0,('Part 1'!G17+'Part 1'!G18)/'Part 1'!G8)</f>
        <v>0</v>
      </c>
      <c r="H11" s="123">
        <f>IF('Part 1'!H8=0,0,('Part 1'!H17+'Part 1'!H18)/'Part 1'!H8)</f>
        <v>0</v>
      </c>
      <c r="I11" s="123">
        <f>IF('Part 1'!I8=0,0,('Part 1'!I17+'Part 1'!I18)/'Part 1'!I8)</f>
        <v>0</v>
      </c>
      <c r="J11" s="123">
        <f>IF('Part 1'!J8=0,0,('Part 1'!J17+'Part 1'!J18)/'Part 1'!J8)</f>
        <v>0</v>
      </c>
      <c r="K11" s="123">
        <f>IF('Part 1'!K8=0,0,('Part 1'!K17+'Part 1'!K18)/'Part 1'!K8)</f>
        <v>0</v>
      </c>
      <c r="L11" s="123">
        <f>IF('Part 1'!L8=0,0,('Part 1'!L17+'Part 1'!L18)/'Part 1'!L8)</f>
        <v>0</v>
      </c>
      <c r="M11" s="123">
        <f>IF('Part 1'!M8=0,0,('Part 1'!M17+'Part 1'!M18)/'Part 1'!M8)</f>
        <v>0</v>
      </c>
      <c r="N11" s="123">
        <f>IF('Part 1'!N8=0,0,('Part 1'!N17+'Part 1'!N18)/'Part 1'!N8)</f>
        <v>0</v>
      </c>
      <c r="O11" s="123">
        <f>IF('Part 1'!O8=0,0,('Part 1'!O17+'Part 1'!O18)/'Part 1'!O8)</f>
        <v>0</v>
      </c>
      <c r="P11" s="123">
        <f>IF('Part 1'!P8=0,0,('Part 1'!P17+'Part 1'!P18)/'Part 1'!P8)</f>
        <v>0</v>
      </c>
      <c r="Q11" s="118"/>
      <c r="R11" s="118"/>
      <c r="S11" s="118"/>
      <c r="T11" s="118"/>
      <c r="U11" s="118"/>
    </row>
    <row r="12" spans="1:21" ht="15" customHeight="1">
      <c r="A12" s="103" t="s">
        <v>167</v>
      </c>
      <c r="B12" s="75" t="s">
        <v>178</v>
      </c>
      <c r="C12" s="118"/>
      <c r="D12" s="123">
        <f>IF('Part 1'!D8=0,0,('Part 1'!D19+'Part 1'!D20)/'Part 1'!D8)</f>
        <v>0</v>
      </c>
      <c r="E12" s="123">
        <f>IF('Part 1'!E8=0,0,('Part 1'!E19+'Part 1'!E20)/'Part 1'!E8)</f>
        <v>0</v>
      </c>
      <c r="F12" s="123">
        <f>IF('Part 1'!F8=0,0,('Part 1'!F19+'Part 1'!F20)/'Part 1'!F8)</f>
        <v>0</v>
      </c>
      <c r="G12" s="123">
        <f>IF('Part 1'!G8=0,0,('Part 1'!G19+'Part 1'!G20)/'Part 1'!G8)</f>
        <v>0</v>
      </c>
      <c r="H12" s="123">
        <f>IF('Part 1'!H8=0,0,('Part 1'!H19+'Part 1'!H20)/'Part 1'!H8)</f>
        <v>0</v>
      </c>
      <c r="I12" s="123">
        <f>IF('Part 1'!I8=0,0,('Part 1'!I19+'Part 1'!I20)/'Part 1'!I8)</f>
        <v>0</v>
      </c>
      <c r="J12" s="123">
        <f>IF('Part 1'!J8=0,0,('Part 1'!J19+'Part 1'!J20)/'Part 1'!J8)</f>
        <v>0</v>
      </c>
      <c r="K12" s="123">
        <f>IF('Part 1'!K8=0,0,('Part 1'!K19+'Part 1'!K20)/'Part 1'!K8)</f>
        <v>0</v>
      </c>
      <c r="L12" s="123">
        <f>IF('Part 1'!L8=0,0,('Part 1'!L19+'Part 1'!L20)/'Part 1'!L8)</f>
        <v>0</v>
      </c>
      <c r="M12" s="123">
        <f>IF('Part 1'!M8=0,0,('Part 1'!M19+'Part 1'!M20)/'Part 1'!M8)</f>
        <v>0</v>
      </c>
      <c r="N12" s="123">
        <f>IF('Part 1'!N8=0,0,('Part 1'!N19+'Part 1'!N20)/'Part 1'!N8)</f>
        <v>0</v>
      </c>
      <c r="O12" s="123">
        <f>IF('Part 1'!O8=0,0,('Part 1'!O19+'Part 1'!O20)/'Part 1'!O8)</f>
        <v>0</v>
      </c>
      <c r="P12" s="123">
        <f>IF('Part 1'!P8=0,0,('Part 1'!P19+'Part 1'!P20)/'Part 1'!P8)</f>
        <v>0</v>
      </c>
      <c r="Q12" s="118"/>
      <c r="R12" s="118"/>
      <c r="S12" s="118"/>
      <c r="T12" s="118"/>
      <c r="U12" s="118"/>
    </row>
    <row r="13" spans="1:21" s="64" customFormat="1" ht="15" customHeight="1">
      <c r="A13" s="103" t="s">
        <v>167</v>
      </c>
      <c r="B13" s="93" t="s">
        <v>179</v>
      </c>
      <c r="C13" s="118"/>
      <c r="D13" s="123">
        <f>IF('Part 1'!D8=0,0,SUM('Part 1'!D31-'Part 1'!D28-'Part 1'!D25)/'Part 1'!D8)</f>
        <v>0</v>
      </c>
      <c r="E13" s="123">
        <f>IF('Part 1'!E8=0,0,SUM('Part 1'!E31-'Part 1'!E28-'Part 1'!E25)/'Part 1'!E8)</f>
        <v>0</v>
      </c>
      <c r="F13" s="123">
        <f>IF('Part 1'!F8=0,0,SUM('Part 1'!F31-'Part 1'!F28-'Part 1'!F25)/'Part 1'!F8)</f>
        <v>0</v>
      </c>
      <c r="G13" s="123">
        <f>IF('Part 1'!G8=0,0,SUM('Part 1'!G31-'Part 1'!G28-'Part 1'!G25)/'Part 1'!G8)</f>
        <v>0</v>
      </c>
      <c r="H13" s="123">
        <f>IF('Part 1'!H8=0,0,SUM('Part 1'!H31-'Part 1'!H28-'Part 1'!H25)/'Part 1'!H8)</f>
        <v>0</v>
      </c>
      <c r="I13" s="123">
        <f>IF('Part 1'!I8=0,0,SUM('Part 1'!I31-'Part 1'!I28-'Part 1'!I25)/'Part 1'!I8)</f>
        <v>0</v>
      </c>
      <c r="J13" s="123">
        <f>IF('Part 1'!J8=0,0,SUM('Part 1'!J31-'Part 1'!J28-'Part 1'!J25)/'Part 1'!J8)</f>
        <v>0</v>
      </c>
      <c r="K13" s="123">
        <f>IF('Part 1'!K8=0,0,SUM('Part 1'!K31-'Part 1'!K28-'Part 1'!K25)/'Part 1'!K8)</f>
        <v>0</v>
      </c>
      <c r="L13" s="123">
        <f>IF('Part 1'!L8=0,0,SUM('Part 1'!L31-'Part 1'!L28-'Part 1'!L25)/'Part 1'!L8)</f>
        <v>0</v>
      </c>
      <c r="M13" s="123">
        <f>IF('Part 1'!M8=0,0,SUM('Part 1'!M31-'Part 1'!M28-'Part 1'!M25)/'Part 1'!M8)</f>
        <v>0</v>
      </c>
      <c r="N13" s="123">
        <f>IF('Part 1'!N8=0,0,SUM('Part 1'!N31-'Part 1'!N28-'Part 1'!N25)/'Part 1'!N8)</f>
        <v>0</v>
      </c>
      <c r="O13" s="123">
        <f>IF('Part 1'!O8=0,0,SUM('Part 1'!O31-'Part 1'!O28-'Part 1'!O25)/'Part 1'!O8)</f>
        <v>0</v>
      </c>
      <c r="P13" s="123">
        <f>IF('Part 1'!P8=0,0,SUM('Part 1'!P31-'Part 1'!P28-'Part 1'!P25)/'Part 1'!P8)</f>
        <v>0</v>
      </c>
      <c r="Q13" s="118"/>
      <c r="R13" s="118"/>
      <c r="S13" s="118"/>
      <c r="T13" s="118"/>
      <c r="U13" s="118"/>
    </row>
    <row r="14" spans="1:21" s="64" customFormat="1" ht="15" customHeight="1">
      <c r="A14" s="103" t="s">
        <v>167</v>
      </c>
      <c r="B14" s="93" t="s">
        <v>180</v>
      </c>
      <c r="C14" s="118"/>
      <c r="D14" s="123">
        <f>IF('Part 1'!D8=0,0,SUM('Part 5'!D20+'Part 5'!D21)/'Part 1'!D8)</f>
        <v>0</v>
      </c>
      <c r="E14" s="123">
        <f>IF('Part 1'!E8=0,0,SUM('Part 5'!E20+'Part 5'!E21)/'Part 1'!E8)</f>
        <v>0</v>
      </c>
      <c r="F14" s="123">
        <f>IF('Part 1'!F8=0,0,SUM('Part 5'!F20+'Part 5'!F21)/'Part 1'!F8)</f>
        <v>0</v>
      </c>
      <c r="G14" s="123">
        <f>IF('Part 1'!G8=0,0,SUM('Part 5'!G20+'Part 5'!G21)/'Part 1'!G8)</f>
        <v>0</v>
      </c>
      <c r="H14" s="123">
        <f>IF('Part 1'!H8=0,0,SUM('Part 5'!H20+'Part 5'!H21)/'Part 1'!H8)</f>
        <v>0</v>
      </c>
      <c r="I14" s="123">
        <f>IF('Part 1'!I8=0,0,SUM('Part 5'!I20+'Part 5'!I21)/'Part 1'!I8)</f>
        <v>0</v>
      </c>
      <c r="J14" s="123">
        <f>IF('Part 1'!J8=0,0,SUM('Part 5'!J20+'Part 5'!J21)/'Part 1'!J8)</f>
        <v>0</v>
      </c>
      <c r="K14" s="123">
        <f>IF('Part 1'!K8=0,0,SUM('Part 5'!K20+'Part 5'!K21)/'Part 1'!K8)</f>
        <v>0</v>
      </c>
      <c r="L14" s="123">
        <f>IF('Part 1'!L8=0,0,SUM('Part 5'!L20+'Part 5'!L21)/'Part 1'!L8)</f>
        <v>0</v>
      </c>
      <c r="M14" s="123">
        <f>IF('Part 1'!M8=0,0,SUM('Part 5'!M20+'Part 5'!M21)/'Part 1'!M8)</f>
        <v>0</v>
      </c>
      <c r="N14" s="123">
        <f>IF('Part 1'!N8=0,0,SUM('Part 5'!N20+'Part 5'!N21)/'Part 1'!N8)</f>
        <v>0</v>
      </c>
      <c r="O14" s="123">
        <f>IF('Part 1'!O8=0,0,SUM('Part 5'!O20+'Part 5'!O21)/'Part 1'!O8)</f>
        <v>0</v>
      </c>
      <c r="P14" s="123">
        <f>IF('Part 1'!P8=0,0,SUM('Part 5'!P20+'Part 5'!P21)/'Part 1'!P8)</f>
        <v>0</v>
      </c>
      <c r="Q14" s="118"/>
      <c r="R14" s="119"/>
      <c r="S14" s="118"/>
      <c r="T14" s="118"/>
      <c r="U14" s="118"/>
    </row>
    <row r="15" spans="1:21" s="64" customFormat="1" ht="15" customHeight="1">
      <c r="A15" s="103" t="s">
        <v>167</v>
      </c>
      <c r="B15" s="70" t="s">
        <v>181</v>
      </c>
      <c r="C15" s="118"/>
      <c r="D15" s="123">
        <f>IF('Part 1'!D8=0,0,'Part 1'!D28/'Part 1'!D8)</f>
        <v>0</v>
      </c>
      <c r="E15" s="123">
        <f>IF('Part 1'!E8=0,0,'Part 1'!E28/'Part 1'!E8)</f>
        <v>0</v>
      </c>
      <c r="F15" s="123">
        <f>IF('Part 1'!F8=0,0,'Part 1'!F28/'Part 1'!F8)</f>
        <v>0</v>
      </c>
      <c r="G15" s="123">
        <f>IF('Part 1'!G8=0,0,'Part 1'!G28/'Part 1'!G8)</f>
        <v>0</v>
      </c>
      <c r="H15" s="123">
        <f>IF('Part 1'!H8=0,0,'Part 1'!H28/'Part 1'!H8)</f>
        <v>0</v>
      </c>
      <c r="I15" s="123">
        <f>IF('Part 1'!I8=0,0,'Part 1'!I28/'Part 1'!I8)</f>
        <v>0</v>
      </c>
      <c r="J15" s="123">
        <f>IF('Part 1'!J8=0,0,'Part 1'!J28/'Part 1'!J8)</f>
        <v>0</v>
      </c>
      <c r="K15" s="123">
        <f>IF('Part 1'!K8=0,0,'Part 1'!K28/'Part 1'!K8)</f>
        <v>0</v>
      </c>
      <c r="L15" s="123">
        <f>IF('Part 1'!L8=0,0,'Part 1'!L28/'Part 1'!L8)</f>
        <v>0</v>
      </c>
      <c r="M15" s="123">
        <f>IF('Part 1'!M8=0,0,'Part 1'!M28/'Part 1'!M8)</f>
        <v>0</v>
      </c>
      <c r="N15" s="123">
        <f>IF('Part 1'!N8=0,0,'Part 1'!N28/'Part 1'!N8)</f>
        <v>0</v>
      </c>
      <c r="O15" s="123">
        <f>IF('Part 1'!O8=0,0,'Part 1'!O28/'Part 1'!O8)</f>
        <v>0</v>
      </c>
      <c r="P15" s="123">
        <f>IF('Part 1'!P8=0,0,'Part 1'!P28/'Part 1'!P8)</f>
        <v>0</v>
      </c>
      <c r="Q15" s="118"/>
      <c r="R15" s="119"/>
      <c r="S15" s="118"/>
      <c r="T15" s="118"/>
      <c r="U15" s="118"/>
    </row>
    <row r="16" spans="1:21" s="64" customFormat="1" ht="15" customHeight="1">
      <c r="A16" s="103" t="s">
        <v>167</v>
      </c>
      <c r="B16" s="75" t="s">
        <v>182</v>
      </c>
      <c r="C16" s="118"/>
      <c r="D16" s="124">
        <f>IF('Part 1'!D8=0,0,'Part 6'!D21/'Part 1'!D8)</f>
        <v>0</v>
      </c>
      <c r="E16" s="124">
        <f>IF('Part 1'!E8=0,0,'Part 6'!E21/'Part 1'!E8)</f>
        <v>0</v>
      </c>
      <c r="F16" s="124">
        <f>IF('Part 1'!F8=0,0,'Part 6'!F21/'Part 1'!F8)</f>
        <v>0</v>
      </c>
      <c r="G16" s="124">
        <f>IF('Part 1'!G8=0,0,'Part 6'!G21/'Part 1'!G8)</f>
        <v>0</v>
      </c>
      <c r="H16" s="124">
        <f>IF('Part 1'!H8=0,0,'Part 6'!H21/'Part 1'!H8)</f>
        <v>0</v>
      </c>
      <c r="I16" s="124">
        <f>IF('Part 1'!I8=0,0,'Part 6'!I21/'Part 1'!I8)</f>
        <v>0</v>
      </c>
      <c r="J16" s="124">
        <f>IF('Part 1'!J8=0,0,'Part 6'!J21/'Part 1'!J8)</f>
        <v>0</v>
      </c>
      <c r="K16" s="124">
        <f>IF('Part 1'!K8=0,0,'Part 6'!K21/'Part 1'!K8)</f>
        <v>0</v>
      </c>
      <c r="L16" s="124">
        <f>IF('Part 1'!L8=0,0,'Part 6'!L21/'Part 1'!L8)</f>
        <v>0</v>
      </c>
      <c r="M16" s="124">
        <f>IF('Part 1'!M8=0,0,'Part 6'!M21/'Part 1'!M8)</f>
        <v>0</v>
      </c>
      <c r="N16" s="124">
        <f>IF('Part 1'!N8=0,0,'Part 6'!N21/'Part 1'!N8)</f>
        <v>0</v>
      </c>
      <c r="O16" s="124">
        <f>IF('Part 1'!O8=0,0,'Part 6'!O21/'Part 1'!O8)</f>
        <v>0</v>
      </c>
      <c r="P16" s="124">
        <f>IF('Part 1'!P8=0,0,'Part 6'!P21/'Part 1'!P8)</f>
        <v>0</v>
      </c>
      <c r="Q16" s="118"/>
      <c r="R16" s="119"/>
      <c r="S16" s="118"/>
      <c r="T16" s="118"/>
      <c r="U16" s="118"/>
    </row>
    <row r="17" spans="1:21" s="64" customFormat="1" ht="15" customHeight="1">
      <c r="A17" s="103" t="s">
        <v>167</v>
      </c>
      <c r="B17" s="93" t="s">
        <v>183</v>
      </c>
      <c r="C17" s="118"/>
      <c r="D17" s="122">
        <f>SUM(D10:D16)</f>
        <v>0</v>
      </c>
      <c r="E17" s="122">
        <f>SUM(E10:E16)</f>
        <v>0</v>
      </c>
      <c r="F17" s="122">
        <f>SUM(F10:F16)</f>
        <v>0</v>
      </c>
      <c r="G17" s="122">
        <f>SUM(G10:G16)</f>
        <v>0</v>
      </c>
      <c r="H17" s="122">
        <f>SUM(H10:H16)</f>
        <v>0</v>
      </c>
      <c r="I17" s="122">
        <f aca="true" t="shared" si="0" ref="I17:O17">SUM(I10:I16)</f>
        <v>0</v>
      </c>
      <c r="J17" s="122">
        <f t="shared" si="0"/>
        <v>0</v>
      </c>
      <c r="K17" s="122">
        <f t="shared" si="0"/>
        <v>0</v>
      </c>
      <c r="L17" s="122">
        <f t="shared" si="0"/>
        <v>0</v>
      </c>
      <c r="M17" s="122">
        <f t="shared" si="0"/>
        <v>0</v>
      </c>
      <c r="N17" s="122">
        <f t="shared" si="0"/>
        <v>0</v>
      </c>
      <c r="O17" s="122">
        <f t="shared" si="0"/>
        <v>0</v>
      </c>
      <c r="P17" s="122">
        <f>SUM(P10:P16)</f>
        <v>0</v>
      </c>
      <c r="Q17" s="118"/>
      <c r="R17" s="118"/>
      <c r="S17" s="118"/>
      <c r="T17" s="118"/>
      <c r="U17" s="118"/>
    </row>
    <row r="18" spans="1:21" s="64" customFormat="1" ht="15" customHeight="1">
      <c r="A18" s="103" t="s">
        <v>167</v>
      </c>
      <c r="B18" s="93" t="s">
        <v>184</v>
      </c>
      <c r="C18" s="118"/>
      <c r="D18" s="124">
        <f>IF('Part 1'!D8=0,0,'Part 1'!D36/'Part 1'!D8)</f>
        <v>0</v>
      </c>
      <c r="E18" s="124">
        <f>IF('Part 1'!E8=0,0,'Part 1'!E36/'Part 1'!E8)</f>
        <v>0</v>
      </c>
      <c r="F18" s="124">
        <f>IF('Part 1'!F8=0,0,'Part 1'!F36/'Part 1'!F8)</f>
        <v>0</v>
      </c>
      <c r="G18" s="124">
        <f>IF('Part 1'!G8=0,0,'Part 1'!G36/'Part 1'!G8)</f>
        <v>0</v>
      </c>
      <c r="H18" s="124">
        <f>IF('Part 1'!H8=0,0,'Part 1'!H36/'Part 1'!H8)</f>
        <v>0</v>
      </c>
      <c r="I18" s="124">
        <f>IF('Part 1'!I8=0,0,'Part 1'!I36/'Part 1'!I8)</f>
        <v>0</v>
      </c>
      <c r="J18" s="124">
        <f>IF('Part 1'!J8=0,0,'Part 1'!J36/'Part 1'!J8)</f>
        <v>0</v>
      </c>
      <c r="K18" s="124">
        <f>IF('Part 1'!K8=0,0,'Part 1'!K36/'Part 1'!K8)</f>
        <v>0</v>
      </c>
      <c r="L18" s="124">
        <f>IF('Part 1'!L8=0,0,'Part 1'!L36/'Part 1'!L8)</f>
        <v>0</v>
      </c>
      <c r="M18" s="124">
        <f>IF('Part 1'!M8=0,0,'Part 1'!M36/'Part 1'!M8)</f>
        <v>0</v>
      </c>
      <c r="N18" s="124">
        <f>IF('Part 1'!N8=0,0,'Part 1'!N36/'Part 1'!N8)</f>
        <v>0</v>
      </c>
      <c r="O18" s="124">
        <f>IF('Part 1'!O8=0,0,'Part 1'!O36/'Part 1'!O8)</f>
        <v>0</v>
      </c>
      <c r="P18" s="124">
        <f>IF('Part 1'!P8=0,0,'Part 1'!P36/'Part 1'!P8)</f>
        <v>0</v>
      </c>
      <c r="Q18" s="118"/>
      <c r="R18" s="118"/>
      <c r="S18" s="118"/>
      <c r="T18" s="118"/>
      <c r="U18" s="118"/>
    </row>
    <row r="19" spans="1:21" s="64" customFormat="1" ht="15" customHeight="1">
      <c r="A19" s="103" t="s">
        <v>167</v>
      </c>
      <c r="B19" s="65" t="s">
        <v>185</v>
      </c>
      <c r="C19" s="118"/>
      <c r="D19" s="122">
        <f>+D17+D18</f>
        <v>0</v>
      </c>
      <c r="E19" s="122">
        <f>+E17+E18</f>
        <v>0</v>
      </c>
      <c r="F19" s="122">
        <f>+F17+F18</f>
        <v>0</v>
      </c>
      <c r="G19" s="122">
        <f>+G17+G18</f>
        <v>0</v>
      </c>
      <c r="H19" s="122">
        <f>+H17+H18</f>
        <v>0</v>
      </c>
      <c r="I19" s="122">
        <f aca="true" t="shared" si="1" ref="I19:O19">+I17+I18</f>
        <v>0</v>
      </c>
      <c r="J19" s="122">
        <f t="shared" si="1"/>
        <v>0</v>
      </c>
      <c r="K19" s="122">
        <f t="shared" si="1"/>
        <v>0</v>
      </c>
      <c r="L19" s="122">
        <f t="shared" si="1"/>
        <v>0</v>
      </c>
      <c r="M19" s="122">
        <f t="shared" si="1"/>
        <v>0</v>
      </c>
      <c r="N19" s="122">
        <f t="shared" si="1"/>
        <v>0</v>
      </c>
      <c r="O19" s="122">
        <f t="shared" si="1"/>
        <v>0</v>
      </c>
      <c r="P19" s="125">
        <f>+P17+P18</f>
        <v>0</v>
      </c>
      <c r="Q19" s="118"/>
      <c r="R19" s="118"/>
      <c r="S19" s="118"/>
      <c r="T19" s="118"/>
      <c r="U19" s="118"/>
    </row>
    <row r="20" spans="1:21" ht="15" customHeight="1">
      <c r="A20" s="43" t="s">
        <v>130</v>
      </c>
      <c r="B20" s="54"/>
      <c r="C20" s="69"/>
      <c r="D20" s="69"/>
      <c r="E20" s="69"/>
      <c r="F20" s="69"/>
      <c r="G20" s="69"/>
      <c r="H20" s="69"/>
      <c r="I20" s="69"/>
      <c r="J20" s="69"/>
      <c r="K20" s="69"/>
      <c r="L20" s="69"/>
      <c r="M20" s="69"/>
      <c r="N20" s="69"/>
      <c r="O20" s="69"/>
      <c r="P20" s="69"/>
      <c r="Q20" s="69"/>
      <c r="R20" s="69"/>
      <c r="S20" s="69"/>
      <c r="T20" s="69"/>
      <c r="U20" s="69"/>
    </row>
    <row r="21" spans="1:21" ht="15" customHeight="1" hidden="1">
      <c r="A21" s="43"/>
      <c r="B21" s="54"/>
      <c r="C21" s="69"/>
      <c r="D21" s="126"/>
      <c r="E21" s="126"/>
      <c r="F21" s="126"/>
      <c r="G21" s="126"/>
      <c r="H21" s="126"/>
      <c r="I21" s="126"/>
      <c r="J21" s="126"/>
      <c r="K21" s="126"/>
      <c r="L21" s="126"/>
      <c r="M21" s="126"/>
      <c r="N21" s="126"/>
      <c r="O21" s="126"/>
      <c r="P21" s="126"/>
      <c r="Q21" s="69"/>
      <c r="R21" s="69"/>
      <c r="S21" s="69"/>
      <c r="T21" s="69"/>
      <c r="U21" s="69"/>
    </row>
    <row r="22" spans="1:21" ht="15" customHeight="1" hidden="1">
      <c r="A22" s="127"/>
      <c r="B22" s="100"/>
      <c r="C22" s="100"/>
      <c r="D22" s="100"/>
      <c r="E22" s="100"/>
      <c r="F22" s="100"/>
      <c r="G22" s="100"/>
      <c r="H22" s="100"/>
      <c r="I22" s="100"/>
      <c r="J22" s="100"/>
      <c r="K22" s="100"/>
      <c r="L22" s="100"/>
      <c r="M22" s="100"/>
      <c r="N22" s="100"/>
      <c r="O22" s="100"/>
      <c r="P22" s="100"/>
      <c r="Q22" s="100"/>
      <c r="R22" s="100"/>
      <c r="S22" s="100"/>
      <c r="T22" s="100"/>
      <c r="U22" s="100"/>
    </row>
    <row r="23" ht="15" customHeight="1" hidden="1"/>
    <row r="24" ht="15" customHeight="1" hidden="1"/>
    <row r="25" ht="15" customHeight="1" hidden="1"/>
    <row r="26" ht="14.25" hidden="1"/>
    <row r="27" ht="14.25" hidden="1"/>
    <row r="28" ht="14.25" hidden="1"/>
    <row r="29" spans="4:16" ht="14.25" hidden="1">
      <c r="D29" s="64"/>
      <c r="E29" s="64"/>
      <c r="F29" s="64"/>
      <c r="G29" s="64"/>
      <c r="H29" s="64"/>
      <c r="I29" s="64"/>
      <c r="J29" s="64"/>
      <c r="K29" s="64"/>
      <c r="L29" s="64"/>
      <c r="M29" s="64"/>
      <c r="N29" s="64"/>
      <c r="O29" s="64"/>
      <c r="P29" s="64"/>
    </row>
  </sheetData>
  <sheetProtection password="C331" sheet="1" formatColumns="0"/>
  <mergeCells count="2">
    <mergeCell ref="A1:B1"/>
    <mergeCell ref="C1:P1"/>
  </mergeCells>
  <printOptions/>
  <pageMargins left="0.5" right="0.5" top="0.5" bottom="0.5" header="0.5" footer="0.5"/>
  <pageSetup cellComments="asDisplayed" fitToHeight="1" fitToWidth="1" horizontalDpi="600" verticalDpi="600" orientation="landscape" scale="42"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70"/>
  <sheetViews>
    <sheetView zoomScalePageLayoutView="0" workbookViewId="0" topLeftCell="A1">
      <pane ySplit="7" topLeftCell="A8" activePane="bottomLeft" state="frozen"/>
      <selection pane="topLeft" activeCell="A1" sqref="A1"/>
      <selection pane="bottomLeft" activeCell="A1" sqref="A1:B1"/>
    </sheetView>
  </sheetViews>
  <sheetFormatPr defaultColWidth="0" defaultRowHeight="12.75" zeroHeight="1"/>
  <cols>
    <col min="1" max="1" width="24.83203125" style="134" customWidth="1"/>
    <col min="2" max="2" width="40.83203125" style="134" customWidth="1"/>
    <col min="3" max="3" width="24.83203125" style="134" customWidth="1"/>
    <col min="4" max="16" width="17.83203125" style="134" customWidth="1"/>
    <col min="17" max="17" width="2.83203125" style="134" customWidth="1"/>
    <col min="18" max="21" width="12.83203125" style="134" hidden="1" customWidth="1"/>
    <col min="22" max="16384" width="0" style="134" hidden="1" customWidth="1"/>
  </cols>
  <sheetData>
    <row r="1" spans="1:17" ht="30" customHeight="1">
      <c r="A1" s="321" t="s">
        <v>20</v>
      </c>
      <c r="B1" s="321"/>
      <c r="C1" s="323"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23"/>
      <c r="E1" s="323"/>
      <c r="F1" s="323"/>
      <c r="G1" s="323"/>
      <c r="H1" s="323"/>
      <c r="I1" s="323"/>
      <c r="J1" s="323"/>
      <c r="K1" s="323"/>
      <c r="L1" s="323"/>
      <c r="M1" s="323"/>
      <c r="N1" s="323"/>
      <c r="O1" s="323"/>
      <c r="P1" s="323"/>
      <c r="Q1" s="106"/>
    </row>
    <row r="2" spans="1:17" ht="15" customHeight="1">
      <c r="A2" s="20" t="s">
        <v>73</v>
      </c>
      <c r="B2" s="34">
        <f>+'Part 1'!B2:H2</f>
        <v>0</v>
      </c>
      <c r="C2" s="34"/>
      <c r="D2" s="34"/>
      <c r="E2" s="34"/>
      <c r="F2" s="34"/>
      <c r="G2" s="34"/>
      <c r="H2" s="34"/>
      <c r="I2" s="34"/>
      <c r="J2" s="34"/>
      <c r="K2" s="34"/>
      <c r="L2" s="34"/>
      <c r="M2" s="34"/>
      <c r="N2" s="34"/>
      <c r="O2" s="34"/>
      <c r="P2" s="34"/>
      <c r="Q2" s="106"/>
    </row>
    <row r="3" spans="1:17" ht="15" customHeight="1">
      <c r="A3" s="20" t="s">
        <v>4</v>
      </c>
      <c r="B3" s="107">
        <f>+'Part 1'!B3</f>
        <v>2020</v>
      </c>
      <c r="C3" s="20" t="s">
        <v>19</v>
      </c>
      <c r="D3" s="266" t="str">
        <f>+'Part 1'!D3</f>
        <v>STAR+PLUS</v>
      </c>
      <c r="F3" s="267"/>
      <c r="G3" s="258"/>
      <c r="H3" s="258"/>
      <c r="I3" s="258"/>
      <c r="J3" s="258"/>
      <c r="K3" s="258"/>
      <c r="L3" s="258"/>
      <c r="M3" s="258"/>
      <c r="N3" s="258"/>
      <c r="O3" s="258"/>
      <c r="P3" s="259"/>
      <c r="Q3" s="105"/>
    </row>
    <row r="4" spans="1:17" ht="15" customHeight="1">
      <c r="A4" s="20" t="s">
        <v>5</v>
      </c>
      <c r="B4" s="110" t="str">
        <f>+'Part 1'!B4</f>
        <v> </v>
      </c>
      <c r="C4" s="28" t="s">
        <v>74</v>
      </c>
      <c r="D4" s="111">
        <f>+'Part 1'!D4</f>
        <v>0</v>
      </c>
      <c r="F4" s="260"/>
      <c r="G4" s="261"/>
      <c r="H4" s="261"/>
      <c r="I4" s="261"/>
      <c r="J4" s="261"/>
      <c r="K4" s="261"/>
      <c r="L4" s="261"/>
      <c r="M4" s="261"/>
      <c r="N4" s="261"/>
      <c r="O4" s="261"/>
      <c r="P4" s="261"/>
      <c r="Q4" s="112"/>
    </row>
    <row r="5" spans="1:17" ht="15" customHeight="1">
      <c r="A5" s="20" t="s">
        <v>6</v>
      </c>
      <c r="B5" s="111">
        <f>+'Part 1'!B5</f>
        <v>0</v>
      </c>
      <c r="C5" s="20" t="s">
        <v>68</v>
      </c>
      <c r="D5" s="110" t="str">
        <f>+'Part 1'!D5</f>
        <v> </v>
      </c>
      <c r="F5" s="261"/>
      <c r="G5" s="261"/>
      <c r="H5" s="261"/>
      <c r="I5" s="261"/>
      <c r="J5" s="261"/>
      <c r="K5" s="261"/>
      <c r="L5" s="261"/>
      <c r="M5" s="261"/>
      <c r="N5" s="261"/>
      <c r="O5" s="261"/>
      <c r="P5" s="261"/>
      <c r="Q5" s="112"/>
    </row>
    <row r="6" spans="1:17" ht="30" customHeight="1">
      <c r="A6" s="41" t="s">
        <v>84</v>
      </c>
      <c r="B6" s="107" t="s">
        <v>78</v>
      </c>
      <c r="C6" s="35"/>
      <c r="D6" s="35"/>
      <c r="F6" s="131"/>
      <c r="G6" s="115"/>
      <c r="H6" s="115"/>
      <c r="I6" s="115"/>
      <c r="J6" s="115"/>
      <c r="K6" s="115"/>
      <c r="L6" s="115"/>
      <c r="M6" s="115"/>
      <c r="N6" s="115"/>
      <c r="O6" s="115"/>
      <c r="P6" s="115"/>
      <c r="Q6" s="132"/>
    </row>
    <row r="7" spans="1:16" s="268" customFormat="1" ht="30" customHeight="1">
      <c r="A7" s="133" t="s">
        <v>137</v>
      </c>
      <c r="B7" s="40" t="s">
        <v>138</v>
      </c>
      <c r="C7" s="41" t="s">
        <v>0</v>
      </c>
      <c r="D7" s="116" t="str">
        <f>+'Part 1'!D7</f>
        <v>Sep-19</v>
      </c>
      <c r="E7" s="116" t="str">
        <f>+'Part 1'!E7</f>
        <v>Oct-19</v>
      </c>
      <c r="F7" s="116" t="str">
        <f>+'Part 1'!F7</f>
        <v>Nov-19</v>
      </c>
      <c r="G7" s="116" t="str">
        <f>+'Part 1'!G7</f>
        <v>Dec-19</v>
      </c>
      <c r="H7" s="116" t="str">
        <f>+'Part 1'!H7</f>
        <v>Jan-20</v>
      </c>
      <c r="I7" s="116" t="str">
        <f>+'Part 1'!I7</f>
        <v>Feb-20</v>
      </c>
      <c r="J7" s="116" t="str">
        <f>+'Part 1'!J7</f>
        <v>Mar-20</v>
      </c>
      <c r="K7" s="116" t="str">
        <f>+'Part 1'!K7</f>
        <v>Apr-20</v>
      </c>
      <c r="L7" s="116" t="str">
        <f>+'Part 1'!L7</f>
        <v>May-20</v>
      </c>
      <c r="M7" s="116" t="str">
        <f>+'Part 1'!M7</f>
        <v>Jun-20</v>
      </c>
      <c r="N7" s="116" t="str">
        <f>+'Part 1'!N7</f>
        <v>Jul-20</v>
      </c>
      <c r="O7" s="116" t="str">
        <f>+'Part 1'!O7</f>
        <v>Aug-20</v>
      </c>
      <c r="P7" s="101" t="s">
        <v>1</v>
      </c>
    </row>
    <row r="8" ht="24.75" customHeight="1">
      <c r="A8" s="120" t="s">
        <v>79</v>
      </c>
    </row>
    <row r="9" spans="1:16" ht="15" customHeight="1">
      <c r="A9" s="148" t="s">
        <v>167</v>
      </c>
      <c r="B9" s="135" t="s">
        <v>186</v>
      </c>
      <c r="D9" s="269">
        <f aca="true" t="shared" si="0" ref="D9:O9">SUM(D20*D31)</f>
        <v>0</v>
      </c>
      <c r="E9" s="269">
        <f t="shared" si="0"/>
        <v>0</v>
      </c>
      <c r="F9" s="269">
        <f t="shared" si="0"/>
        <v>0</v>
      </c>
      <c r="G9" s="269">
        <f t="shared" si="0"/>
        <v>0</v>
      </c>
      <c r="H9" s="269">
        <f t="shared" si="0"/>
        <v>0</v>
      </c>
      <c r="I9" s="269">
        <f t="shared" si="0"/>
        <v>0</v>
      </c>
      <c r="J9" s="269">
        <f t="shared" si="0"/>
        <v>0</v>
      </c>
      <c r="K9" s="269">
        <f t="shared" si="0"/>
        <v>0</v>
      </c>
      <c r="L9" s="269">
        <f t="shared" si="0"/>
        <v>0</v>
      </c>
      <c r="M9" s="269">
        <f t="shared" si="0"/>
        <v>0</v>
      </c>
      <c r="N9" s="269">
        <f t="shared" si="0"/>
        <v>0</v>
      </c>
      <c r="O9" s="269">
        <f t="shared" si="0"/>
        <v>0</v>
      </c>
      <c r="P9" s="269">
        <f aca="true" t="shared" si="1" ref="P9:P14">SUM(D9:O9)</f>
        <v>0</v>
      </c>
    </row>
    <row r="10" spans="1:16" ht="15" customHeight="1">
      <c r="A10" s="148" t="s">
        <v>167</v>
      </c>
      <c r="B10" s="136" t="s">
        <v>187</v>
      </c>
      <c r="D10" s="269">
        <f aca="true" t="shared" si="2" ref="D10:O10">SUM(D21*D32)</f>
        <v>0</v>
      </c>
      <c r="E10" s="269">
        <f t="shared" si="2"/>
        <v>0</v>
      </c>
      <c r="F10" s="269">
        <f t="shared" si="2"/>
        <v>0</v>
      </c>
      <c r="G10" s="269">
        <f t="shared" si="2"/>
        <v>0</v>
      </c>
      <c r="H10" s="269">
        <f t="shared" si="2"/>
        <v>0</v>
      </c>
      <c r="I10" s="269">
        <f t="shared" si="2"/>
        <v>0</v>
      </c>
      <c r="J10" s="269">
        <f t="shared" si="2"/>
        <v>0</v>
      </c>
      <c r="K10" s="269">
        <f t="shared" si="2"/>
        <v>0</v>
      </c>
      <c r="L10" s="269">
        <f t="shared" si="2"/>
        <v>0</v>
      </c>
      <c r="M10" s="269">
        <f t="shared" si="2"/>
        <v>0</v>
      </c>
      <c r="N10" s="269">
        <f t="shared" si="2"/>
        <v>0</v>
      </c>
      <c r="O10" s="269">
        <f t="shared" si="2"/>
        <v>0</v>
      </c>
      <c r="P10" s="269">
        <f t="shared" si="1"/>
        <v>0</v>
      </c>
    </row>
    <row r="11" spans="1:16" ht="15" customHeight="1">
      <c r="A11" s="148" t="s">
        <v>167</v>
      </c>
      <c r="B11" s="136" t="s">
        <v>188</v>
      </c>
      <c r="D11" s="269">
        <f aca="true" t="shared" si="3" ref="D11:O11">SUM(D22*D33)</f>
        <v>0</v>
      </c>
      <c r="E11" s="269">
        <f t="shared" si="3"/>
        <v>0</v>
      </c>
      <c r="F11" s="269">
        <f t="shared" si="3"/>
        <v>0</v>
      </c>
      <c r="G11" s="269">
        <f t="shared" si="3"/>
        <v>0</v>
      </c>
      <c r="H11" s="269">
        <f t="shared" si="3"/>
        <v>0</v>
      </c>
      <c r="I11" s="269">
        <f t="shared" si="3"/>
        <v>0</v>
      </c>
      <c r="J11" s="269">
        <f t="shared" si="3"/>
        <v>0</v>
      </c>
      <c r="K11" s="269">
        <f t="shared" si="3"/>
        <v>0</v>
      </c>
      <c r="L11" s="269">
        <f t="shared" si="3"/>
        <v>0</v>
      </c>
      <c r="M11" s="269">
        <f t="shared" si="3"/>
        <v>0</v>
      </c>
      <c r="N11" s="269">
        <f t="shared" si="3"/>
        <v>0</v>
      </c>
      <c r="O11" s="269">
        <f t="shared" si="3"/>
        <v>0</v>
      </c>
      <c r="P11" s="269">
        <f t="shared" si="1"/>
        <v>0</v>
      </c>
    </row>
    <row r="12" spans="1:16" ht="15" customHeight="1">
      <c r="A12" s="148" t="s">
        <v>167</v>
      </c>
      <c r="B12" s="136" t="s">
        <v>189</v>
      </c>
      <c r="D12" s="269">
        <f aca="true" t="shared" si="4" ref="D12:O12">SUM(D23*D34)</f>
        <v>0</v>
      </c>
      <c r="E12" s="269">
        <f t="shared" si="4"/>
        <v>0</v>
      </c>
      <c r="F12" s="269">
        <f t="shared" si="4"/>
        <v>0</v>
      </c>
      <c r="G12" s="269">
        <f t="shared" si="4"/>
        <v>0</v>
      </c>
      <c r="H12" s="269">
        <f t="shared" si="4"/>
        <v>0</v>
      </c>
      <c r="I12" s="269">
        <f t="shared" si="4"/>
        <v>0</v>
      </c>
      <c r="J12" s="269">
        <f t="shared" si="4"/>
        <v>0</v>
      </c>
      <c r="K12" s="269">
        <f t="shared" si="4"/>
        <v>0</v>
      </c>
      <c r="L12" s="269">
        <f t="shared" si="4"/>
        <v>0</v>
      </c>
      <c r="M12" s="269">
        <f t="shared" si="4"/>
        <v>0</v>
      </c>
      <c r="N12" s="269">
        <f t="shared" si="4"/>
        <v>0</v>
      </c>
      <c r="O12" s="269">
        <f t="shared" si="4"/>
        <v>0</v>
      </c>
      <c r="P12" s="269">
        <f t="shared" si="1"/>
        <v>0</v>
      </c>
    </row>
    <row r="13" spans="1:16" ht="15" customHeight="1">
      <c r="A13" s="148" t="s">
        <v>167</v>
      </c>
      <c r="B13" s="136" t="s">
        <v>190</v>
      </c>
      <c r="D13" s="269">
        <f aca="true" t="shared" si="5" ref="D13:O13">SUM(D24*D35)</f>
        <v>0</v>
      </c>
      <c r="E13" s="269">
        <f t="shared" si="5"/>
        <v>0</v>
      </c>
      <c r="F13" s="269">
        <f t="shared" si="5"/>
        <v>0</v>
      </c>
      <c r="G13" s="269">
        <f t="shared" si="5"/>
        <v>0</v>
      </c>
      <c r="H13" s="269">
        <f t="shared" si="5"/>
        <v>0</v>
      </c>
      <c r="I13" s="269">
        <f t="shared" si="5"/>
        <v>0</v>
      </c>
      <c r="J13" s="269">
        <f t="shared" si="5"/>
        <v>0</v>
      </c>
      <c r="K13" s="269">
        <f t="shared" si="5"/>
        <v>0</v>
      </c>
      <c r="L13" s="269">
        <f t="shared" si="5"/>
        <v>0</v>
      </c>
      <c r="M13" s="269">
        <f t="shared" si="5"/>
        <v>0</v>
      </c>
      <c r="N13" s="269">
        <f t="shared" si="5"/>
        <v>0</v>
      </c>
      <c r="O13" s="269">
        <f t="shared" si="5"/>
        <v>0</v>
      </c>
      <c r="P13" s="269">
        <f t="shared" si="1"/>
        <v>0</v>
      </c>
    </row>
    <row r="14" spans="1:16" ht="15" customHeight="1">
      <c r="A14" s="148" t="s">
        <v>167</v>
      </c>
      <c r="B14" s="136" t="s">
        <v>191</v>
      </c>
      <c r="D14" s="269">
        <f aca="true" t="shared" si="6" ref="D14:O14">SUM(D25*D36)</f>
        <v>0</v>
      </c>
      <c r="E14" s="269">
        <f t="shared" si="6"/>
        <v>0</v>
      </c>
      <c r="F14" s="269">
        <f t="shared" si="6"/>
        <v>0</v>
      </c>
      <c r="G14" s="269">
        <f t="shared" si="6"/>
        <v>0</v>
      </c>
      <c r="H14" s="269">
        <f t="shared" si="6"/>
        <v>0</v>
      </c>
      <c r="I14" s="269">
        <f t="shared" si="6"/>
        <v>0</v>
      </c>
      <c r="J14" s="269">
        <f t="shared" si="6"/>
        <v>0</v>
      </c>
      <c r="K14" s="269">
        <f t="shared" si="6"/>
        <v>0</v>
      </c>
      <c r="L14" s="269">
        <f t="shared" si="6"/>
        <v>0</v>
      </c>
      <c r="M14" s="269">
        <f t="shared" si="6"/>
        <v>0</v>
      </c>
      <c r="N14" s="269">
        <f t="shared" si="6"/>
        <v>0</v>
      </c>
      <c r="O14" s="269">
        <f t="shared" si="6"/>
        <v>0</v>
      </c>
      <c r="P14" s="269">
        <f t="shared" si="1"/>
        <v>0</v>
      </c>
    </row>
    <row r="15" spans="1:16" ht="15" customHeight="1">
      <c r="A15" s="148" t="s">
        <v>167</v>
      </c>
      <c r="B15" s="137" t="s">
        <v>192</v>
      </c>
      <c r="D15" s="154">
        <f aca="true" t="shared" si="7" ref="D15:O15">SUM(D26*D37)</f>
        <v>0</v>
      </c>
      <c r="E15" s="154">
        <f t="shared" si="7"/>
        <v>0</v>
      </c>
      <c r="F15" s="154">
        <f t="shared" si="7"/>
        <v>0</v>
      </c>
      <c r="G15" s="154">
        <f t="shared" si="7"/>
        <v>0</v>
      </c>
      <c r="H15" s="154">
        <f t="shared" si="7"/>
        <v>0</v>
      </c>
      <c r="I15" s="154">
        <f t="shared" si="7"/>
        <v>0</v>
      </c>
      <c r="J15" s="154">
        <f t="shared" si="7"/>
        <v>0</v>
      </c>
      <c r="K15" s="154">
        <f t="shared" si="7"/>
        <v>0</v>
      </c>
      <c r="L15" s="154">
        <f t="shared" si="7"/>
        <v>0</v>
      </c>
      <c r="M15" s="154">
        <f t="shared" si="7"/>
        <v>0</v>
      </c>
      <c r="N15" s="154">
        <f t="shared" si="7"/>
        <v>0</v>
      </c>
      <c r="O15" s="154">
        <f t="shared" si="7"/>
        <v>0</v>
      </c>
      <c r="P15" s="154">
        <f>SUM(D15:O15)</f>
        <v>0</v>
      </c>
    </row>
    <row r="16" spans="1:16" ht="15" customHeight="1">
      <c r="A16" s="148" t="s">
        <v>167</v>
      </c>
      <c r="B16" s="137" t="s">
        <v>193</v>
      </c>
      <c r="D16" s="269">
        <f aca="true" t="shared" si="8" ref="D16:O16">SUM(D27*D38)</f>
        <v>0</v>
      </c>
      <c r="E16" s="269">
        <f t="shared" si="8"/>
        <v>0</v>
      </c>
      <c r="F16" s="269">
        <f t="shared" si="8"/>
        <v>0</v>
      </c>
      <c r="G16" s="269">
        <f t="shared" si="8"/>
        <v>0</v>
      </c>
      <c r="H16" s="269">
        <f t="shared" si="8"/>
        <v>0</v>
      </c>
      <c r="I16" s="269">
        <f t="shared" si="8"/>
        <v>0</v>
      </c>
      <c r="J16" s="269">
        <f t="shared" si="8"/>
        <v>0</v>
      </c>
      <c r="K16" s="269">
        <f t="shared" si="8"/>
        <v>0</v>
      </c>
      <c r="L16" s="269">
        <f t="shared" si="8"/>
        <v>0</v>
      </c>
      <c r="M16" s="269">
        <f t="shared" si="8"/>
        <v>0</v>
      </c>
      <c r="N16" s="269">
        <f t="shared" si="8"/>
        <v>0</v>
      </c>
      <c r="O16" s="269">
        <f t="shared" si="8"/>
        <v>0</v>
      </c>
      <c r="P16" s="269">
        <f>SUM(D16:O16)</f>
        <v>0</v>
      </c>
    </row>
    <row r="17" spans="1:16" ht="15" customHeight="1">
      <c r="A17" s="148" t="s">
        <v>167</v>
      </c>
      <c r="B17" s="137" t="s">
        <v>194</v>
      </c>
      <c r="D17" s="269">
        <f aca="true" t="shared" si="9" ref="D17:O17">SUM(D28*D39)</f>
        <v>0</v>
      </c>
      <c r="E17" s="269">
        <f t="shared" si="9"/>
        <v>0</v>
      </c>
      <c r="F17" s="269">
        <f t="shared" si="9"/>
        <v>0</v>
      </c>
      <c r="G17" s="269">
        <f t="shared" si="9"/>
        <v>0</v>
      </c>
      <c r="H17" s="269">
        <f t="shared" si="9"/>
        <v>0</v>
      </c>
      <c r="I17" s="269">
        <f t="shared" si="9"/>
        <v>0</v>
      </c>
      <c r="J17" s="269">
        <f t="shared" si="9"/>
        <v>0</v>
      </c>
      <c r="K17" s="269">
        <f t="shared" si="9"/>
        <v>0</v>
      </c>
      <c r="L17" s="269">
        <f t="shared" si="9"/>
        <v>0</v>
      </c>
      <c r="M17" s="269">
        <f t="shared" si="9"/>
        <v>0</v>
      </c>
      <c r="N17" s="269">
        <f t="shared" si="9"/>
        <v>0</v>
      </c>
      <c r="O17" s="269">
        <f t="shared" si="9"/>
        <v>0</v>
      </c>
      <c r="P17" s="269">
        <f>SUM(D17:O17)</f>
        <v>0</v>
      </c>
    </row>
    <row r="18" spans="1:16" ht="15" customHeight="1" thickBot="1">
      <c r="A18" s="148" t="s">
        <v>167</v>
      </c>
      <c r="B18" s="138" t="s">
        <v>195</v>
      </c>
      <c r="D18" s="82">
        <f>ROUND(SUM(D9:D17),0)</f>
        <v>0</v>
      </c>
      <c r="E18" s="82">
        <f>ROUND(SUM(E9:E17),0)</f>
        <v>0</v>
      </c>
      <c r="F18" s="82">
        <f aca="true" t="shared" si="10" ref="F18:O18">ROUND(SUM(F9:F17),0)</f>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83">
        <f>ROUND(SUM(P9:P17),0)</f>
        <v>0</v>
      </c>
    </row>
    <row r="19" ht="24.75" customHeight="1" thickTop="1">
      <c r="A19" s="140" t="s">
        <v>80</v>
      </c>
    </row>
    <row r="20" spans="1:26" ht="15" customHeight="1">
      <c r="A20" s="148" t="s">
        <v>167</v>
      </c>
      <c r="B20" s="137" t="s">
        <v>196</v>
      </c>
      <c r="D20" s="141"/>
      <c r="E20" s="141"/>
      <c r="F20" s="141"/>
      <c r="G20" s="141"/>
      <c r="H20" s="141"/>
      <c r="I20" s="141"/>
      <c r="J20" s="141"/>
      <c r="K20" s="141"/>
      <c r="L20" s="141"/>
      <c r="M20" s="141"/>
      <c r="N20" s="141"/>
      <c r="O20" s="141"/>
      <c r="P20" s="142">
        <f aca="true" t="shared" si="11" ref="P20:P28">IF(P31&gt;0,P9/P31,0)</f>
        <v>0</v>
      </c>
      <c r="U20" s="100"/>
      <c r="V20" s="100"/>
      <c r="W20" s="269"/>
      <c r="X20" s="100"/>
      <c r="Y20" s="100"/>
      <c r="Z20" s="269"/>
    </row>
    <row r="21" spans="1:26" ht="15" customHeight="1">
      <c r="A21" s="148" t="s">
        <v>167</v>
      </c>
      <c r="B21" s="137" t="s">
        <v>197</v>
      </c>
      <c r="D21" s="141"/>
      <c r="E21" s="141"/>
      <c r="F21" s="141"/>
      <c r="G21" s="141"/>
      <c r="H21" s="141"/>
      <c r="I21" s="141"/>
      <c r="J21" s="141"/>
      <c r="K21" s="141"/>
      <c r="L21" s="141"/>
      <c r="M21" s="141"/>
      <c r="N21" s="141"/>
      <c r="O21" s="141"/>
      <c r="P21" s="142">
        <f t="shared" si="11"/>
        <v>0</v>
      </c>
      <c r="U21" s="100"/>
      <c r="V21" s="100"/>
      <c r="W21" s="269"/>
      <c r="X21" s="100"/>
      <c r="Y21" s="100"/>
      <c r="Z21" s="269"/>
    </row>
    <row r="22" spans="1:26" ht="15" customHeight="1">
      <c r="A22" s="148" t="s">
        <v>167</v>
      </c>
      <c r="B22" s="137" t="s">
        <v>198</v>
      </c>
      <c r="D22" s="141"/>
      <c r="E22" s="141"/>
      <c r="F22" s="141"/>
      <c r="G22" s="141"/>
      <c r="H22" s="141"/>
      <c r="I22" s="141"/>
      <c r="J22" s="141"/>
      <c r="K22" s="141"/>
      <c r="L22" s="141"/>
      <c r="M22" s="141"/>
      <c r="N22" s="141"/>
      <c r="O22" s="141"/>
      <c r="P22" s="142">
        <f t="shared" si="11"/>
        <v>0</v>
      </c>
      <c r="U22" s="100"/>
      <c r="V22" s="100"/>
      <c r="W22" s="269"/>
      <c r="X22" s="100"/>
      <c r="Y22" s="100"/>
      <c r="Z22" s="269"/>
    </row>
    <row r="23" spans="1:26" ht="15" customHeight="1">
      <c r="A23" s="148" t="s">
        <v>167</v>
      </c>
      <c r="B23" s="137" t="s">
        <v>199</v>
      </c>
      <c r="D23" s="141"/>
      <c r="E23" s="141"/>
      <c r="F23" s="141"/>
      <c r="G23" s="141"/>
      <c r="H23" s="141"/>
      <c r="I23" s="141"/>
      <c r="J23" s="141"/>
      <c r="K23" s="141"/>
      <c r="L23" s="141"/>
      <c r="M23" s="141"/>
      <c r="N23" s="141"/>
      <c r="O23" s="141"/>
      <c r="P23" s="142">
        <f t="shared" si="11"/>
        <v>0</v>
      </c>
      <c r="U23" s="100"/>
      <c r="V23" s="100"/>
      <c r="W23" s="269"/>
      <c r="X23" s="100"/>
      <c r="Y23" s="100"/>
      <c r="Z23" s="269"/>
    </row>
    <row r="24" spans="1:26" ht="15" customHeight="1">
      <c r="A24" s="148" t="s">
        <v>167</v>
      </c>
      <c r="B24" s="137" t="s">
        <v>200</v>
      </c>
      <c r="D24" s="141"/>
      <c r="E24" s="141"/>
      <c r="F24" s="141"/>
      <c r="G24" s="141"/>
      <c r="H24" s="141"/>
      <c r="I24" s="141"/>
      <c r="J24" s="141"/>
      <c r="K24" s="141"/>
      <c r="L24" s="141"/>
      <c r="M24" s="141"/>
      <c r="N24" s="141"/>
      <c r="O24" s="141"/>
      <c r="P24" s="142">
        <f t="shared" si="11"/>
        <v>0</v>
      </c>
      <c r="U24" s="100"/>
      <c r="V24" s="100"/>
      <c r="W24" s="269"/>
      <c r="X24" s="100"/>
      <c r="Y24" s="100"/>
      <c r="Z24" s="269"/>
    </row>
    <row r="25" spans="1:26" ht="15" customHeight="1">
      <c r="A25" s="148" t="s">
        <v>167</v>
      </c>
      <c r="B25" s="137" t="s">
        <v>201</v>
      </c>
      <c r="D25" s="141"/>
      <c r="E25" s="141"/>
      <c r="F25" s="141"/>
      <c r="G25" s="141"/>
      <c r="H25" s="141"/>
      <c r="I25" s="141"/>
      <c r="J25" s="141"/>
      <c r="K25" s="141"/>
      <c r="L25" s="141"/>
      <c r="M25" s="141"/>
      <c r="N25" s="141"/>
      <c r="O25" s="141"/>
      <c r="P25" s="142">
        <f t="shared" si="11"/>
        <v>0</v>
      </c>
      <c r="U25" s="100"/>
      <c r="V25" s="100"/>
      <c r="W25" s="269"/>
      <c r="X25" s="100"/>
      <c r="Y25" s="100"/>
      <c r="Z25" s="269"/>
    </row>
    <row r="26" spans="1:26" ht="15" customHeight="1">
      <c r="A26" s="148" t="s">
        <v>167</v>
      </c>
      <c r="B26" s="137" t="s">
        <v>202</v>
      </c>
      <c r="D26" s="141"/>
      <c r="E26" s="141"/>
      <c r="F26" s="141"/>
      <c r="G26" s="141"/>
      <c r="H26" s="141"/>
      <c r="I26" s="141"/>
      <c r="J26" s="141"/>
      <c r="K26" s="141"/>
      <c r="L26" s="141"/>
      <c r="M26" s="141"/>
      <c r="N26" s="141"/>
      <c r="O26" s="141"/>
      <c r="P26" s="142">
        <f t="shared" si="11"/>
        <v>0</v>
      </c>
      <c r="U26" s="100"/>
      <c r="V26" s="100"/>
      <c r="W26" s="269"/>
      <c r="X26" s="100"/>
      <c r="Y26" s="100"/>
      <c r="Z26" s="269"/>
    </row>
    <row r="27" spans="1:26" ht="15" customHeight="1">
      <c r="A27" s="148" t="s">
        <v>167</v>
      </c>
      <c r="B27" s="137" t="s">
        <v>203</v>
      </c>
      <c r="D27" s="141"/>
      <c r="E27" s="141"/>
      <c r="F27" s="141"/>
      <c r="G27" s="141"/>
      <c r="H27" s="141"/>
      <c r="I27" s="141"/>
      <c r="J27" s="141"/>
      <c r="K27" s="141"/>
      <c r="L27" s="141"/>
      <c r="M27" s="141"/>
      <c r="N27" s="141"/>
      <c r="O27" s="141"/>
      <c r="P27" s="142">
        <f t="shared" si="11"/>
        <v>0</v>
      </c>
      <c r="U27" s="100"/>
      <c r="V27" s="100"/>
      <c r="W27" s="269"/>
      <c r="X27" s="100"/>
      <c r="Y27" s="100"/>
      <c r="Z27" s="269"/>
    </row>
    <row r="28" spans="1:26" ht="15" customHeight="1">
      <c r="A28" s="148" t="s">
        <v>167</v>
      </c>
      <c r="B28" s="137" t="s">
        <v>204</v>
      </c>
      <c r="D28" s="141"/>
      <c r="E28" s="141"/>
      <c r="F28" s="141"/>
      <c r="G28" s="141"/>
      <c r="H28" s="141"/>
      <c r="I28" s="141"/>
      <c r="J28" s="141"/>
      <c r="K28" s="141"/>
      <c r="L28" s="141"/>
      <c r="M28" s="141"/>
      <c r="N28" s="141"/>
      <c r="O28" s="141"/>
      <c r="P28" s="142">
        <f t="shared" si="11"/>
        <v>0</v>
      </c>
      <c r="U28" s="100"/>
      <c r="V28" s="100"/>
      <c r="W28" s="269"/>
      <c r="X28" s="100"/>
      <c r="Y28" s="100"/>
      <c r="Z28" s="269"/>
    </row>
    <row r="29" spans="1:16" ht="15" customHeight="1" thickBot="1">
      <c r="A29" s="148" t="s">
        <v>167</v>
      </c>
      <c r="B29" s="143" t="s">
        <v>205</v>
      </c>
      <c r="D29" s="144">
        <f aca="true" t="shared" si="12" ref="D29:P29">IF(D40&gt;0,ROUND((D18)/(D40),2),0)</f>
        <v>0</v>
      </c>
      <c r="E29" s="144">
        <f t="shared" si="12"/>
        <v>0</v>
      </c>
      <c r="F29" s="144">
        <f t="shared" si="12"/>
        <v>0</v>
      </c>
      <c r="G29" s="144">
        <f t="shared" si="12"/>
        <v>0</v>
      </c>
      <c r="H29" s="144">
        <f t="shared" si="12"/>
        <v>0</v>
      </c>
      <c r="I29" s="144">
        <f t="shared" si="12"/>
        <v>0</v>
      </c>
      <c r="J29" s="144">
        <f t="shared" si="12"/>
        <v>0</v>
      </c>
      <c r="K29" s="144">
        <f t="shared" si="12"/>
        <v>0</v>
      </c>
      <c r="L29" s="144">
        <f t="shared" si="12"/>
        <v>0</v>
      </c>
      <c r="M29" s="144">
        <f t="shared" si="12"/>
        <v>0</v>
      </c>
      <c r="N29" s="144">
        <f t="shared" si="12"/>
        <v>0</v>
      </c>
      <c r="O29" s="144">
        <f t="shared" si="12"/>
        <v>0</v>
      </c>
      <c r="P29" s="145">
        <f t="shared" si="12"/>
        <v>0</v>
      </c>
    </row>
    <row r="30" ht="24.75" customHeight="1" thickTop="1">
      <c r="A30" s="140" t="s">
        <v>24</v>
      </c>
    </row>
    <row r="31" spans="1:16" ht="15" customHeight="1">
      <c r="A31" s="148" t="s">
        <v>167</v>
      </c>
      <c r="B31" s="137" t="s">
        <v>206</v>
      </c>
      <c r="D31" s="58"/>
      <c r="E31" s="58"/>
      <c r="F31" s="58"/>
      <c r="G31" s="58"/>
      <c r="H31" s="58"/>
      <c r="I31" s="58"/>
      <c r="J31" s="58"/>
      <c r="K31" s="58"/>
      <c r="L31" s="58"/>
      <c r="M31" s="58"/>
      <c r="N31" s="58"/>
      <c r="O31" s="58"/>
      <c r="P31" s="154">
        <f aca="true" t="shared" si="13" ref="P31:P39">SUM(D31:O31)</f>
        <v>0</v>
      </c>
    </row>
    <row r="32" spans="1:16" ht="15" customHeight="1">
      <c r="A32" s="148" t="s">
        <v>167</v>
      </c>
      <c r="B32" s="137" t="s">
        <v>207</v>
      </c>
      <c r="D32" s="58"/>
      <c r="E32" s="58"/>
      <c r="F32" s="58"/>
      <c r="G32" s="58"/>
      <c r="H32" s="58"/>
      <c r="I32" s="58"/>
      <c r="J32" s="58"/>
      <c r="K32" s="58"/>
      <c r="L32" s="58"/>
      <c r="M32" s="58"/>
      <c r="N32" s="58"/>
      <c r="O32" s="58"/>
      <c r="P32" s="154">
        <f t="shared" si="13"/>
        <v>0</v>
      </c>
    </row>
    <row r="33" spans="1:16" ht="15" customHeight="1">
      <c r="A33" s="148" t="s">
        <v>167</v>
      </c>
      <c r="B33" s="137" t="s">
        <v>208</v>
      </c>
      <c r="D33" s="58"/>
      <c r="E33" s="58"/>
      <c r="F33" s="58"/>
      <c r="G33" s="58"/>
      <c r="H33" s="58"/>
      <c r="I33" s="58"/>
      <c r="J33" s="58"/>
      <c r="K33" s="58"/>
      <c r="L33" s="58"/>
      <c r="M33" s="58"/>
      <c r="N33" s="58"/>
      <c r="O33" s="58"/>
      <c r="P33" s="154">
        <f t="shared" si="13"/>
        <v>0</v>
      </c>
    </row>
    <row r="34" spans="1:16" ht="15" customHeight="1">
      <c r="A34" s="148" t="s">
        <v>167</v>
      </c>
      <c r="B34" s="137" t="s">
        <v>209</v>
      </c>
      <c r="D34" s="58"/>
      <c r="E34" s="58"/>
      <c r="F34" s="58"/>
      <c r="G34" s="58"/>
      <c r="H34" s="58"/>
      <c r="I34" s="58"/>
      <c r="J34" s="58"/>
      <c r="K34" s="58"/>
      <c r="L34" s="58"/>
      <c r="M34" s="58"/>
      <c r="N34" s="58"/>
      <c r="O34" s="58"/>
      <c r="P34" s="154">
        <f t="shared" si="13"/>
        <v>0</v>
      </c>
    </row>
    <row r="35" spans="1:16" ht="15" customHeight="1">
      <c r="A35" s="148" t="s">
        <v>167</v>
      </c>
      <c r="B35" s="137" t="s">
        <v>210</v>
      </c>
      <c r="D35" s="58"/>
      <c r="E35" s="58"/>
      <c r="F35" s="58"/>
      <c r="G35" s="58"/>
      <c r="H35" s="58"/>
      <c r="I35" s="58"/>
      <c r="J35" s="58"/>
      <c r="K35" s="58"/>
      <c r="L35" s="58"/>
      <c r="M35" s="58"/>
      <c r="N35" s="58"/>
      <c r="O35" s="58"/>
      <c r="P35" s="154">
        <f t="shared" si="13"/>
        <v>0</v>
      </c>
    </row>
    <row r="36" spans="1:16" ht="15" customHeight="1">
      <c r="A36" s="148" t="s">
        <v>167</v>
      </c>
      <c r="B36" s="137" t="s">
        <v>211</v>
      </c>
      <c r="D36" s="58"/>
      <c r="E36" s="58"/>
      <c r="F36" s="58"/>
      <c r="G36" s="58"/>
      <c r="H36" s="58"/>
      <c r="I36" s="58"/>
      <c r="J36" s="58"/>
      <c r="K36" s="58"/>
      <c r="L36" s="58"/>
      <c r="M36" s="58"/>
      <c r="N36" s="58"/>
      <c r="O36" s="58"/>
      <c r="P36" s="154">
        <f t="shared" si="13"/>
        <v>0</v>
      </c>
    </row>
    <row r="37" spans="1:16" ht="15" customHeight="1">
      <c r="A37" s="148" t="s">
        <v>167</v>
      </c>
      <c r="B37" s="137" t="s">
        <v>212</v>
      </c>
      <c r="D37" s="58"/>
      <c r="E37" s="58"/>
      <c r="F37" s="58"/>
      <c r="G37" s="58"/>
      <c r="H37" s="58"/>
      <c r="I37" s="58"/>
      <c r="J37" s="58"/>
      <c r="K37" s="58"/>
      <c r="L37" s="58"/>
      <c r="M37" s="58"/>
      <c r="N37" s="58"/>
      <c r="O37" s="58"/>
      <c r="P37" s="154">
        <f t="shared" si="13"/>
        <v>0</v>
      </c>
    </row>
    <row r="38" spans="1:16" ht="15" customHeight="1">
      <c r="A38" s="148" t="s">
        <v>167</v>
      </c>
      <c r="B38" s="137" t="s">
        <v>213</v>
      </c>
      <c r="D38" s="58"/>
      <c r="E38" s="58"/>
      <c r="F38" s="58"/>
      <c r="G38" s="58"/>
      <c r="H38" s="58"/>
      <c r="I38" s="58"/>
      <c r="J38" s="58"/>
      <c r="K38" s="58"/>
      <c r="L38" s="58"/>
      <c r="M38" s="58"/>
      <c r="N38" s="58"/>
      <c r="O38" s="58"/>
      <c r="P38" s="154">
        <f t="shared" si="13"/>
        <v>0</v>
      </c>
    </row>
    <row r="39" spans="1:16" ht="15" customHeight="1">
      <c r="A39" s="148" t="s">
        <v>167</v>
      </c>
      <c r="B39" s="137" t="s">
        <v>214</v>
      </c>
      <c r="D39" s="58"/>
      <c r="E39" s="58"/>
      <c r="F39" s="58"/>
      <c r="G39" s="58"/>
      <c r="H39" s="58"/>
      <c r="I39" s="58"/>
      <c r="J39" s="58"/>
      <c r="K39" s="58"/>
      <c r="L39" s="58"/>
      <c r="M39" s="58"/>
      <c r="N39" s="58"/>
      <c r="O39" s="58"/>
      <c r="P39" s="154">
        <f t="shared" si="13"/>
        <v>0</v>
      </c>
    </row>
    <row r="40" spans="1:16" ht="15" customHeight="1" thickBot="1">
      <c r="A40" s="148" t="s">
        <v>167</v>
      </c>
      <c r="B40" s="59" t="s">
        <v>215</v>
      </c>
      <c r="D40" s="82">
        <f>SUM(D31:D39)</f>
        <v>0</v>
      </c>
      <c r="E40" s="82">
        <f aca="true" t="shared" si="14" ref="E40:N40">SUM(E31:E39)</f>
        <v>0</v>
      </c>
      <c r="F40" s="82">
        <f t="shared" si="14"/>
        <v>0</v>
      </c>
      <c r="G40" s="82">
        <f t="shared" si="14"/>
        <v>0</v>
      </c>
      <c r="H40" s="82">
        <f t="shared" si="14"/>
        <v>0</v>
      </c>
      <c r="I40" s="82">
        <f t="shared" si="14"/>
        <v>0</v>
      </c>
      <c r="J40" s="82">
        <f t="shared" si="14"/>
        <v>0</v>
      </c>
      <c r="K40" s="82">
        <f t="shared" si="14"/>
        <v>0</v>
      </c>
      <c r="L40" s="82">
        <f t="shared" si="14"/>
        <v>0</v>
      </c>
      <c r="M40" s="82">
        <f t="shared" si="14"/>
        <v>0</v>
      </c>
      <c r="N40" s="82">
        <f t="shared" si="14"/>
        <v>0</v>
      </c>
      <c r="O40" s="82">
        <f>SUM(O31:O39)</f>
        <v>0</v>
      </c>
      <c r="P40" s="83">
        <f>SUM(P31:P39)</f>
        <v>0</v>
      </c>
    </row>
    <row r="41" spans="1:17" s="100" customFormat="1" ht="24.75" customHeight="1" thickTop="1">
      <c r="A41" s="140" t="s">
        <v>81</v>
      </c>
      <c r="C41" s="134"/>
      <c r="D41" s="134"/>
      <c r="E41" s="134"/>
      <c r="F41" s="134"/>
      <c r="G41" s="134"/>
      <c r="H41" s="134"/>
      <c r="I41" s="134"/>
      <c r="J41" s="134"/>
      <c r="K41" s="134"/>
      <c r="L41" s="134"/>
      <c r="M41" s="134"/>
      <c r="N41" s="134"/>
      <c r="O41" s="134"/>
      <c r="P41" s="134"/>
      <c r="Q41" s="134"/>
    </row>
    <row r="42" spans="1:17" s="100" customFormat="1" ht="15" customHeight="1">
      <c r="A42" s="148" t="s">
        <v>167</v>
      </c>
      <c r="B42" s="137" t="s">
        <v>216</v>
      </c>
      <c r="C42" s="134"/>
      <c r="D42" s="269">
        <f aca="true" t="shared" si="15" ref="D42:O42">SUM(D31*D53)</f>
        <v>0</v>
      </c>
      <c r="E42" s="269">
        <f t="shared" si="15"/>
        <v>0</v>
      </c>
      <c r="F42" s="269">
        <f t="shared" si="15"/>
        <v>0</v>
      </c>
      <c r="G42" s="269">
        <f t="shared" si="15"/>
        <v>0</v>
      </c>
      <c r="H42" s="269">
        <f t="shared" si="15"/>
        <v>0</v>
      </c>
      <c r="I42" s="269">
        <f t="shared" si="15"/>
        <v>0</v>
      </c>
      <c r="J42" s="269">
        <f t="shared" si="15"/>
        <v>0</v>
      </c>
      <c r="K42" s="269">
        <f t="shared" si="15"/>
        <v>0</v>
      </c>
      <c r="L42" s="269">
        <f t="shared" si="15"/>
        <v>0</v>
      </c>
      <c r="M42" s="269">
        <f t="shared" si="15"/>
        <v>0</v>
      </c>
      <c r="N42" s="269">
        <f t="shared" si="15"/>
        <v>0</v>
      </c>
      <c r="O42" s="269">
        <f t="shared" si="15"/>
        <v>0</v>
      </c>
      <c r="P42" s="269">
        <f aca="true" t="shared" si="16" ref="P42:P50">SUM(D42:O42)</f>
        <v>0</v>
      </c>
      <c r="Q42" s="134"/>
    </row>
    <row r="43" spans="1:17" s="100" customFormat="1" ht="15" customHeight="1">
      <c r="A43" s="148" t="s">
        <v>167</v>
      </c>
      <c r="B43" s="137" t="s">
        <v>217</v>
      </c>
      <c r="C43" s="134"/>
      <c r="D43" s="269">
        <f aca="true" t="shared" si="17" ref="D43:O43">SUM(D32*D54)</f>
        <v>0</v>
      </c>
      <c r="E43" s="269">
        <f t="shared" si="17"/>
        <v>0</v>
      </c>
      <c r="F43" s="269">
        <f t="shared" si="17"/>
        <v>0</v>
      </c>
      <c r="G43" s="269">
        <f t="shared" si="17"/>
        <v>0</v>
      </c>
      <c r="H43" s="269">
        <f t="shared" si="17"/>
        <v>0</v>
      </c>
      <c r="I43" s="269">
        <f t="shared" si="17"/>
        <v>0</v>
      </c>
      <c r="J43" s="269">
        <f t="shared" si="17"/>
        <v>0</v>
      </c>
      <c r="K43" s="269">
        <f t="shared" si="17"/>
        <v>0</v>
      </c>
      <c r="L43" s="269">
        <f t="shared" si="17"/>
        <v>0</v>
      </c>
      <c r="M43" s="269">
        <f t="shared" si="17"/>
        <v>0</v>
      </c>
      <c r="N43" s="269">
        <f t="shared" si="17"/>
        <v>0</v>
      </c>
      <c r="O43" s="269">
        <f t="shared" si="17"/>
        <v>0</v>
      </c>
      <c r="P43" s="269">
        <f t="shared" si="16"/>
        <v>0</v>
      </c>
      <c r="Q43" s="134"/>
    </row>
    <row r="44" spans="1:17" s="100" customFormat="1" ht="15" customHeight="1">
      <c r="A44" s="148" t="s">
        <v>167</v>
      </c>
      <c r="B44" s="137" t="s">
        <v>218</v>
      </c>
      <c r="C44" s="134"/>
      <c r="D44" s="269">
        <f aca="true" t="shared" si="18" ref="D44:O44">SUM(D33*D55)</f>
        <v>0</v>
      </c>
      <c r="E44" s="269">
        <f t="shared" si="18"/>
        <v>0</v>
      </c>
      <c r="F44" s="269">
        <f t="shared" si="18"/>
        <v>0</v>
      </c>
      <c r="G44" s="269">
        <f t="shared" si="18"/>
        <v>0</v>
      </c>
      <c r="H44" s="269">
        <f t="shared" si="18"/>
        <v>0</v>
      </c>
      <c r="I44" s="269">
        <f t="shared" si="18"/>
        <v>0</v>
      </c>
      <c r="J44" s="269">
        <f t="shared" si="18"/>
        <v>0</v>
      </c>
      <c r="K44" s="269">
        <f t="shared" si="18"/>
        <v>0</v>
      </c>
      <c r="L44" s="269">
        <f t="shared" si="18"/>
        <v>0</v>
      </c>
      <c r="M44" s="269">
        <f t="shared" si="18"/>
        <v>0</v>
      </c>
      <c r="N44" s="269">
        <f t="shared" si="18"/>
        <v>0</v>
      </c>
      <c r="O44" s="269">
        <f t="shared" si="18"/>
        <v>0</v>
      </c>
      <c r="P44" s="269">
        <f t="shared" si="16"/>
        <v>0</v>
      </c>
      <c r="Q44" s="134"/>
    </row>
    <row r="45" spans="1:17" s="100" customFormat="1" ht="15" customHeight="1">
      <c r="A45" s="148" t="s">
        <v>167</v>
      </c>
      <c r="B45" s="137" t="s">
        <v>219</v>
      </c>
      <c r="C45" s="134"/>
      <c r="D45" s="269">
        <f aca="true" t="shared" si="19" ref="D45:O45">SUM(D34*D56)</f>
        <v>0</v>
      </c>
      <c r="E45" s="269">
        <f t="shared" si="19"/>
        <v>0</v>
      </c>
      <c r="F45" s="269">
        <f t="shared" si="19"/>
        <v>0</v>
      </c>
      <c r="G45" s="269">
        <f t="shared" si="19"/>
        <v>0</v>
      </c>
      <c r="H45" s="269">
        <f t="shared" si="19"/>
        <v>0</v>
      </c>
      <c r="I45" s="269">
        <f t="shared" si="19"/>
        <v>0</v>
      </c>
      <c r="J45" s="269">
        <f t="shared" si="19"/>
        <v>0</v>
      </c>
      <c r="K45" s="269">
        <f t="shared" si="19"/>
        <v>0</v>
      </c>
      <c r="L45" s="269">
        <f t="shared" si="19"/>
        <v>0</v>
      </c>
      <c r="M45" s="269">
        <f t="shared" si="19"/>
        <v>0</v>
      </c>
      <c r="N45" s="269">
        <f t="shared" si="19"/>
        <v>0</v>
      </c>
      <c r="O45" s="269">
        <f t="shared" si="19"/>
        <v>0</v>
      </c>
      <c r="P45" s="269">
        <f t="shared" si="16"/>
        <v>0</v>
      </c>
      <c r="Q45" s="134"/>
    </row>
    <row r="46" spans="1:17" s="100" customFormat="1" ht="15" customHeight="1">
      <c r="A46" s="148" t="s">
        <v>167</v>
      </c>
      <c r="B46" s="137" t="s">
        <v>220</v>
      </c>
      <c r="C46" s="134"/>
      <c r="D46" s="269">
        <f aca="true" t="shared" si="20" ref="D46:O46">SUM(D35*D57)</f>
        <v>0</v>
      </c>
      <c r="E46" s="269">
        <f t="shared" si="20"/>
        <v>0</v>
      </c>
      <c r="F46" s="269">
        <f t="shared" si="20"/>
        <v>0</v>
      </c>
      <c r="G46" s="269">
        <f t="shared" si="20"/>
        <v>0</v>
      </c>
      <c r="H46" s="269">
        <f t="shared" si="20"/>
        <v>0</v>
      </c>
      <c r="I46" s="269">
        <f t="shared" si="20"/>
        <v>0</v>
      </c>
      <c r="J46" s="269">
        <f t="shared" si="20"/>
        <v>0</v>
      </c>
      <c r="K46" s="269">
        <f t="shared" si="20"/>
        <v>0</v>
      </c>
      <c r="L46" s="269">
        <f t="shared" si="20"/>
        <v>0</v>
      </c>
      <c r="M46" s="269">
        <f t="shared" si="20"/>
        <v>0</v>
      </c>
      <c r="N46" s="269">
        <f t="shared" si="20"/>
        <v>0</v>
      </c>
      <c r="O46" s="269">
        <f t="shared" si="20"/>
        <v>0</v>
      </c>
      <c r="P46" s="269">
        <f t="shared" si="16"/>
        <v>0</v>
      </c>
      <c r="Q46" s="134"/>
    </row>
    <row r="47" spans="1:17" s="100" customFormat="1" ht="15" customHeight="1">
      <c r="A47" s="148" t="s">
        <v>167</v>
      </c>
      <c r="B47" s="137" t="s">
        <v>221</v>
      </c>
      <c r="C47" s="134"/>
      <c r="D47" s="269">
        <f aca="true" t="shared" si="21" ref="D47:O47">SUM(D36*D58)</f>
        <v>0</v>
      </c>
      <c r="E47" s="269">
        <f t="shared" si="21"/>
        <v>0</v>
      </c>
      <c r="F47" s="269">
        <f t="shared" si="21"/>
        <v>0</v>
      </c>
      <c r="G47" s="269">
        <f t="shared" si="21"/>
        <v>0</v>
      </c>
      <c r="H47" s="269">
        <f t="shared" si="21"/>
        <v>0</v>
      </c>
      <c r="I47" s="269">
        <f t="shared" si="21"/>
        <v>0</v>
      </c>
      <c r="J47" s="269">
        <f t="shared" si="21"/>
        <v>0</v>
      </c>
      <c r="K47" s="269">
        <f t="shared" si="21"/>
        <v>0</v>
      </c>
      <c r="L47" s="269">
        <f t="shared" si="21"/>
        <v>0</v>
      </c>
      <c r="M47" s="269">
        <f t="shared" si="21"/>
        <v>0</v>
      </c>
      <c r="N47" s="269">
        <f t="shared" si="21"/>
        <v>0</v>
      </c>
      <c r="O47" s="269">
        <f t="shared" si="21"/>
        <v>0</v>
      </c>
      <c r="P47" s="269">
        <f t="shared" si="16"/>
        <v>0</v>
      </c>
      <c r="Q47" s="134"/>
    </row>
    <row r="48" spans="1:17" s="54" customFormat="1" ht="15" customHeight="1">
      <c r="A48" s="148" t="s">
        <v>167</v>
      </c>
      <c r="B48" s="137" t="s">
        <v>222</v>
      </c>
      <c r="C48" s="134"/>
      <c r="D48" s="154">
        <f aca="true" t="shared" si="22" ref="D48:O48">SUM(D37*D59)</f>
        <v>0</v>
      </c>
      <c r="E48" s="154">
        <f t="shared" si="22"/>
        <v>0</v>
      </c>
      <c r="F48" s="154">
        <f t="shared" si="22"/>
        <v>0</v>
      </c>
      <c r="G48" s="154">
        <f t="shared" si="22"/>
        <v>0</v>
      </c>
      <c r="H48" s="154">
        <f t="shared" si="22"/>
        <v>0</v>
      </c>
      <c r="I48" s="154">
        <f t="shared" si="22"/>
        <v>0</v>
      </c>
      <c r="J48" s="154">
        <f t="shared" si="22"/>
        <v>0</v>
      </c>
      <c r="K48" s="154">
        <f t="shared" si="22"/>
        <v>0</v>
      </c>
      <c r="L48" s="154">
        <f t="shared" si="22"/>
        <v>0</v>
      </c>
      <c r="M48" s="154">
        <f t="shared" si="22"/>
        <v>0</v>
      </c>
      <c r="N48" s="154">
        <f t="shared" si="22"/>
        <v>0</v>
      </c>
      <c r="O48" s="154">
        <f t="shared" si="22"/>
        <v>0</v>
      </c>
      <c r="P48" s="154">
        <f t="shared" si="16"/>
        <v>0</v>
      </c>
      <c r="Q48" s="134"/>
    </row>
    <row r="49" spans="1:17" s="100" customFormat="1" ht="15" customHeight="1">
      <c r="A49" s="148" t="s">
        <v>167</v>
      </c>
      <c r="B49" s="137" t="s">
        <v>223</v>
      </c>
      <c r="C49" s="134"/>
      <c r="D49" s="269">
        <f aca="true" t="shared" si="23" ref="D49:O49">SUM(D38*D60)</f>
        <v>0</v>
      </c>
      <c r="E49" s="269">
        <f t="shared" si="23"/>
        <v>0</v>
      </c>
      <c r="F49" s="269">
        <f t="shared" si="23"/>
        <v>0</v>
      </c>
      <c r="G49" s="269">
        <f t="shared" si="23"/>
        <v>0</v>
      </c>
      <c r="H49" s="269">
        <f t="shared" si="23"/>
        <v>0</v>
      </c>
      <c r="I49" s="269">
        <f t="shared" si="23"/>
        <v>0</v>
      </c>
      <c r="J49" s="269">
        <f t="shared" si="23"/>
        <v>0</v>
      </c>
      <c r="K49" s="269">
        <f t="shared" si="23"/>
        <v>0</v>
      </c>
      <c r="L49" s="269">
        <f t="shared" si="23"/>
        <v>0</v>
      </c>
      <c r="M49" s="269">
        <f t="shared" si="23"/>
        <v>0</v>
      </c>
      <c r="N49" s="269">
        <f t="shared" si="23"/>
        <v>0</v>
      </c>
      <c r="O49" s="269">
        <f t="shared" si="23"/>
        <v>0</v>
      </c>
      <c r="P49" s="269">
        <f t="shared" si="16"/>
        <v>0</v>
      </c>
      <c r="Q49" s="134"/>
    </row>
    <row r="50" spans="1:17" s="100" customFormat="1" ht="15" customHeight="1">
      <c r="A50" s="148" t="s">
        <v>167</v>
      </c>
      <c r="B50" s="137" t="s">
        <v>224</v>
      </c>
      <c r="C50" s="134"/>
      <c r="D50" s="269">
        <f aca="true" t="shared" si="24" ref="D50:O50">SUM(D39*D61)</f>
        <v>0</v>
      </c>
      <c r="E50" s="269">
        <f t="shared" si="24"/>
        <v>0</v>
      </c>
      <c r="F50" s="269">
        <f t="shared" si="24"/>
        <v>0</v>
      </c>
      <c r="G50" s="269">
        <f t="shared" si="24"/>
        <v>0</v>
      </c>
      <c r="H50" s="269">
        <f t="shared" si="24"/>
        <v>0</v>
      </c>
      <c r="I50" s="269">
        <f t="shared" si="24"/>
        <v>0</v>
      </c>
      <c r="J50" s="269">
        <f t="shared" si="24"/>
        <v>0</v>
      </c>
      <c r="K50" s="269">
        <f t="shared" si="24"/>
        <v>0</v>
      </c>
      <c r="L50" s="269">
        <f t="shared" si="24"/>
        <v>0</v>
      </c>
      <c r="M50" s="269">
        <f t="shared" si="24"/>
        <v>0</v>
      </c>
      <c r="N50" s="269">
        <f t="shared" si="24"/>
        <v>0</v>
      </c>
      <c r="O50" s="269">
        <f t="shared" si="24"/>
        <v>0</v>
      </c>
      <c r="P50" s="269">
        <f t="shared" si="16"/>
        <v>0</v>
      </c>
      <c r="Q50" s="134"/>
    </row>
    <row r="51" spans="1:17" s="100" customFormat="1" ht="15" customHeight="1" thickBot="1">
      <c r="A51" s="148" t="s">
        <v>167</v>
      </c>
      <c r="B51" s="65" t="s">
        <v>225</v>
      </c>
      <c r="C51" s="134"/>
      <c r="D51" s="82">
        <f>ROUND(SUM(D42:D50),0)</f>
        <v>0</v>
      </c>
      <c r="E51" s="82">
        <f aca="true" t="shared" si="25" ref="E51:N51">ROUND(SUM(E42:E50),0)</f>
        <v>0</v>
      </c>
      <c r="F51" s="82">
        <f t="shared" si="25"/>
        <v>0</v>
      </c>
      <c r="G51" s="82">
        <f t="shared" si="25"/>
        <v>0</v>
      </c>
      <c r="H51" s="82">
        <f t="shared" si="25"/>
        <v>0</v>
      </c>
      <c r="I51" s="82">
        <f t="shared" si="25"/>
        <v>0</v>
      </c>
      <c r="J51" s="82">
        <f t="shared" si="25"/>
        <v>0</v>
      </c>
      <c r="K51" s="82">
        <f t="shared" si="25"/>
        <v>0</v>
      </c>
      <c r="L51" s="82">
        <f t="shared" si="25"/>
        <v>0</v>
      </c>
      <c r="M51" s="82">
        <f t="shared" si="25"/>
        <v>0</v>
      </c>
      <c r="N51" s="82">
        <f t="shared" si="25"/>
        <v>0</v>
      </c>
      <c r="O51" s="82">
        <f>ROUND(SUM(O42:O50),0)</f>
        <v>0</v>
      </c>
      <c r="P51" s="83">
        <f>ROUND(SUM(P42:P50),0)</f>
        <v>0</v>
      </c>
      <c r="Q51" s="134"/>
    </row>
    <row r="52" spans="1:17" s="100" customFormat="1" ht="24.75" customHeight="1" thickTop="1">
      <c r="A52" s="120" t="s">
        <v>32</v>
      </c>
      <c r="C52" s="134"/>
      <c r="D52" s="134"/>
      <c r="E52" s="134"/>
      <c r="F52" s="134"/>
      <c r="G52" s="134"/>
      <c r="H52" s="134"/>
      <c r="I52" s="134"/>
      <c r="J52" s="134"/>
      <c r="K52" s="134"/>
      <c r="L52" s="134"/>
      <c r="M52" s="134"/>
      <c r="N52" s="134"/>
      <c r="O52" s="134"/>
      <c r="P52" s="134"/>
      <c r="Q52" s="134"/>
    </row>
    <row r="53" spans="1:17" s="100" customFormat="1" ht="15" customHeight="1">
      <c r="A53" s="148" t="s">
        <v>167</v>
      </c>
      <c r="B53" s="146" t="s">
        <v>226</v>
      </c>
      <c r="C53" s="134"/>
      <c r="D53" s="141"/>
      <c r="E53" s="141"/>
      <c r="F53" s="141"/>
      <c r="G53" s="141"/>
      <c r="H53" s="141"/>
      <c r="I53" s="141"/>
      <c r="J53" s="141"/>
      <c r="K53" s="141"/>
      <c r="L53" s="141"/>
      <c r="M53" s="141"/>
      <c r="N53" s="141"/>
      <c r="O53" s="141"/>
      <c r="P53" s="142">
        <f aca="true" t="shared" si="26" ref="P53:P61">IF(P31&gt;0,P42/P31,0)</f>
        <v>0</v>
      </c>
      <c r="Q53" s="147"/>
    </row>
    <row r="54" spans="1:17" s="100" customFormat="1" ht="15" customHeight="1">
      <c r="A54" s="148" t="s">
        <v>167</v>
      </c>
      <c r="B54" s="137" t="s">
        <v>227</v>
      </c>
      <c r="C54" s="134"/>
      <c r="D54" s="141"/>
      <c r="E54" s="141"/>
      <c r="F54" s="141"/>
      <c r="G54" s="141"/>
      <c r="H54" s="141"/>
      <c r="I54" s="141"/>
      <c r="J54" s="141"/>
      <c r="K54" s="141"/>
      <c r="L54" s="141"/>
      <c r="M54" s="141"/>
      <c r="N54" s="141"/>
      <c r="O54" s="141"/>
      <c r="P54" s="142">
        <f t="shared" si="26"/>
        <v>0</v>
      </c>
      <c r="Q54" s="147"/>
    </row>
    <row r="55" spans="1:17" s="100" customFormat="1" ht="15" customHeight="1">
      <c r="A55" s="148" t="s">
        <v>167</v>
      </c>
      <c r="B55" s="137" t="s">
        <v>228</v>
      </c>
      <c r="C55" s="134"/>
      <c r="D55" s="141"/>
      <c r="E55" s="141"/>
      <c r="F55" s="141"/>
      <c r="G55" s="141"/>
      <c r="H55" s="141"/>
      <c r="I55" s="141"/>
      <c r="J55" s="141"/>
      <c r="K55" s="141"/>
      <c r="L55" s="141"/>
      <c r="M55" s="141"/>
      <c r="N55" s="141"/>
      <c r="O55" s="141"/>
      <c r="P55" s="142">
        <f t="shared" si="26"/>
        <v>0</v>
      </c>
      <c r="Q55" s="147"/>
    </row>
    <row r="56" spans="1:17" s="100" customFormat="1" ht="15" customHeight="1">
      <c r="A56" s="148" t="s">
        <v>167</v>
      </c>
      <c r="B56" s="137" t="s">
        <v>229</v>
      </c>
      <c r="C56" s="134"/>
      <c r="D56" s="141"/>
      <c r="E56" s="141"/>
      <c r="F56" s="141"/>
      <c r="G56" s="141"/>
      <c r="H56" s="141"/>
      <c r="I56" s="141"/>
      <c r="J56" s="141"/>
      <c r="K56" s="141"/>
      <c r="L56" s="141"/>
      <c r="M56" s="141"/>
      <c r="N56" s="141"/>
      <c r="O56" s="141"/>
      <c r="P56" s="142">
        <f t="shared" si="26"/>
        <v>0</v>
      </c>
      <c r="Q56" s="147"/>
    </row>
    <row r="57" spans="1:17" s="100" customFormat="1" ht="15" customHeight="1">
      <c r="A57" s="148" t="s">
        <v>167</v>
      </c>
      <c r="B57" s="137" t="s">
        <v>230</v>
      </c>
      <c r="C57" s="134"/>
      <c r="D57" s="141"/>
      <c r="E57" s="141"/>
      <c r="F57" s="141"/>
      <c r="G57" s="141"/>
      <c r="H57" s="141"/>
      <c r="I57" s="141"/>
      <c r="J57" s="141"/>
      <c r="K57" s="141"/>
      <c r="L57" s="141"/>
      <c r="M57" s="141"/>
      <c r="N57" s="141"/>
      <c r="O57" s="141"/>
      <c r="P57" s="142">
        <f t="shared" si="26"/>
        <v>0</v>
      </c>
      <c r="Q57" s="147"/>
    </row>
    <row r="58" spans="1:17" s="100" customFormat="1" ht="15" customHeight="1">
      <c r="A58" s="148" t="s">
        <v>167</v>
      </c>
      <c r="B58" s="137" t="s">
        <v>231</v>
      </c>
      <c r="C58" s="134"/>
      <c r="D58" s="141"/>
      <c r="E58" s="141"/>
      <c r="F58" s="141"/>
      <c r="G58" s="141"/>
      <c r="H58" s="141"/>
      <c r="I58" s="141"/>
      <c r="J58" s="141"/>
      <c r="K58" s="141"/>
      <c r="L58" s="141"/>
      <c r="M58" s="141"/>
      <c r="N58" s="141"/>
      <c r="O58" s="141"/>
      <c r="P58" s="142">
        <f t="shared" si="26"/>
        <v>0</v>
      </c>
      <c r="Q58" s="147"/>
    </row>
    <row r="59" spans="1:17" s="100" customFormat="1" ht="15" customHeight="1">
      <c r="A59" s="148" t="s">
        <v>167</v>
      </c>
      <c r="B59" s="137" t="s">
        <v>232</v>
      </c>
      <c r="C59" s="134"/>
      <c r="D59" s="141"/>
      <c r="E59" s="141"/>
      <c r="F59" s="141"/>
      <c r="G59" s="141"/>
      <c r="H59" s="141"/>
      <c r="I59" s="141"/>
      <c r="J59" s="141"/>
      <c r="K59" s="141"/>
      <c r="L59" s="141"/>
      <c r="M59" s="141"/>
      <c r="N59" s="141"/>
      <c r="O59" s="141"/>
      <c r="P59" s="142">
        <f t="shared" si="26"/>
        <v>0</v>
      </c>
      <c r="Q59" s="147"/>
    </row>
    <row r="60" spans="1:17" s="100" customFormat="1" ht="15" customHeight="1">
      <c r="A60" s="148" t="s">
        <v>167</v>
      </c>
      <c r="B60" s="137" t="s">
        <v>233</v>
      </c>
      <c r="C60" s="134"/>
      <c r="D60" s="141"/>
      <c r="E60" s="141"/>
      <c r="F60" s="141"/>
      <c r="G60" s="141"/>
      <c r="H60" s="141"/>
      <c r="I60" s="141"/>
      <c r="J60" s="141"/>
      <c r="K60" s="141"/>
      <c r="L60" s="141"/>
      <c r="M60" s="141"/>
      <c r="N60" s="141"/>
      <c r="O60" s="141"/>
      <c r="P60" s="142">
        <f t="shared" si="26"/>
        <v>0</v>
      </c>
      <c r="Q60" s="147"/>
    </row>
    <row r="61" spans="1:17" s="100" customFormat="1" ht="15" customHeight="1">
      <c r="A61" s="148" t="s">
        <v>167</v>
      </c>
      <c r="B61" s="137" t="s">
        <v>234</v>
      </c>
      <c r="C61" s="134"/>
      <c r="D61" s="141"/>
      <c r="E61" s="141"/>
      <c r="F61" s="141"/>
      <c r="G61" s="141"/>
      <c r="H61" s="141"/>
      <c r="I61" s="141"/>
      <c r="J61" s="141"/>
      <c r="K61" s="141"/>
      <c r="L61" s="141"/>
      <c r="M61" s="141"/>
      <c r="N61" s="141"/>
      <c r="O61" s="141"/>
      <c r="P61" s="142">
        <f t="shared" si="26"/>
        <v>0</v>
      </c>
      <c r="Q61" s="147"/>
    </row>
    <row r="62" spans="1:17" s="100" customFormat="1" ht="15" customHeight="1" thickBot="1">
      <c r="A62" s="148" t="s">
        <v>167</v>
      </c>
      <c r="B62" s="54" t="s">
        <v>235</v>
      </c>
      <c r="C62" s="134"/>
      <c r="D62" s="144">
        <f aca="true" t="shared" si="27" ref="D62:P62">IF(D40&gt;0,D51/(D40),0)</f>
        <v>0</v>
      </c>
      <c r="E62" s="144">
        <f t="shared" si="27"/>
        <v>0</v>
      </c>
      <c r="F62" s="144">
        <f t="shared" si="27"/>
        <v>0</v>
      </c>
      <c r="G62" s="144">
        <f t="shared" si="27"/>
        <v>0</v>
      </c>
      <c r="H62" s="144">
        <f t="shared" si="27"/>
        <v>0</v>
      </c>
      <c r="I62" s="144">
        <f t="shared" si="27"/>
        <v>0</v>
      </c>
      <c r="J62" s="144">
        <f t="shared" si="27"/>
        <v>0</v>
      </c>
      <c r="K62" s="144">
        <f t="shared" si="27"/>
        <v>0</v>
      </c>
      <c r="L62" s="144">
        <f t="shared" si="27"/>
        <v>0</v>
      </c>
      <c r="M62" s="144">
        <f t="shared" si="27"/>
        <v>0</v>
      </c>
      <c r="N62" s="144">
        <f t="shared" si="27"/>
        <v>0</v>
      </c>
      <c r="O62" s="144">
        <f t="shared" si="27"/>
        <v>0</v>
      </c>
      <c r="P62" s="145">
        <f t="shared" si="27"/>
        <v>0</v>
      </c>
      <c r="Q62" s="134"/>
    </row>
    <row r="63" spans="1:17" ht="15" customHeight="1" thickTop="1">
      <c r="A63" s="43" t="s">
        <v>130</v>
      </c>
      <c r="B63" s="100"/>
      <c r="C63" s="63"/>
      <c r="P63" s="63"/>
      <c r="Q63" s="63"/>
    </row>
    <row r="64" ht="15" customHeight="1" hidden="1"/>
    <row r="65" ht="15" customHeight="1" hidden="1">
      <c r="B65" s="169"/>
    </row>
    <row r="66" spans="1:2" ht="15" customHeight="1" hidden="1">
      <c r="A66" s="270"/>
      <c r="B66" s="271"/>
    </row>
    <row r="67" spans="1:2" ht="14.25" hidden="1">
      <c r="A67" s="270"/>
      <c r="B67" s="271"/>
    </row>
    <row r="68" spans="1:2" ht="14.25" hidden="1">
      <c r="A68" s="270"/>
      <c r="B68" s="271"/>
    </row>
    <row r="69" spans="1:2" ht="14.25" hidden="1">
      <c r="A69" s="270"/>
      <c r="B69" s="271"/>
    </row>
    <row r="70" spans="1:2" ht="14.25" hidden="1">
      <c r="A70" s="270"/>
      <c r="B70" s="271"/>
    </row>
  </sheetData>
  <sheetProtection password="C331" sheet="1" formatColumns="0"/>
  <mergeCells count="2">
    <mergeCell ref="A1:B1"/>
    <mergeCell ref="C1:P1"/>
  </mergeCells>
  <printOptions/>
  <pageMargins left="0.5" right="0.5" top="0.5" bottom="0.5" header="0.5" footer="0.5"/>
  <pageSetup cellComments="asDisplayed" fitToHeight="1" fitToWidth="1" horizontalDpi="600" verticalDpi="600" orientation="landscape" scale="43" r:id="rId1"/>
  <headerFooter alignWithMargins="0">
    <oddFooter>&amp;L&amp;A&amp;CMedical and Pharmacy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87"/>
  <sheetViews>
    <sheetView zoomScalePageLayoutView="0" workbookViewId="0" topLeftCell="A1">
      <pane ySplit="7" topLeftCell="A8" activePane="bottomLeft" state="frozen"/>
      <selection pane="topLeft" activeCell="A1" sqref="A1"/>
      <selection pane="bottomLeft" activeCell="A1" sqref="A1:B1"/>
    </sheetView>
  </sheetViews>
  <sheetFormatPr defaultColWidth="0" defaultRowHeight="12.75" zeroHeight="1"/>
  <cols>
    <col min="1" max="1" width="24.83203125" style="100" customWidth="1"/>
    <col min="2" max="2" width="40.83203125" style="100" customWidth="1"/>
    <col min="3" max="3" width="25.33203125" style="100" customWidth="1"/>
    <col min="4" max="16" width="17.83203125" style="100" customWidth="1"/>
    <col min="17" max="17" width="2.83203125" style="100" customWidth="1"/>
    <col min="18" max="23" width="12.83203125" style="100" hidden="1" customWidth="1"/>
    <col min="24" max="16384" width="0" style="100" hidden="1" customWidth="1"/>
  </cols>
  <sheetData>
    <row r="1" spans="1:17" ht="30" customHeight="1">
      <c r="A1" s="321" t="s">
        <v>20</v>
      </c>
      <c r="B1" s="321"/>
      <c r="C1" s="32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24"/>
      <c r="E1" s="324"/>
      <c r="F1" s="324"/>
      <c r="G1" s="324"/>
      <c r="H1" s="324"/>
      <c r="I1" s="324"/>
      <c r="J1" s="324"/>
      <c r="K1" s="324"/>
      <c r="L1" s="324"/>
      <c r="M1" s="324"/>
      <c r="N1" s="324"/>
      <c r="O1" s="324"/>
      <c r="P1" s="324"/>
      <c r="Q1" s="106"/>
    </row>
    <row r="2" spans="1:17" ht="15" customHeight="1">
      <c r="A2" s="20" t="s">
        <v>73</v>
      </c>
      <c r="B2" s="34">
        <f>+'Part 1'!B2:H2</f>
        <v>0</v>
      </c>
      <c r="C2" s="34"/>
      <c r="D2" s="34"/>
      <c r="E2" s="34"/>
      <c r="F2" s="34"/>
      <c r="G2" s="34"/>
      <c r="H2" s="34"/>
      <c r="I2" s="34"/>
      <c r="J2" s="34"/>
      <c r="K2" s="34"/>
      <c r="L2" s="34"/>
      <c r="M2" s="34"/>
      <c r="N2" s="34"/>
      <c r="O2" s="34"/>
      <c r="P2" s="34"/>
      <c r="Q2" s="105"/>
    </row>
    <row r="3" spans="1:17" ht="15" customHeight="1">
      <c r="A3" s="20" t="s">
        <v>4</v>
      </c>
      <c r="B3" s="107">
        <f>+'Part 1'!B3</f>
        <v>2020</v>
      </c>
      <c r="C3" s="20" t="s">
        <v>19</v>
      </c>
      <c r="D3" s="266" t="str">
        <f>+'Part 1'!D3</f>
        <v>STAR+PLUS</v>
      </c>
      <c r="F3" s="267"/>
      <c r="G3" s="258"/>
      <c r="H3" s="258"/>
      <c r="I3" s="258"/>
      <c r="J3" s="258"/>
      <c r="K3" s="258"/>
      <c r="L3" s="258"/>
      <c r="M3" s="258"/>
      <c r="N3" s="258"/>
      <c r="O3" s="258"/>
      <c r="P3" s="259"/>
      <c r="Q3" s="105"/>
    </row>
    <row r="4" spans="1:17" ht="15" customHeight="1">
      <c r="A4" s="20" t="s">
        <v>5</v>
      </c>
      <c r="B4" s="110" t="str">
        <f>+'Part 1'!B4</f>
        <v> </v>
      </c>
      <c r="C4" s="28" t="s">
        <v>74</v>
      </c>
      <c r="D4" s="111">
        <f>+'Part 1'!D4</f>
        <v>0</v>
      </c>
      <c r="F4" s="260"/>
      <c r="G4" s="261"/>
      <c r="H4" s="261"/>
      <c r="I4" s="261"/>
      <c r="J4" s="261"/>
      <c r="K4" s="261"/>
      <c r="L4" s="261"/>
      <c r="M4" s="261"/>
      <c r="N4" s="261"/>
      <c r="O4" s="261"/>
      <c r="P4" s="261"/>
      <c r="Q4" s="112"/>
    </row>
    <row r="5" spans="1:17" ht="15" customHeight="1">
      <c r="A5" s="20" t="s">
        <v>6</v>
      </c>
      <c r="B5" s="111">
        <f>+'Part 1'!B5</f>
        <v>0</v>
      </c>
      <c r="C5" s="20" t="s">
        <v>68</v>
      </c>
      <c r="D5" s="110" t="str">
        <f>+'Part 1'!D5</f>
        <v> </v>
      </c>
      <c r="F5" s="261"/>
      <c r="G5" s="261"/>
      <c r="H5" s="261"/>
      <c r="I5" s="261"/>
      <c r="J5" s="261"/>
      <c r="K5" s="261"/>
      <c r="L5" s="261"/>
      <c r="M5" s="261"/>
      <c r="N5" s="261"/>
      <c r="O5" s="261"/>
      <c r="P5" s="261"/>
      <c r="Q5" s="112"/>
    </row>
    <row r="6" spans="1:17" ht="30" customHeight="1">
      <c r="A6" s="33" t="s">
        <v>83</v>
      </c>
      <c r="B6" s="34" t="s">
        <v>69</v>
      </c>
      <c r="C6" s="34"/>
      <c r="D6" s="35"/>
      <c r="F6" s="131"/>
      <c r="G6" s="115"/>
      <c r="H6" s="115"/>
      <c r="I6" s="115"/>
      <c r="J6" s="115"/>
      <c r="K6" s="115"/>
      <c r="L6" s="115"/>
      <c r="M6" s="115"/>
      <c r="N6" s="115"/>
      <c r="O6" s="115"/>
      <c r="P6" s="115"/>
      <c r="Q6" s="132"/>
    </row>
    <row r="7" spans="1:17" s="272" customFormat="1" ht="30" customHeight="1">
      <c r="A7" s="155" t="s">
        <v>137</v>
      </c>
      <c r="B7" s="156" t="s">
        <v>138</v>
      </c>
      <c r="C7" s="33" t="s">
        <v>0</v>
      </c>
      <c r="D7" s="116" t="str">
        <f>+'Part 1'!D7</f>
        <v>Sep-19</v>
      </c>
      <c r="E7" s="116" t="str">
        <f>+'Part 1'!E7</f>
        <v>Oct-19</v>
      </c>
      <c r="F7" s="116" t="str">
        <f>+'Part 1'!F7</f>
        <v>Nov-19</v>
      </c>
      <c r="G7" s="116" t="str">
        <f>+'Part 1'!G7</f>
        <v>Dec-19</v>
      </c>
      <c r="H7" s="116" t="str">
        <f>+'Part 1'!H7</f>
        <v>Jan-20</v>
      </c>
      <c r="I7" s="116" t="str">
        <f>+'Part 1'!I7</f>
        <v>Feb-20</v>
      </c>
      <c r="J7" s="116" t="str">
        <f>+'Part 1'!J7</f>
        <v>Mar-20</v>
      </c>
      <c r="K7" s="116" t="str">
        <f>+'Part 1'!K7</f>
        <v>Apr-20</v>
      </c>
      <c r="L7" s="116" t="str">
        <f>+'Part 1'!L7</f>
        <v>May-20</v>
      </c>
      <c r="M7" s="116" t="str">
        <f>+'Part 1'!M7</f>
        <v>Jun-20</v>
      </c>
      <c r="N7" s="116" t="str">
        <f>+'Part 1'!N7</f>
        <v>Jul-20</v>
      </c>
      <c r="O7" s="116" t="str">
        <f>+'Part 1'!O7</f>
        <v>Aug-20</v>
      </c>
      <c r="P7" s="101" t="s">
        <v>1</v>
      </c>
      <c r="Q7" s="149"/>
    </row>
    <row r="8" ht="24.75" customHeight="1">
      <c r="A8" s="120" t="s">
        <v>70</v>
      </c>
    </row>
    <row r="9" spans="1:17" ht="15" customHeight="1">
      <c r="A9" s="148" t="s">
        <v>167</v>
      </c>
      <c r="B9" s="135" t="s">
        <v>186</v>
      </c>
      <c r="C9" s="57"/>
      <c r="D9" s="58"/>
      <c r="E9" s="58"/>
      <c r="F9" s="58"/>
      <c r="G9" s="58"/>
      <c r="H9" s="58"/>
      <c r="I9" s="58"/>
      <c r="J9" s="58"/>
      <c r="K9" s="58"/>
      <c r="L9" s="58"/>
      <c r="M9" s="58"/>
      <c r="N9" s="58"/>
      <c r="O9" s="58"/>
      <c r="P9" s="55">
        <f aca="true" t="shared" si="0" ref="P9:P17">SUM(D9:O9)</f>
        <v>0</v>
      </c>
      <c r="Q9" s="57"/>
    </row>
    <row r="10" spans="1:17" ht="15" customHeight="1">
      <c r="A10" s="148" t="s">
        <v>167</v>
      </c>
      <c r="B10" s="136" t="s">
        <v>187</v>
      </c>
      <c r="C10" s="57"/>
      <c r="D10" s="58"/>
      <c r="E10" s="58"/>
      <c r="F10" s="58"/>
      <c r="G10" s="58"/>
      <c r="H10" s="58"/>
      <c r="I10" s="58"/>
      <c r="J10" s="58"/>
      <c r="K10" s="58"/>
      <c r="L10" s="58"/>
      <c r="M10" s="58"/>
      <c r="N10" s="58"/>
      <c r="O10" s="58"/>
      <c r="P10" s="55">
        <f t="shared" si="0"/>
        <v>0</v>
      </c>
      <c r="Q10" s="57"/>
    </row>
    <row r="11" spans="1:17" ht="15" customHeight="1">
      <c r="A11" s="148" t="s">
        <v>167</v>
      </c>
      <c r="B11" s="136" t="s">
        <v>188</v>
      </c>
      <c r="C11" s="57"/>
      <c r="D11" s="58"/>
      <c r="E11" s="58"/>
      <c r="F11" s="58"/>
      <c r="G11" s="58"/>
      <c r="H11" s="58"/>
      <c r="I11" s="58"/>
      <c r="J11" s="58"/>
      <c r="K11" s="58"/>
      <c r="L11" s="58"/>
      <c r="M11" s="58"/>
      <c r="N11" s="58"/>
      <c r="O11" s="58"/>
      <c r="P11" s="55">
        <f t="shared" si="0"/>
        <v>0</v>
      </c>
      <c r="Q11" s="57"/>
    </row>
    <row r="12" spans="1:17" ht="15" customHeight="1">
      <c r="A12" s="148" t="s">
        <v>167</v>
      </c>
      <c r="B12" s="136" t="s">
        <v>189</v>
      </c>
      <c r="C12" s="57"/>
      <c r="D12" s="58"/>
      <c r="E12" s="58"/>
      <c r="F12" s="58"/>
      <c r="G12" s="58"/>
      <c r="H12" s="58"/>
      <c r="I12" s="58"/>
      <c r="J12" s="58"/>
      <c r="K12" s="58"/>
      <c r="L12" s="58"/>
      <c r="M12" s="58"/>
      <c r="N12" s="58"/>
      <c r="O12" s="58"/>
      <c r="P12" s="55">
        <f t="shared" si="0"/>
        <v>0</v>
      </c>
      <c r="Q12" s="57"/>
    </row>
    <row r="13" spans="1:17" ht="15" customHeight="1">
      <c r="A13" s="148" t="s">
        <v>167</v>
      </c>
      <c r="B13" s="136" t="s">
        <v>190</v>
      </c>
      <c r="C13" s="57"/>
      <c r="D13" s="58"/>
      <c r="E13" s="58"/>
      <c r="F13" s="58"/>
      <c r="G13" s="58"/>
      <c r="H13" s="58"/>
      <c r="I13" s="58"/>
      <c r="J13" s="58"/>
      <c r="K13" s="58"/>
      <c r="L13" s="58"/>
      <c r="M13" s="58"/>
      <c r="N13" s="58"/>
      <c r="O13" s="58"/>
      <c r="P13" s="55">
        <f t="shared" si="0"/>
        <v>0</v>
      </c>
      <c r="Q13" s="57"/>
    </row>
    <row r="14" spans="1:17" ht="15" customHeight="1">
      <c r="A14" s="148" t="s">
        <v>167</v>
      </c>
      <c r="B14" s="136" t="s">
        <v>191</v>
      </c>
      <c r="C14" s="57"/>
      <c r="D14" s="58"/>
      <c r="E14" s="58"/>
      <c r="F14" s="58"/>
      <c r="G14" s="58"/>
      <c r="H14" s="58"/>
      <c r="I14" s="58"/>
      <c r="J14" s="58"/>
      <c r="K14" s="58"/>
      <c r="L14" s="58"/>
      <c r="M14" s="58"/>
      <c r="N14" s="58"/>
      <c r="O14" s="58"/>
      <c r="P14" s="55">
        <f t="shared" si="0"/>
        <v>0</v>
      </c>
      <c r="Q14" s="57"/>
    </row>
    <row r="15" spans="1:17" ht="15" customHeight="1">
      <c r="A15" s="148" t="s">
        <v>167</v>
      </c>
      <c r="B15" s="137" t="s">
        <v>192</v>
      </c>
      <c r="C15" s="134"/>
      <c r="D15" s="58"/>
      <c r="E15" s="58"/>
      <c r="F15" s="58"/>
      <c r="G15" s="58"/>
      <c r="H15" s="58"/>
      <c r="I15" s="58"/>
      <c r="J15" s="58"/>
      <c r="K15" s="58"/>
      <c r="L15" s="58"/>
      <c r="M15" s="58"/>
      <c r="N15" s="58"/>
      <c r="O15" s="58"/>
      <c r="P15" s="55">
        <f t="shared" si="0"/>
        <v>0</v>
      </c>
      <c r="Q15" s="57"/>
    </row>
    <row r="16" spans="1:17" ht="15" customHeight="1">
      <c r="A16" s="148" t="s">
        <v>167</v>
      </c>
      <c r="B16" s="137" t="s">
        <v>193</v>
      </c>
      <c r="C16" s="134"/>
      <c r="D16" s="58"/>
      <c r="E16" s="58"/>
      <c r="F16" s="58"/>
      <c r="G16" s="58"/>
      <c r="H16" s="58"/>
      <c r="I16" s="58"/>
      <c r="J16" s="58"/>
      <c r="K16" s="58"/>
      <c r="L16" s="58"/>
      <c r="M16" s="58"/>
      <c r="N16" s="58"/>
      <c r="O16" s="58"/>
      <c r="P16" s="55">
        <f t="shared" si="0"/>
        <v>0</v>
      </c>
      <c r="Q16" s="57"/>
    </row>
    <row r="17" spans="1:17" ht="15" customHeight="1">
      <c r="A17" s="148" t="s">
        <v>167</v>
      </c>
      <c r="B17" s="137" t="s">
        <v>194</v>
      </c>
      <c r="C17" s="134"/>
      <c r="D17" s="58"/>
      <c r="E17" s="58"/>
      <c r="F17" s="58"/>
      <c r="G17" s="58"/>
      <c r="H17" s="58"/>
      <c r="I17" s="58"/>
      <c r="J17" s="58"/>
      <c r="K17" s="58"/>
      <c r="L17" s="58"/>
      <c r="M17" s="58"/>
      <c r="N17" s="58"/>
      <c r="O17" s="58"/>
      <c r="P17" s="55">
        <f t="shared" si="0"/>
        <v>0</v>
      </c>
      <c r="Q17" s="57"/>
    </row>
    <row r="18" spans="1:17" ht="15" customHeight="1" thickBot="1">
      <c r="A18" s="148" t="s">
        <v>167</v>
      </c>
      <c r="B18" s="139" t="s">
        <v>237</v>
      </c>
      <c r="C18" s="57"/>
      <c r="D18" s="82">
        <f>ROUND(SUM(D9:D17),0)</f>
        <v>0</v>
      </c>
      <c r="E18" s="82">
        <f aca="true" t="shared" si="1" ref="E18:N18">ROUND(SUM(E9:E17),0)</f>
        <v>0</v>
      </c>
      <c r="F18" s="82">
        <f t="shared" si="1"/>
        <v>0</v>
      </c>
      <c r="G18" s="82">
        <f t="shared" si="1"/>
        <v>0</v>
      </c>
      <c r="H18" s="82">
        <f t="shared" si="1"/>
        <v>0</v>
      </c>
      <c r="I18" s="82">
        <f t="shared" si="1"/>
        <v>0</v>
      </c>
      <c r="J18" s="82">
        <f t="shared" si="1"/>
        <v>0</v>
      </c>
      <c r="K18" s="82">
        <f t="shared" si="1"/>
        <v>0</v>
      </c>
      <c r="L18" s="82">
        <f t="shared" si="1"/>
        <v>0</v>
      </c>
      <c r="M18" s="82">
        <f t="shared" si="1"/>
        <v>0</v>
      </c>
      <c r="N18" s="82">
        <f t="shared" si="1"/>
        <v>0</v>
      </c>
      <c r="O18" s="82">
        <f>ROUND(SUM(O9:O17),0)</f>
        <v>0</v>
      </c>
      <c r="P18" s="83">
        <f>ROUND(SUM(P9:P17),0)</f>
        <v>0</v>
      </c>
      <c r="Q18" s="57"/>
    </row>
    <row r="19" spans="1:17" ht="24.75" customHeight="1" thickTop="1">
      <c r="A19" s="150" t="s">
        <v>71</v>
      </c>
      <c r="C19" s="151"/>
      <c r="D19" s="151"/>
      <c r="E19" s="151"/>
      <c r="F19" s="151"/>
      <c r="Q19" s="44"/>
    </row>
    <row r="20" spans="1:17" ht="15" customHeight="1">
      <c r="A20" s="148" t="s">
        <v>167</v>
      </c>
      <c r="B20" s="137" t="s">
        <v>196</v>
      </c>
      <c r="C20" s="57"/>
      <c r="D20" s="58"/>
      <c r="E20" s="58"/>
      <c r="F20" s="58"/>
      <c r="G20" s="58"/>
      <c r="H20" s="58"/>
      <c r="I20" s="58"/>
      <c r="J20" s="58"/>
      <c r="K20" s="58"/>
      <c r="L20" s="58"/>
      <c r="M20" s="58"/>
      <c r="N20" s="58"/>
      <c r="O20" s="58"/>
      <c r="P20" s="55">
        <f aca="true" t="shared" si="2" ref="P20:P28">SUM(D20:O20)</f>
        <v>0</v>
      </c>
      <c r="Q20" s="57"/>
    </row>
    <row r="21" spans="1:17" ht="15" customHeight="1">
      <c r="A21" s="148" t="s">
        <v>167</v>
      </c>
      <c r="B21" s="137" t="s">
        <v>197</v>
      </c>
      <c r="C21" s="57"/>
      <c r="D21" s="58"/>
      <c r="E21" s="58"/>
      <c r="F21" s="58"/>
      <c r="G21" s="58"/>
      <c r="H21" s="58"/>
      <c r="I21" s="58"/>
      <c r="J21" s="58"/>
      <c r="K21" s="58"/>
      <c r="L21" s="58"/>
      <c r="M21" s="58"/>
      <c r="N21" s="58"/>
      <c r="O21" s="58"/>
      <c r="P21" s="55">
        <f t="shared" si="2"/>
        <v>0</v>
      </c>
      <c r="Q21" s="57"/>
    </row>
    <row r="22" spans="1:17" ht="15" customHeight="1">
      <c r="A22" s="148" t="s">
        <v>167</v>
      </c>
      <c r="B22" s="137" t="s">
        <v>198</v>
      </c>
      <c r="C22" s="57"/>
      <c r="D22" s="58"/>
      <c r="E22" s="58"/>
      <c r="F22" s="58"/>
      <c r="G22" s="58"/>
      <c r="H22" s="58"/>
      <c r="I22" s="58"/>
      <c r="J22" s="58"/>
      <c r="K22" s="58"/>
      <c r="L22" s="58"/>
      <c r="M22" s="58"/>
      <c r="N22" s="58"/>
      <c r="O22" s="58"/>
      <c r="P22" s="55">
        <f t="shared" si="2"/>
        <v>0</v>
      </c>
      <c r="Q22" s="57"/>
    </row>
    <row r="23" spans="1:17" ht="15" customHeight="1">
      <c r="A23" s="148" t="s">
        <v>167</v>
      </c>
      <c r="B23" s="137" t="s">
        <v>199</v>
      </c>
      <c r="C23" s="57"/>
      <c r="D23" s="58"/>
      <c r="E23" s="58"/>
      <c r="F23" s="58"/>
      <c r="G23" s="58"/>
      <c r="H23" s="58"/>
      <c r="I23" s="58"/>
      <c r="J23" s="58"/>
      <c r="K23" s="58"/>
      <c r="L23" s="58"/>
      <c r="M23" s="58"/>
      <c r="N23" s="58"/>
      <c r="O23" s="58"/>
      <c r="P23" s="55">
        <f t="shared" si="2"/>
        <v>0</v>
      </c>
      <c r="Q23" s="57"/>
    </row>
    <row r="24" spans="1:17" ht="15" customHeight="1">
      <c r="A24" s="148" t="s">
        <v>167</v>
      </c>
      <c r="B24" s="137" t="s">
        <v>200</v>
      </c>
      <c r="C24" s="57"/>
      <c r="D24" s="58"/>
      <c r="E24" s="58"/>
      <c r="F24" s="58"/>
      <c r="G24" s="58"/>
      <c r="H24" s="58"/>
      <c r="I24" s="58"/>
      <c r="J24" s="58"/>
      <c r="K24" s="58"/>
      <c r="L24" s="58"/>
      <c r="M24" s="58"/>
      <c r="N24" s="58"/>
      <c r="O24" s="58"/>
      <c r="P24" s="55">
        <f t="shared" si="2"/>
        <v>0</v>
      </c>
      <c r="Q24" s="57"/>
    </row>
    <row r="25" spans="1:17" ht="15" customHeight="1">
      <c r="A25" s="148" t="s">
        <v>167</v>
      </c>
      <c r="B25" s="137" t="s">
        <v>201</v>
      </c>
      <c r="C25" s="57"/>
      <c r="D25" s="58"/>
      <c r="E25" s="58"/>
      <c r="F25" s="58"/>
      <c r="G25" s="58"/>
      <c r="H25" s="58"/>
      <c r="I25" s="58"/>
      <c r="J25" s="58"/>
      <c r="K25" s="58"/>
      <c r="L25" s="58"/>
      <c r="M25" s="58"/>
      <c r="N25" s="58"/>
      <c r="O25" s="58"/>
      <c r="P25" s="55">
        <f t="shared" si="2"/>
        <v>0</v>
      </c>
      <c r="Q25" s="57"/>
    </row>
    <row r="26" spans="1:17" ht="15" customHeight="1">
      <c r="A26" s="148" t="s">
        <v>167</v>
      </c>
      <c r="B26" s="137" t="s">
        <v>202</v>
      </c>
      <c r="C26" s="134"/>
      <c r="D26" s="58"/>
      <c r="E26" s="58"/>
      <c r="F26" s="58"/>
      <c r="G26" s="58"/>
      <c r="H26" s="58"/>
      <c r="I26" s="58"/>
      <c r="J26" s="58"/>
      <c r="K26" s="58"/>
      <c r="L26" s="58"/>
      <c r="M26" s="58"/>
      <c r="N26" s="58"/>
      <c r="O26" s="58"/>
      <c r="P26" s="55">
        <f t="shared" si="2"/>
        <v>0</v>
      </c>
      <c r="Q26" s="57"/>
    </row>
    <row r="27" spans="1:17" ht="15" customHeight="1">
      <c r="A27" s="148" t="s">
        <v>167</v>
      </c>
      <c r="B27" s="137" t="s">
        <v>203</v>
      </c>
      <c r="C27" s="134"/>
      <c r="D27" s="58"/>
      <c r="E27" s="58"/>
      <c r="F27" s="58"/>
      <c r="G27" s="58"/>
      <c r="H27" s="58"/>
      <c r="I27" s="58"/>
      <c r="J27" s="58"/>
      <c r="K27" s="58"/>
      <c r="L27" s="58"/>
      <c r="M27" s="58"/>
      <c r="N27" s="58"/>
      <c r="O27" s="58"/>
      <c r="P27" s="55">
        <f t="shared" si="2"/>
        <v>0</v>
      </c>
      <c r="Q27" s="57"/>
    </row>
    <row r="28" spans="1:17" ht="15" customHeight="1">
      <c r="A28" s="148" t="s">
        <v>167</v>
      </c>
      <c r="B28" s="137" t="s">
        <v>204</v>
      </c>
      <c r="C28" s="134"/>
      <c r="D28" s="58"/>
      <c r="E28" s="58"/>
      <c r="F28" s="58"/>
      <c r="G28" s="58"/>
      <c r="H28" s="58"/>
      <c r="I28" s="58"/>
      <c r="J28" s="58"/>
      <c r="K28" s="58"/>
      <c r="L28" s="58"/>
      <c r="M28" s="58"/>
      <c r="N28" s="58"/>
      <c r="O28" s="58"/>
      <c r="P28" s="55">
        <f t="shared" si="2"/>
        <v>0</v>
      </c>
      <c r="Q28" s="57"/>
    </row>
    <row r="29" spans="1:17" ht="15" customHeight="1" thickBot="1">
      <c r="A29" s="148" t="s">
        <v>167</v>
      </c>
      <c r="B29" s="44" t="s">
        <v>238</v>
      </c>
      <c r="C29" s="57"/>
      <c r="D29" s="82">
        <f>ROUND(SUM(D20:D28),0)</f>
        <v>0</v>
      </c>
      <c r="E29" s="82">
        <f aca="true" t="shared" si="3" ref="E29:N29">ROUND(SUM(E20:E28),0)</f>
        <v>0</v>
      </c>
      <c r="F29" s="82">
        <f t="shared" si="3"/>
        <v>0</v>
      </c>
      <c r="G29" s="82">
        <f t="shared" si="3"/>
        <v>0</v>
      </c>
      <c r="H29" s="82">
        <f t="shared" si="3"/>
        <v>0</v>
      </c>
      <c r="I29" s="82">
        <f t="shared" si="3"/>
        <v>0</v>
      </c>
      <c r="J29" s="82">
        <f t="shared" si="3"/>
        <v>0</v>
      </c>
      <c r="K29" s="82">
        <f t="shared" si="3"/>
        <v>0</v>
      </c>
      <c r="L29" s="82">
        <f t="shared" si="3"/>
        <v>0</v>
      </c>
      <c r="M29" s="82">
        <f t="shared" si="3"/>
        <v>0</v>
      </c>
      <c r="N29" s="82">
        <f t="shared" si="3"/>
        <v>0</v>
      </c>
      <c r="O29" s="82">
        <f>ROUND(SUM(O20:O28),0)</f>
        <v>0</v>
      </c>
      <c r="P29" s="83">
        <f>ROUND(SUM(P20:P28),0)</f>
        <v>0</v>
      </c>
      <c r="Q29" s="57"/>
    </row>
    <row r="30" spans="1:17" ht="24.75" customHeight="1" thickTop="1">
      <c r="A30" s="151" t="s">
        <v>72</v>
      </c>
      <c r="C30" s="151"/>
      <c r="D30" s="151"/>
      <c r="E30" s="151"/>
      <c r="F30" s="151"/>
      <c r="G30" s="151"/>
      <c r="H30" s="151"/>
      <c r="I30" s="151"/>
      <c r="J30" s="151"/>
      <c r="K30" s="151"/>
      <c r="L30" s="151"/>
      <c r="M30" s="151"/>
      <c r="N30" s="151"/>
      <c r="O30" s="151"/>
      <c r="P30" s="151"/>
      <c r="Q30" s="57"/>
    </row>
    <row r="31" spans="1:17" ht="15" customHeight="1">
      <c r="A31" s="148" t="s">
        <v>167</v>
      </c>
      <c r="B31" s="137" t="s">
        <v>206</v>
      </c>
      <c r="C31" s="57"/>
      <c r="D31" s="58"/>
      <c r="E31" s="58"/>
      <c r="F31" s="58"/>
      <c r="G31" s="58"/>
      <c r="H31" s="58"/>
      <c r="I31" s="58"/>
      <c r="J31" s="58"/>
      <c r="K31" s="58"/>
      <c r="L31" s="58"/>
      <c r="M31" s="58"/>
      <c r="N31" s="58"/>
      <c r="O31" s="58"/>
      <c r="P31" s="55">
        <f aca="true" t="shared" si="4" ref="P31:P39">SUM(D31:O31)</f>
        <v>0</v>
      </c>
      <c r="Q31" s="57"/>
    </row>
    <row r="32" spans="1:17" ht="15" customHeight="1">
      <c r="A32" s="148" t="s">
        <v>167</v>
      </c>
      <c r="B32" s="137" t="s">
        <v>207</v>
      </c>
      <c r="C32" s="57"/>
      <c r="D32" s="58"/>
      <c r="E32" s="58"/>
      <c r="F32" s="58"/>
      <c r="G32" s="58"/>
      <c r="H32" s="58"/>
      <c r="I32" s="58"/>
      <c r="J32" s="58"/>
      <c r="K32" s="58"/>
      <c r="L32" s="58"/>
      <c r="M32" s="58"/>
      <c r="N32" s="58"/>
      <c r="O32" s="58"/>
      <c r="P32" s="55">
        <f t="shared" si="4"/>
        <v>0</v>
      </c>
      <c r="Q32" s="57"/>
    </row>
    <row r="33" spans="1:17" ht="15" customHeight="1">
      <c r="A33" s="148" t="s">
        <v>167</v>
      </c>
      <c r="B33" s="137" t="s">
        <v>208</v>
      </c>
      <c r="C33" s="57"/>
      <c r="D33" s="58"/>
      <c r="E33" s="58"/>
      <c r="F33" s="58"/>
      <c r="G33" s="58"/>
      <c r="H33" s="58"/>
      <c r="I33" s="58"/>
      <c r="J33" s="58"/>
      <c r="K33" s="58"/>
      <c r="L33" s="58"/>
      <c r="M33" s="58"/>
      <c r="N33" s="58"/>
      <c r="O33" s="58"/>
      <c r="P33" s="55">
        <f t="shared" si="4"/>
        <v>0</v>
      </c>
      <c r="Q33" s="57"/>
    </row>
    <row r="34" spans="1:17" ht="15" customHeight="1">
      <c r="A34" s="148" t="s">
        <v>167</v>
      </c>
      <c r="B34" s="137" t="s">
        <v>209</v>
      </c>
      <c r="C34" s="57"/>
      <c r="D34" s="58"/>
      <c r="E34" s="58"/>
      <c r="F34" s="58"/>
      <c r="G34" s="58"/>
      <c r="H34" s="58"/>
      <c r="I34" s="58"/>
      <c r="J34" s="58"/>
      <c r="K34" s="58"/>
      <c r="L34" s="58"/>
      <c r="M34" s="58"/>
      <c r="N34" s="58"/>
      <c r="O34" s="58"/>
      <c r="P34" s="55">
        <f t="shared" si="4"/>
        <v>0</v>
      </c>
      <c r="Q34" s="57"/>
    </row>
    <row r="35" spans="1:17" ht="15" customHeight="1">
      <c r="A35" s="148" t="s">
        <v>167</v>
      </c>
      <c r="B35" s="137" t="s">
        <v>210</v>
      </c>
      <c r="C35" s="57"/>
      <c r="D35" s="58"/>
      <c r="E35" s="58"/>
      <c r="F35" s="58"/>
      <c r="G35" s="58"/>
      <c r="H35" s="58"/>
      <c r="I35" s="58"/>
      <c r="J35" s="58"/>
      <c r="K35" s="58"/>
      <c r="L35" s="58"/>
      <c r="M35" s="58"/>
      <c r="N35" s="58"/>
      <c r="O35" s="58"/>
      <c r="P35" s="55">
        <f t="shared" si="4"/>
        <v>0</v>
      </c>
      <c r="Q35" s="57"/>
    </row>
    <row r="36" spans="1:17" ht="15" customHeight="1">
      <c r="A36" s="148" t="s">
        <v>167</v>
      </c>
      <c r="B36" s="137" t="s">
        <v>211</v>
      </c>
      <c r="C36" s="57"/>
      <c r="D36" s="58"/>
      <c r="E36" s="58"/>
      <c r="F36" s="58"/>
      <c r="G36" s="58"/>
      <c r="H36" s="58"/>
      <c r="I36" s="58"/>
      <c r="J36" s="58"/>
      <c r="K36" s="58"/>
      <c r="L36" s="58"/>
      <c r="M36" s="58"/>
      <c r="N36" s="58"/>
      <c r="O36" s="58"/>
      <c r="P36" s="55">
        <f t="shared" si="4"/>
        <v>0</v>
      </c>
      <c r="Q36" s="57"/>
    </row>
    <row r="37" spans="1:17" ht="15" customHeight="1">
      <c r="A37" s="148" t="s">
        <v>167</v>
      </c>
      <c r="B37" s="137" t="s">
        <v>212</v>
      </c>
      <c r="C37" s="134"/>
      <c r="D37" s="58"/>
      <c r="E37" s="58"/>
      <c r="F37" s="58"/>
      <c r="G37" s="58"/>
      <c r="H37" s="58"/>
      <c r="I37" s="58"/>
      <c r="J37" s="58"/>
      <c r="K37" s="58"/>
      <c r="L37" s="58"/>
      <c r="M37" s="58"/>
      <c r="N37" s="58"/>
      <c r="O37" s="58"/>
      <c r="P37" s="57">
        <f t="shared" si="4"/>
        <v>0</v>
      </c>
      <c r="Q37" s="57"/>
    </row>
    <row r="38" spans="1:17" ht="15" customHeight="1">
      <c r="A38" s="148" t="s">
        <v>167</v>
      </c>
      <c r="B38" s="137" t="s">
        <v>213</v>
      </c>
      <c r="C38" s="134"/>
      <c r="D38" s="58"/>
      <c r="E38" s="58"/>
      <c r="F38" s="58"/>
      <c r="G38" s="58"/>
      <c r="H38" s="58"/>
      <c r="I38" s="58"/>
      <c r="J38" s="58"/>
      <c r="K38" s="58"/>
      <c r="L38" s="58"/>
      <c r="M38" s="58"/>
      <c r="N38" s="58"/>
      <c r="O38" s="58"/>
      <c r="P38" s="55">
        <f t="shared" si="4"/>
        <v>0</v>
      </c>
      <c r="Q38" s="57"/>
    </row>
    <row r="39" spans="1:17" ht="15" customHeight="1">
      <c r="A39" s="148" t="s">
        <v>167</v>
      </c>
      <c r="B39" s="137" t="s">
        <v>214</v>
      </c>
      <c r="C39" s="134"/>
      <c r="D39" s="58"/>
      <c r="E39" s="58"/>
      <c r="F39" s="58"/>
      <c r="G39" s="58"/>
      <c r="H39" s="58"/>
      <c r="I39" s="58"/>
      <c r="J39" s="58"/>
      <c r="K39" s="58"/>
      <c r="L39" s="58"/>
      <c r="M39" s="58"/>
      <c r="N39" s="58"/>
      <c r="O39" s="58"/>
      <c r="P39" s="55">
        <f t="shared" si="4"/>
        <v>0</v>
      </c>
      <c r="Q39" s="57"/>
    </row>
    <row r="40" spans="1:17" ht="15" customHeight="1" thickBot="1">
      <c r="A40" s="148" t="s">
        <v>167</v>
      </c>
      <c r="B40" s="139" t="s">
        <v>239</v>
      </c>
      <c r="C40" s="57"/>
      <c r="D40" s="82">
        <f>ROUND(SUM(D31:D39),0)</f>
        <v>0</v>
      </c>
      <c r="E40" s="82">
        <f aca="true" t="shared" si="5" ref="E40:N40">ROUND(SUM(E31:E39),0)</f>
        <v>0</v>
      </c>
      <c r="F40" s="82">
        <f t="shared" si="5"/>
        <v>0</v>
      </c>
      <c r="G40" s="82">
        <f t="shared" si="5"/>
        <v>0</v>
      </c>
      <c r="H40" s="82">
        <f t="shared" si="5"/>
        <v>0</v>
      </c>
      <c r="I40" s="82">
        <f t="shared" si="5"/>
        <v>0</v>
      </c>
      <c r="J40" s="82">
        <f t="shared" si="5"/>
        <v>0</v>
      </c>
      <c r="K40" s="82">
        <f t="shared" si="5"/>
        <v>0</v>
      </c>
      <c r="L40" s="82">
        <f t="shared" si="5"/>
        <v>0</v>
      </c>
      <c r="M40" s="82">
        <f t="shared" si="5"/>
        <v>0</v>
      </c>
      <c r="N40" s="82">
        <f t="shared" si="5"/>
        <v>0</v>
      </c>
      <c r="O40" s="82">
        <f>ROUND(SUM(O31:O39),0)</f>
        <v>0</v>
      </c>
      <c r="P40" s="83">
        <f>ROUND(SUM(P31:P39),0)</f>
        <v>0</v>
      </c>
      <c r="Q40" s="57"/>
    </row>
    <row r="41" spans="1:17" ht="24.75" customHeight="1" thickTop="1">
      <c r="A41" s="152" t="s">
        <v>111</v>
      </c>
      <c r="C41" s="151"/>
      <c r="D41" s="151"/>
      <c r="E41" s="151"/>
      <c r="Q41" s="44"/>
    </row>
    <row r="42" spans="1:17" ht="15" customHeight="1">
      <c r="A42" s="148" t="s">
        <v>167</v>
      </c>
      <c r="B42" s="146" t="s">
        <v>216</v>
      </c>
      <c r="C42" s="57"/>
      <c r="D42" s="58"/>
      <c r="E42" s="58"/>
      <c r="F42" s="58"/>
      <c r="G42" s="58"/>
      <c r="H42" s="58"/>
      <c r="I42" s="58"/>
      <c r="J42" s="58"/>
      <c r="K42" s="58"/>
      <c r="L42" s="58"/>
      <c r="M42" s="58"/>
      <c r="N42" s="58"/>
      <c r="O42" s="58"/>
      <c r="P42" s="55">
        <f aca="true" t="shared" si="6" ref="P42:P47">SUM(D42:O42)</f>
        <v>0</v>
      </c>
      <c r="Q42" s="57"/>
    </row>
    <row r="43" spans="1:17" ht="15" customHeight="1">
      <c r="A43" s="148" t="s">
        <v>167</v>
      </c>
      <c r="B43" s="146" t="s">
        <v>217</v>
      </c>
      <c r="C43" s="57"/>
      <c r="D43" s="58"/>
      <c r="E43" s="58"/>
      <c r="F43" s="58"/>
      <c r="G43" s="58"/>
      <c r="H43" s="58"/>
      <c r="I43" s="58"/>
      <c r="J43" s="58"/>
      <c r="K43" s="58"/>
      <c r="L43" s="58"/>
      <c r="M43" s="58"/>
      <c r="N43" s="58"/>
      <c r="O43" s="58"/>
      <c r="P43" s="55">
        <f t="shared" si="6"/>
        <v>0</v>
      </c>
      <c r="Q43" s="57"/>
    </row>
    <row r="44" spans="1:17" ht="15" customHeight="1">
      <c r="A44" s="148" t="s">
        <v>167</v>
      </c>
      <c r="B44" s="146" t="s">
        <v>218</v>
      </c>
      <c r="C44" s="57"/>
      <c r="D44" s="58"/>
      <c r="E44" s="58"/>
      <c r="F44" s="58"/>
      <c r="G44" s="58"/>
      <c r="H44" s="58"/>
      <c r="I44" s="58"/>
      <c r="J44" s="58"/>
      <c r="K44" s="58"/>
      <c r="L44" s="58"/>
      <c r="M44" s="58"/>
      <c r="N44" s="58"/>
      <c r="O44" s="58"/>
      <c r="P44" s="55">
        <f t="shared" si="6"/>
        <v>0</v>
      </c>
      <c r="Q44" s="57"/>
    </row>
    <row r="45" spans="1:17" ht="15" customHeight="1">
      <c r="A45" s="148" t="s">
        <v>167</v>
      </c>
      <c r="B45" s="146" t="s">
        <v>219</v>
      </c>
      <c r="C45" s="57"/>
      <c r="D45" s="58"/>
      <c r="E45" s="58"/>
      <c r="F45" s="58"/>
      <c r="G45" s="58"/>
      <c r="H45" s="58"/>
      <c r="I45" s="58"/>
      <c r="J45" s="58"/>
      <c r="K45" s="58"/>
      <c r="L45" s="58"/>
      <c r="M45" s="58"/>
      <c r="N45" s="58"/>
      <c r="O45" s="58"/>
      <c r="P45" s="55">
        <f t="shared" si="6"/>
        <v>0</v>
      </c>
      <c r="Q45" s="57"/>
    </row>
    <row r="46" spans="1:17" ht="15" customHeight="1">
      <c r="A46" s="148" t="s">
        <v>167</v>
      </c>
      <c r="B46" s="146" t="s">
        <v>220</v>
      </c>
      <c r="C46" s="57"/>
      <c r="D46" s="58"/>
      <c r="E46" s="58"/>
      <c r="F46" s="58"/>
      <c r="G46" s="58"/>
      <c r="H46" s="58"/>
      <c r="I46" s="58"/>
      <c r="J46" s="58"/>
      <c r="K46" s="58"/>
      <c r="L46" s="58"/>
      <c r="M46" s="58"/>
      <c r="N46" s="58"/>
      <c r="O46" s="58"/>
      <c r="P46" s="55">
        <f t="shared" si="6"/>
        <v>0</v>
      </c>
      <c r="Q46" s="57"/>
    </row>
    <row r="47" spans="1:17" ht="15" customHeight="1">
      <c r="A47" s="148" t="s">
        <v>167</v>
      </c>
      <c r="B47" s="146" t="s">
        <v>221</v>
      </c>
      <c r="C47" s="57"/>
      <c r="D47" s="58"/>
      <c r="E47" s="58"/>
      <c r="F47" s="58"/>
      <c r="G47" s="58"/>
      <c r="H47" s="58"/>
      <c r="I47" s="58"/>
      <c r="J47" s="58"/>
      <c r="K47" s="58"/>
      <c r="L47" s="58"/>
      <c r="M47" s="58"/>
      <c r="N47" s="58"/>
      <c r="O47" s="58"/>
      <c r="P47" s="55">
        <f t="shared" si="6"/>
        <v>0</v>
      </c>
      <c r="Q47" s="57"/>
    </row>
    <row r="48" spans="1:17" ht="15" customHeight="1">
      <c r="A48" s="148" t="s">
        <v>167</v>
      </c>
      <c r="B48" s="137" t="s">
        <v>222</v>
      </c>
      <c r="C48" s="134"/>
      <c r="D48" s="58"/>
      <c r="E48" s="58"/>
      <c r="F48" s="58"/>
      <c r="G48" s="58"/>
      <c r="H48" s="58"/>
      <c r="I48" s="58"/>
      <c r="J48" s="58"/>
      <c r="K48" s="58"/>
      <c r="L48" s="58"/>
      <c r="M48" s="58"/>
      <c r="N48" s="58"/>
      <c r="O48" s="58"/>
      <c r="P48" s="55">
        <f>SUM(D48:O48)</f>
        <v>0</v>
      </c>
      <c r="Q48" s="57"/>
    </row>
    <row r="49" spans="1:17" ht="15" customHeight="1">
      <c r="A49" s="148" t="s">
        <v>167</v>
      </c>
      <c r="B49" s="137" t="s">
        <v>223</v>
      </c>
      <c r="C49" s="134"/>
      <c r="D49" s="58"/>
      <c r="E49" s="58"/>
      <c r="F49" s="58"/>
      <c r="G49" s="58"/>
      <c r="H49" s="58"/>
      <c r="I49" s="58"/>
      <c r="J49" s="58"/>
      <c r="K49" s="58"/>
      <c r="L49" s="58"/>
      <c r="M49" s="58"/>
      <c r="N49" s="58"/>
      <c r="O49" s="58"/>
      <c r="P49" s="55">
        <f>SUM(D49:O49)</f>
        <v>0</v>
      </c>
      <c r="Q49" s="57"/>
    </row>
    <row r="50" spans="1:17" ht="15" customHeight="1">
      <c r="A50" s="148" t="s">
        <v>167</v>
      </c>
      <c r="B50" s="137" t="s">
        <v>224</v>
      </c>
      <c r="C50" s="134"/>
      <c r="D50" s="58"/>
      <c r="E50" s="58"/>
      <c r="F50" s="58"/>
      <c r="G50" s="58"/>
      <c r="H50" s="58"/>
      <c r="I50" s="58"/>
      <c r="J50" s="58"/>
      <c r="K50" s="58"/>
      <c r="L50" s="58"/>
      <c r="M50" s="58"/>
      <c r="N50" s="58"/>
      <c r="O50" s="58"/>
      <c r="P50" s="55">
        <f>SUM(D50:O50)</f>
        <v>0</v>
      </c>
      <c r="Q50" s="57"/>
    </row>
    <row r="51" spans="1:17" ht="15" customHeight="1" thickBot="1">
      <c r="A51" s="148" t="s">
        <v>167</v>
      </c>
      <c r="B51" s="153" t="s">
        <v>240</v>
      </c>
      <c r="C51" s="57"/>
      <c r="D51" s="82">
        <f>ROUND(SUM(D42:D50),0)</f>
        <v>0</v>
      </c>
      <c r="E51" s="82">
        <f aca="true" t="shared" si="7" ref="E51:N51">ROUND(SUM(E42:E50),0)</f>
        <v>0</v>
      </c>
      <c r="F51" s="82">
        <f t="shared" si="7"/>
        <v>0</v>
      </c>
      <c r="G51" s="82">
        <f t="shared" si="7"/>
        <v>0</v>
      </c>
      <c r="H51" s="82">
        <f t="shared" si="7"/>
        <v>0</v>
      </c>
      <c r="I51" s="82">
        <f t="shared" si="7"/>
        <v>0</v>
      </c>
      <c r="J51" s="82">
        <f t="shared" si="7"/>
        <v>0</v>
      </c>
      <c r="K51" s="82">
        <f t="shared" si="7"/>
        <v>0</v>
      </c>
      <c r="L51" s="82">
        <f t="shared" si="7"/>
        <v>0</v>
      </c>
      <c r="M51" s="82">
        <f t="shared" si="7"/>
        <v>0</v>
      </c>
      <c r="N51" s="82">
        <f t="shared" si="7"/>
        <v>0</v>
      </c>
      <c r="O51" s="82">
        <f>ROUND(SUM(O42:O50),0)</f>
        <v>0</v>
      </c>
      <c r="P51" s="83">
        <f>ROUND(SUM(P42:P50),0)</f>
        <v>0</v>
      </c>
      <c r="Q51" s="57"/>
    </row>
    <row r="52" spans="1:17" ht="24.75" customHeight="1" thickTop="1">
      <c r="A52" s="151" t="s">
        <v>122</v>
      </c>
      <c r="C52" s="151"/>
      <c r="D52" s="151"/>
      <c r="E52" s="151"/>
      <c r="Q52" s="44"/>
    </row>
    <row r="53" spans="1:17" ht="15" customHeight="1">
      <c r="A53" s="148" t="s">
        <v>167</v>
      </c>
      <c r="B53" s="137" t="s">
        <v>241</v>
      </c>
      <c r="C53" s="57"/>
      <c r="D53" s="58"/>
      <c r="E53" s="58"/>
      <c r="F53" s="58"/>
      <c r="G53" s="58"/>
      <c r="H53" s="58"/>
      <c r="I53" s="58"/>
      <c r="J53" s="58"/>
      <c r="K53" s="58"/>
      <c r="L53" s="58"/>
      <c r="M53" s="58"/>
      <c r="N53" s="58"/>
      <c r="O53" s="58"/>
      <c r="P53" s="55">
        <f>SUM(D53:O53)</f>
        <v>0</v>
      </c>
      <c r="Q53" s="57"/>
    </row>
    <row r="54" spans="1:17" ht="15" customHeight="1">
      <c r="A54" s="148" t="s">
        <v>167</v>
      </c>
      <c r="B54" s="137" t="s">
        <v>242</v>
      </c>
      <c r="C54" s="57"/>
      <c r="D54" s="58"/>
      <c r="E54" s="58"/>
      <c r="F54" s="58"/>
      <c r="G54" s="58"/>
      <c r="H54" s="58"/>
      <c r="I54" s="58"/>
      <c r="J54" s="58"/>
      <c r="K54" s="58"/>
      <c r="L54" s="58"/>
      <c r="M54" s="58"/>
      <c r="N54" s="58"/>
      <c r="O54" s="58"/>
      <c r="P54" s="55">
        <f>SUM(D54:O54)</f>
        <v>0</v>
      </c>
      <c r="Q54" s="57"/>
    </row>
    <row r="55" spans="1:17" ht="15" customHeight="1" thickBot="1">
      <c r="A55" s="148" t="s">
        <v>167</v>
      </c>
      <c r="B55" s="139" t="s">
        <v>243</v>
      </c>
      <c r="C55" s="57"/>
      <c r="D55" s="82">
        <f aca="true" t="shared" si="8" ref="D55:P55">ROUND(SUM(D53:D54),0)</f>
        <v>0</v>
      </c>
      <c r="E55" s="82">
        <f t="shared" si="8"/>
        <v>0</v>
      </c>
      <c r="F55" s="82">
        <f t="shared" si="8"/>
        <v>0</v>
      </c>
      <c r="G55" s="82">
        <f t="shared" si="8"/>
        <v>0</v>
      </c>
      <c r="H55" s="82">
        <f t="shared" si="8"/>
        <v>0</v>
      </c>
      <c r="I55" s="82">
        <f t="shared" si="8"/>
        <v>0</v>
      </c>
      <c r="J55" s="82">
        <f t="shared" si="8"/>
        <v>0</v>
      </c>
      <c r="K55" s="82">
        <f t="shared" si="8"/>
        <v>0</v>
      </c>
      <c r="L55" s="82">
        <f t="shared" si="8"/>
        <v>0</v>
      </c>
      <c r="M55" s="82">
        <f t="shared" si="8"/>
        <v>0</v>
      </c>
      <c r="N55" s="82">
        <f t="shared" si="8"/>
        <v>0</v>
      </c>
      <c r="O55" s="82">
        <f t="shared" si="8"/>
        <v>0</v>
      </c>
      <c r="P55" s="83">
        <f t="shared" si="8"/>
        <v>0</v>
      </c>
      <c r="Q55" s="57"/>
    </row>
    <row r="56" spans="1:17" s="54" customFormat="1" ht="24.75" customHeight="1" thickTop="1">
      <c r="A56" s="151" t="s">
        <v>123</v>
      </c>
      <c r="C56" s="57"/>
      <c r="D56" s="57"/>
      <c r="E56" s="57"/>
      <c r="F56" s="57"/>
      <c r="G56" s="57"/>
      <c r="H56" s="57"/>
      <c r="I56" s="57"/>
      <c r="J56" s="57"/>
      <c r="K56" s="57"/>
      <c r="L56" s="57"/>
      <c r="M56" s="57"/>
      <c r="N56" s="57"/>
      <c r="O56" s="57"/>
      <c r="P56" s="57"/>
      <c r="Q56" s="57"/>
    </row>
    <row r="57" spans="1:17" s="54" customFormat="1" ht="15" customHeight="1">
      <c r="A57" s="148" t="s">
        <v>167</v>
      </c>
      <c r="B57" s="54" t="s">
        <v>244</v>
      </c>
      <c r="C57" s="57"/>
      <c r="D57" s="57">
        <f>'Part 5'!D24+'Part 5'!D36</f>
        <v>0</v>
      </c>
      <c r="E57" s="57">
        <f>'Part 5'!E24+'Part 5'!E36</f>
        <v>0</v>
      </c>
      <c r="F57" s="57">
        <f>'Part 5'!F24+'Part 5'!F36</f>
        <v>0</v>
      </c>
      <c r="G57" s="57">
        <f>'Part 5'!G24+'Part 5'!G36</f>
        <v>0</v>
      </c>
      <c r="H57" s="57">
        <f>'Part 5'!H24+'Part 5'!H36</f>
        <v>0</v>
      </c>
      <c r="I57" s="57">
        <f>'Part 5'!I24+'Part 5'!I36</f>
        <v>0</v>
      </c>
      <c r="J57" s="57">
        <f>'Part 5'!J24+'Part 5'!J36</f>
        <v>0</v>
      </c>
      <c r="K57" s="57">
        <f>'Part 5'!K24+'Part 5'!K36</f>
        <v>0</v>
      </c>
      <c r="L57" s="57">
        <f>'Part 5'!L24+'Part 5'!L36</f>
        <v>0</v>
      </c>
      <c r="M57" s="57">
        <f>'Part 5'!M24+'Part 5'!M36</f>
        <v>0</v>
      </c>
      <c r="N57" s="57">
        <f>'Part 5'!N24+'Part 5'!N36</f>
        <v>0</v>
      </c>
      <c r="O57" s="57">
        <f>'Part 5'!O24+'Part 5'!O36</f>
        <v>0</v>
      </c>
      <c r="P57" s="74">
        <f>SUM(D57:O57)</f>
        <v>0</v>
      </c>
      <c r="Q57" s="57"/>
    </row>
    <row r="58" spans="1:17" ht="24.75" customHeight="1">
      <c r="A58" s="151" t="s">
        <v>127</v>
      </c>
      <c r="C58" s="151"/>
      <c r="D58" s="151"/>
      <c r="E58" s="151"/>
      <c r="Q58" s="44"/>
    </row>
    <row r="59" spans="1:17" ht="15" customHeight="1">
      <c r="A59" s="103" t="s">
        <v>167</v>
      </c>
      <c r="B59" s="137" t="s">
        <v>245</v>
      </c>
      <c r="C59" s="57"/>
      <c r="D59" s="58"/>
      <c r="E59" s="58"/>
      <c r="F59" s="58"/>
      <c r="G59" s="58"/>
      <c r="H59" s="58"/>
      <c r="I59" s="58"/>
      <c r="J59" s="58"/>
      <c r="K59" s="58"/>
      <c r="L59" s="58"/>
      <c r="M59" s="58"/>
      <c r="N59" s="58"/>
      <c r="O59" s="58"/>
      <c r="P59" s="55">
        <f>SUM(D59:O59)</f>
        <v>0</v>
      </c>
      <c r="Q59" s="57"/>
    </row>
    <row r="60" spans="1:17" ht="15" customHeight="1">
      <c r="A60" s="103" t="s">
        <v>167</v>
      </c>
      <c r="B60" s="137" t="s">
        <v>231</v>
      </c>
      <c r="C60" s="57"/>
      <c r="D60" s="58"/>
      <c r="E60" s="58"/>
      <c r="F60" s="58"/>
      <c r="G60" s="58"/>
      <c r="H60" s="58"/>
      <c r="I60" s="58"/>
      <c r="J60" s="58"/>
      <c r="K60" s="58"/>
      <c r="L60" s="58"/>
      <c r="M60" s="58"/>
      <c r="N60" s="58"/>
      <c r="O60" s="58"/>
      <c r="P60" s="55">
        <f>SUM(D60:O60)</f>
        <v>0</v>
      </c>
      <c r="Q60" s="57"/>
    </row>
    <row r="61" spans="1:17" ht="15" customHeight="1" thickBot="1">
      <c r="A61" s="103" t="s">
        <v>167</v>
      </c>
      <c r="B61" s="139" t="s">
        <v>246</v>
      </c>
      <c r="C61" s="57"/>
      <c r="D61" s="82">
        <f aca="true" t="shared" si="9" ref="D61:P61">ROUND(SUM(D59:D60),0)</f>
        <v>0</v>
      </c>
      <c r="E61" s="82">
        <f t="shared" si="9"/>
        <v>0</v>
      </c>
      <c r="F61" s="82">
        <f t="shared" si="9"/>
        <v>0</v>
      </c>
      <c r="G61" s="82">
        <f t="shared" si="9"/>
        <v>0</v>
      </c>
      <c r="H61" s="82">
        <f t="shared" si="9"/>
        <v>0</v>
      </c>
      <c r="I61" s="82">
        <f t="shared" si="9"/>
        <v>0</v>
      </c>
      <c r="J61" s="82">
        <f t="shared" si="9"/>
        <v>0</v>
      </c>
      <c r="K61" s="82">
        <f t="shared" si="9"/>
        <v>0</v>
      </c>
      <c r="L61" s="82">
        <f t="shared" si="9"/>
        <v>0</v>
      </c>
      <c r="M61" s="82">
        <f t="shared" si="9"/>
        <v>0</v>
      </c>
      <c r="N61" s="82">
        <f t="shared" si="9"/>
        <v>0</v>
      </c>
      <c r="O61" s="82">
        <f t="shared" si="9"/>
        <v>0</v>
      </c>
      <c r="P61" s="83">
        <f t="shared" si="9"/>
        <v>0</v>
      </c>
      <c r="Q61" s="57"/>
    </row>
    <row r="62" spans="1:17" ht="24.75" customHeight="1" thickTop="1">
      <c r="A62" s="151" t="s">
        <v>236</v>
      </c>
      <c r="C62" s="151"/>
      <c r="D62" s="151"/>
      <c r="E62" s="151"/>
      <c r="Q62" s="44"/>
    </row>
    <row r="63" spans="1:17" ht="15" customHeight="1">
      <c r="A63" s="103" t="s">
        <v>167</v>
      </c>
      <c r="B63" s="137" t="s">
        <v>247</v>
      </c>
      <c r="C63" s="57"/>
      <c r="D63" s="58"/>
      <c r="E63" s="58"/>
      <c r="F63" s="58"/>
      <c r="G63" s="58"/>
      <c r="H63" s="58"/>
      <c r="I63" s="58"/>
      <c r="J63" s="58"/>
      <c r="K63" s="58"/>
      <c r="L63" s="58"/>
      <c r="M63" s="58"/>
      <c r="N63" s="58"/>
      <c r="O63" s="58"/>
      <c r="P63" s="55">
        <f aca="true" t="shared" si="10" ref="P63:P71">SUM(D63:O63)</f>
        <v>0</v>
      </c>
      <c r="Q63" s="57"/>
    </row>
    <row r="64" spans="1:17" ht="15" customHeight="1">
      <c r="A64" s="103" t="s">
        <v>167</v>
      </c>
      <c r="B64" s="137" t="s">
        <v>248</v>
      </c>
      <c r="C64" s="57"/>
      <c r="D64" s="58"/>
      <c r="E64" s="58"/>
      <c r="F64" s="58"/>
      <c r="G64" s="58"/>
      <c r="H64" s="58"/>
      <c r="I64" s="58"/>
      <c r="J64" s="58"/>
      <c r="K64" s="58"/>
      <c r="L64" s="58"/>
      <c r="M64" s="58"/>
      <c r="N64" s="58"/>
      <c r="O64" s="58"/>
      <c r="P64" s="55">
        <f t="shared" si="10"/>
        <v>0</v>
      </c>
      <c r="Q64" s="57"/>
    </row>
    <row r="65" spans="1:17" ht="15" customHeight="1">
      <c r="A65" s="103" t="s">
        <v>167</v>
      </c>
      <c r="B65" s="137" t="s">
        <v>249</v>
      </c>
      <c r="C65" s="57"/>
      <c r="D65" s="58"/>
      <c r="E65" s="58"/>
      <c r="F65" s="58"/>
      <c r="G65" s="58"/>
      <c r="H65" s="58"/>
      <c r="I65" s="58"/>
      <c r="J65" s="58"/>
      <c r="K65" s="58"/>
      <c r="L65" s="58"/>
      <c r="M65" s="58"/>
      <c r="N65" s="58"/>
      <c r="O65" s="58"/>
      <c r="P65" s="55">
        <f t="shared" si="10"/>
        <v>0</v>
      </c>
      <c r="Q65" s="57"/>
    </row>
    <row r="66" spans="1:17" ht="15" customHeight="1">
      <c r="A66" s="103" t="s">
        <v>167</v>
      </c>
      <c r="B66" s="137" t="s">
        <v>250</v>
      </c>
      <c r="C66" s="57"/>
      <c r="D66" s="58"/>
      <c r="E66" s="58"/>
      <c r="F66" s="58"/>
      <c r="G66" s="58"/>
      <c r="H66" s="58"/>
      <c r="I66" s="58"/>
      <c r="J66" s="58"/>
      <c r="K66" s="58"/>
      <c r="L66" s="58"/>
      <c r="M66" s="58"/>
      <c r="N66" s="58"/>
      <c r="O66" s="58"/>
      <c r="P66" s="55">
        <f t="shared" si="10"/>
        <v>0</v>
      </c>
      <c r="Q66" s="57"/>
    </row>
    <row r="67" spans="1:17" ht="15" customHeight="1">
      <c r="A67" s="103" t="s">
        <v>167</v>
      </c>
      <c r="B67" s="137" t="s">
        <v>251</v>
      </c>
      <c r="C67" s="57"/>
      <c r="D67" s="58"/>
      <c r="E67" s="58"/>
      <c r="F67" s="58"/>
      <c r="G67" s="58"/>
      <c r="H67" s="58"/>
      <c r="I67" s="58"/>
      <c r="J67" s="58"/>
      <c r="K67" s="58"/>
      <c r="L67" s="58"/>
      <c r="M67" s="58"/>
      <c r="N67" s="58"/>
      <c r="O67" s="58"/>
      <c r="P67" s="55">
        <f t="shared" si="10"/>
        <v>0</v>
      </c>
      <c r="Q67" s="57"/>
    </row>
    <row r="68" spans="1:17" ht="15" customHeight="1">
      <c r="A68" s="103" t="s">
        <v>167</v>
      </c>
      <c r="B68" s="137" t="s">
        <v>252</v>
      </c>
      <c r="C68" s="57"/>
      <c r="D68" s="58"/>
      <c r="E68" s="58"/>
      <c r="F68" s="58"/>
      <c r="G68" s="58"/>
      <c r="H68" s="58"/>
      <c r="I68" s="58"/>
      <c r="J68" s="58"/>
      <c r="K68" s="58"/>
      <c r="L68" s="58"/>
      <c r="M68" s="58"/>
      <c r="N68" s="58"/>
      <c r="O68" s="58"/>
      <c r="P68" s="55">
        <f t="shared" si="10"/>
        <v>0</v>
      </c>
      <c r="Q68" s="57"/>
    </row>
    <row r="69" spans="1:17" ht="15" customHeight="1">
      <c r="A69" s="103" t="s">
        <v>167</v>
      </c>
      <c r="B69" s="137" t="s">
        <v>253</v>
      </c>
      <c r="C69" s="134"/>
      <c r="D69" s="58"/>
      <c r="E69" s="58"/>
      <c r="F69" s="58"/>
      <c r="G69" s="58"/>
      <c r="H69" s="58"/>
      <c r="I69" s="58"/>
      <c r="J69" s="58"/>
      <c r="K69" s="58"/>
      <c r="L69" s="58"/>
      <c r="M69" s="58"/>
      <c r="N69" s="58"/>
      <c r="O69" s="58"/>
      <c r="P69" s="55">
        <f t="shared" si="10"/>
        <v>0</v>
      </c>
      <c r="Q69" s="57"/>
    </row>
    <row r="70" spans="1:17" ht="15" customHeight="1">
      <c r="A70" s="103" t="s">
        <v>167</v>
      </c>
      <c r="B70" s="137" t="s">
        <v>254</v>
      </c>
      <c r="C70" s="134"/>
      <c r="D70" s="58"/>
      <c r="E70" s="58"/>
      <c r="F70" s="58"/>
      <c r="G70" s="58"/>
      <c r="H70" s="58"/>
      <c r="I70" s="58"/>
      <c r="J70" s="58"/>
      <c r="K70" s="58"/>
      <c r="L70" s="58"/>
      <c r="M70" s="58"/>
      <c r="N70" s="58"/>
      <c r="O70" s="58"/>
      <c r="P70" s="55">
        <f t="shared" si="10"/>
        <v>0</v>
      </c>
      <c r="Q70" s="57"/>
    </row>
    <row r="71" spans="1:17" ht="15" customHeight="1">
      <c r="A71" s="103" t="s">
        <v>167</v>
      </c>
      <c r="B71" s="137" t="s">
        <v>255</v>
      </c>
      <c r="C71" s="134"/>
      <c r="D71" s="58"/>
      <c r="E71" s="58"/>
      <c r="F71" s="58"/>
      <c r="G71" s="58"/>
      <c r="H71" s="58"/>
      <c r="I71" s="58"/>
      <c r="J71" s="58"/>
      <c r="K71" s="58"/>
      <c r="L71" s="58"/>
      <c r="M71" s="58"/>
      <c r="N71" s="58"/>
      <c r="O71" s="58"/>
      <c r="P71" s="55">
        <f t="shared" si="10"/>
        <v>0</v>
      </c>
      <c r="Q71" s="57"/>
    </row>
    <row r="72" spans="1:17" ht="15" customHeight="1" thickBot="1">
      <c r="A72" s="103" t="s">
        <v>167</v>
      </c>
      <c r="B72" s="139" t="s">
        <v>256</v>
      </c>
      <c r="C72" s="57"/>
      <c r="D72" s="82">
        <f>ROUND(SUM(D63:D71),0)</f>
        <v>0</v>
      </c>
      <c r="E72" s="82">
        <f aca="true" t="shared" si="11" ref="E72:N72">ROUND(SUM(E63:E71),0)</f>
        <v>0</v>
      </c>
      <c r="F72" s="82">
        <f t="shared" si="11"/>
        <v>0</v>
      </c>
      <c r="G72" s="82">
        <f t="shared" si="11"/>
        <v>0</v>
      </c>
      <c r="H72" s="82">
        <f t="shared" si="11"/>
        <v>0</v>
      </c>
      <c r="I72" s="82">
        <f t="shared" si="11"/>
        <v>0</v>
      </c>
      <c r="J72" s="82">
        <f t="shared" si="11"/>
        <v>0</v>
      </c>
      <c r="K72" s="82">
        <f t="shared" si="11"/>
        <v>0</v>
      </c>
      <c r="L72" s="82">
        <f t="shared" si="11"/>
        <v>0</v>
      </c>
      <c r="M72" s="82">
        <f t="shared" si="11"/>
        <v>0</v>
      </c>
      <c r="N72" s="82">
        <f t="shared" si="11"/>
        <v>0</v>
      </c>
      <c r="O72" s="82">
        <f>ROUND(SUM(O63:O71),0)</f>
        <v>0</v>
      </c>
      <c r="P72" s="83">
        <f>ROUND(SUM(P63:P71),0)</f>
        <v>0</v>
      </c>
      <c r="Q72" s="57"/>
    </row>
    <row r="73" spans="1:17" ht="15" customHeight="1" thickTop="1">
      <c r="A73" s="103" t="s">
        <v>167</v>
      </c>
      <c r="B73" s="151" t="s">
        <v>257</v>
      </c>
      <c r="C73" s="57"/>
      <c r="D73" s="57"/>
      <c r="E73" s="57"/>
      <c r="F73" s="57"/>
      <c r="G73" s="57"/>
      <c r="H73" s="57"/>
      <c r="I73" s="57"/>
      <c r="J73" s="57"/>
      <c r="K73" s="57"/>
      <c r="L73" s="57"/>
      <c r="M73" s="57"/>
      <c r="N73" s="57"/>
      <c r="O73" s="57"/>
      <c r="P73" s="57"/>
      <c r="Q73" s="57"/>
    </row>
    <row r="74" spans="1:17" ht="15" customHeight="1">
      <c r="A74" s="325"/>
      <c r="B74" s="325"/>
      <c r="C74" s="325"/>
      <c r="D74" s="325"/>
      <c r="E74" s="325"/>
      <c r="F74" s="325"/>
      <c r="G74" s="325"/>
      <c r="H74" s="325"/>
      <c r="I74" s="325"/>
      <c r="J74" s="325"/>
      <c r="K74" s="325"/>
      <c r="L74" s="325"/>
      <c r="M74" s="325"/>
      <c r="N74" s="325"/>
      <c r="O74" s="325"/>
      <c r="P74" s="325"/>
      <c r="Q74" s="273"/>
    </row>
    <row r="75" spans="1:17" ht="15" customHeight="1">
      <c r="A75" s="325"/>
      <c r="B75" s="325"/>
      <c r="C75" s="325"/>
      <c r="D75" s="325"/>
      <c r="E75" s="325"/>
      <c r="F75" s="325"/>
      <c r="G75" s="325"/>
      <c r="H75" s="325"/>
      <c r="I75" s="325"/>
      <c r="J75" s="325"/>
      <c r="K75" s="325"/>
      <c r="L75" s="325"/>
      <c r="M75" s="325"/>
      <c r="N75" s="325"/>
      <c r="O75" s="325"/>
      <c r="P75" s="325"/>
      <c r="Q75" s="41"/>
    </row>
    <row r="76" spans="1:17" ht="24.75" customHeight="1">
      <c r="A76" s="140" t="s">
        <v>24</v>
      </c>
      <c r="C76" s="134"/>
      <c r="D76" s="134"/>
      <c r="E76" s="134"/>
      <c r="F76" s="134"/>
      <c r="G76" s="134"/>
      <c r="H76" s="134"/>
      <c r="I76" s="134"/>
      <c r="J76" s="134"/>
      <c r="K76" s="134"/>
      <c r="L76" s="134"/>
      <c r="M76" s="134"/>
      <c r="N76" s="134"/>
      <c r="O76" s="134"/>
      <c r="P76" s="134"/>
      <c r="Q76" s="54"/>
    </row>
    <row r="77" spans="1:17" ht="15" customHeight="1">
      <c r="A77" s="137" t="s">
        <v>103</v>
      </c>
      <c r="C77" s="134"/>
      <c r="D77" s="154">
        <f>+'Part 3'!D31</f>
        <v>0</v>
      </c>
      <c r="E77" s="154">
        <f>+'Part 3'!E31</f>
        <v>0</v>
      </c>
      <c r="F77" s="154">
        <f>+'Part 3'!F31</f>
        <v>0</v>
      </c>
      <c r="G77" s="154">
        <f>+'Part 3'!G31</f>
        <v>0</v>
      </c>
      <c r="H77" s="154">
        <f>+'Part 3'!H31</f>
        <v>0</v>
      </c>
      <c r="I77" s="154">
        <f>+'Part 3'!I31</f>
        <v>0</v>
      </c>
      <c r="J77" s="154">
        <f>+'Part 3'!J31</f>
        <v>0</v>
      </c>
      <c r="K77" s="154">
        <f>+'Part 3'!K31</f>
        <v>0</v>
      </c>
      <c r="L77" s="154">
        <f>+'Part 3'!L31</f>
        <v>0</v>
      </c>
      <c r="M77" s="154">
        <f>+'Part 3'!M31</f>
        <v>0</v>
      </c>
      <c r="N77" s="154">
        <f>+'Part 3'!N31</f>
        <v>0</v>
      </c>
      <c r="O77" s="154">
        <f>+'Part 3'!O31</f>
        <v>0</v>
      </c>
      <c r="P77" s="154">
        <f aca="true" t="shared" si="12" ref="P77:P82">SUM(D77:O77)</f>
        <v>0</v>
      </c>
      <c r="Q77" s="54"/>
    </row>
    <row r="78" spans="1:17" ht="15" customHeight="1">
      <c r="A78" s="137" t="s">
        <v>108</v>
      </c>
      <c r="C78" s="134"/>
      <c r="D78" s="154">
        <f>+'Part 3'!D32</f>
        <v>0</v>
      </c>
      <c r="E78" s="154">
        <f>+'Part 3'!E32</f>
        <v>0</v>
      </c>
      <c r="F78" s="154">
        <f>+'Part 3'!F32</f>
        <v>0</v>
      </c>
      <c r="G78" s="154">
        <f>+'Part 3'!G32</f>
        <v>0</v>
      </c>
      <c r="H78" s="154">
        <f>+'Part 3'!H32</f>
        <v>0</v>
      </c>
      <c r="I78" s="154">
        <f>+'Part 3'!I32</f>
        <v>0</v>
      </c>
      <c r="J78" s="154">
        <f>+'Part 3'!J32</f>
        <v>0</v>
      </c>
      <c r="K78" s="154">
        <f>+'Part 3'!K32</f>
        <v>0</v>
      </c>
      <c r="L78" s="154">
        <f>+'Part 3'!L32</f>
        <v>0</v>
      </c>
      <c r="M78" s="154">
        <f>+'Part 3'!M32</f>
        <v>0</v>
      </c>
      <c r="N78" s="154">
        <f>+'Part 3'!N32</f>
        <v>0</v>
      </c>
      <c r="O78" s="154">
        <f>+'Part 3'!O32</f>
        <v>0</v>
      </c>
      <c r="P78" s="154">
        <f t="shared" si="12"/>
        <v>0</v>
      </c>
      <c r="Q78" s="54"/>
    </row>
    <row r="79" spans="1:17" ht="15" customHeight="1">
      <c r="A79" s="137" t="s">
        <v>99</v>
      </c>
      <c r="C79" s="134"/>
      <c r="D79" s="154">
        <f>+'Part 3'!D33</f>
        <v>0</v>
      </c>
      <c r="E79" s="154">
        <f>+'Part 3'!E33</f>
        <v>0</v>
      </c>
      <c r="F79" s="154">
        <f>+'Part 3'!F33</f>
        <v>0</v>
      </c>
      <c r="G79" s="154">
        <f>+'Part 3'!G33</f>
        <v>0</v>
      </c>
      <c r="H79" s="154">
        <f>+'Part 3'!H33</f>
        <v>0</v>
      </c>
      <c r="I79" s="154">
        <f>+'Part 3'!I33</f>
        <v>0</v>
      </c>
      <c r="J79" s="154">
        <f>+'Part 3'!J33</f>
        <v>0</v>
      </c>
      <c r="K79" s="154">
        <f>+'Part 3'!K33</f>
        <v>0</v>
      </c>
      <c r="L79" s="154">
        <f>+'Part 3'!L33</f>
        <v>0</v>
      </c>
      <c r="M79" s="154">
        <f>+'Part 3'!M33</f>
        <v>0</v>
      </c>
      <c r="N79" s="154">
        <f>+'Part 3'!N33</f>
        <v>0</v>
      </c>
      <c r="O79" s="154">
        <f>+'Part 3'!O33</f>
        <v>0</v>
      </c>
      <c r="P79" s="154">
        <f t="shared" si="12"/>
        <v>0</v>
      </c>
      <c r="Q79" s="54"/>
    </row>
    <row r="80" spans="1:17" ht="15" customHeight="1">
      <c r="A80" s="137" t="s">
        <v>104</v>
      </c>
      <c r="C80" s="134"/>
      <c r="D80" s="154">
        <f>+'Part 3'!D34</f>
        <v>0</v>
      </c>
      <c r="E80" s="154">
        <f>+'Part 3'!E34</f>
        <v>0</v>
      </c>
      <c r="F80" s="154">
        <f>+'Part 3'!F34</f>
        <v>0</v>
      </c>
      <c r="G80" s="154">
        <f>+'Part 3'!G34</f>
        <v>0</v>
      </c>
      <c r="H80" s="154">
        <f>+'Part 3'!H34</f>
        <v>0</v>
      </c>
      <c r="I80" s="154">
        <f>+'Part 3'!I34</f>
        <v>0</v>
      </c>
      <c r="J80" s="154">
        <f>+'Part 3'!J34</f>
        <v>0</v>
      </c>
      <c r="K80" s="154">
        <f>+'Part 3'!K34</f>
        <v>0</v>
      </c>
      <c r="L80" s="154">
        <f>+'Part 3'!L34</f>
        <v>0</v>
      </c>
      <c r="M80" s="154">
        <f>+'Part 3'!M34</f>
        <v>0</v>
      </c>
      <c r="N80" s="154">
        <f>+'Part 3'!N34</f>
        <v>0</v>
      </c>
      <c r="O80" s="154">
        <f>+'Part 3'!O34</f>
        <v>0</v>
      </c>
      <c r="P80" s="154">
        <f t="shared" si="12"/>
        <v>0</v>
      </c>
      <c r="Q80" s="54"/>
    </row>
    <row r="81" spans="1:17" ht="15" customHeight="1">
      <c r="A81" s="137" t="s">
        <v>107</v>
      </c>
      <c r="C81" s="134"/>
      <c r="D81" s="154">
        <f>+'Part 3'!D35</f>
        <v>0</v>
      </c>
      <c r="E81" s="154">
        <f>+'Part 3'!E35</f>
        <v>0</v>
      </c>
      <c r="F81" s="154">
        <f>+'Part 3'!F35</f>
        <v>0</v>
      </c>
      <c r="G81" s="154">
        <f>+'Part 3'!G35</f>
        <v>0</v>
      </c>
      <c r="H81" s="154">
        <f>+'Part 3'!H35</f>
        <v>0</v>
      </c>
      <c r="I81" s="154">
        <f>+'Part 3'!I35</f>
        <v>0</v>
      </c>
      <c r="J81" s="154">
        <f>+'Part 3'!J35</f>
        <v>0</v>
      </c>
      <c r="K81" s="154">
        <f>+'Part 3'!K35</f>
        <v>0</v>
      </c>
      <c r="L81" s="154">
        <f>+'Part 3'!L35</f>
        <v>0</v>
      </c>
      <c r="M81" s="154">
        <f>+'Part 3'!M35</f>
        <v>0</v>
      </c>
      <c r="N81" s="154">
        <f>+'Part 3'!N35</f>
        <v>0</v>
      </c>
      <c r="O81" s="154">
        <f>+'Part 3'!O35</f>
        <v>0</v>
      </c>
      <c r="P81" s="154">
        <f t="shared" si="12"/>
        <v>0</v>
      </c>
      <c r="Q81" s="54"/>
    </row>
    <row r="82" spans="1:17" ht="15" customHeight="1">
      <c r="A82" s="137" t="s">
        <v>100</v>
      </c>
      <c r="C82" s="134"/>
      <c r="D82" s="154">
        <f>+'Part 3'!D36</f>
        <v>0</v>
      </c>
      <c r="E82" s="154">
        <f>+'Part 3'!E36</f>
        <v>0</v>
      </c>
      <c r="F82" s="154">
        <f>+'Part 3'!F36</f>
        <v>0</v>
      </c>
      <c r="G82" s="154">
        <f>+'Part 3'!G36</f>
        <v>0</v>
      </c>
      <c r="H82" s="154">
        <f>+'Part 3'!H36</f>
        <v>0</v>
      </c>
      <c r="I82" s="154">
        <f>+'Part 3'!I36</f>
        <v>0</v>
      </c>
      <c r="J82" s="154">
        <f>+'Part 3'!J36</f>
        <v>0</v>
      </c>
      <c r="K82" s="154">
        <f>+'Part 3'!K36</f>
        <v>0</v>
      </c>
      <c r="L82" s="154">
        <f>+'Part 3'!L36</f>
        <v>0</v>
      </c>
      <c r="M82" s="154">
        <f>+'Part 3'!M36</f>
        <v>0</v>
      </c>
      <c r="N82" s="154">
        <f>+'Part 3'!N36</f>
        <v>0</v>
      </c>
      <c r="O82" s="154">
        <f>+'Part 3'!O36</f>
        <v>0</v>
      </c>
      <c r="P82" s="154">
        <f t="shared" si="12"/>
        <v>0</v>
      </c>
      <c r="Q82" s="54"/>
    </row>
    <row r="83" spans="1:16" s="54" customFormat="1" ht="15" customHeight="1">
      <c r="A83" s="137" t="s">
        <v>126</v>
      </c>
      <c r="C83" s="134"/>
      <c r="D83" s="154">
        <f>+'Part 3'!D37</f>
        <v>0</v>
      </c>
      <c r="E83" s="154">
        <f>+'Part 3'!E37</f>
        <v>0</v>
      </c>
      <c r="F83" s="154">
        <f>+'Part 3'!F37</f>
        <v>0</v>
      </c>
      <c r="G83" s="154">
        <f>+'Part 3'!G37</f>
        <v>0</v>
      </c>
      <c r="H83" s="154">
        <f>+'Part 3'!H37</f>
        <v>0</v>
      </c>
      <c r="I83" s="154">
        <f>+'Part 3'!I37</f>
        <v>0</v>
      </c>
      <c r="J83" s="154">
        <f>+'Part 3'!J37</f>
        <v>0</v>
      </c>
      <c r="K83" s="154">
        <f>+'Part 3'!K37</f>
        <v>0</v>
      </c>
      <c r="L83" s="154">
        <f>+'Part 3'!L37</f>
        <v>0</v>
      </c>
      <c r="M83" s="154">
        <f>+'Part 3'!M37</f>
        <v>0</v>
      </c>
      <c r="N83" s="154">
        <f>+'Part 3'!N37</f>
        <v>0</v>
      </c>
      <c r="O83" s="154">
        <f>+'Part 3'!O37</f>
        <v>0</v>
      </c>
      <c r="P83" s="154">
        <f>SUM(D83:O83)</f>
        <v>0</v>
      </c>
    </row>
    <row r="84" spans="1:17" ht="15" customHeight="1">
      <c r="A84" s="137" t="s">
        <v>117</v>
      </c>
      <c r="C84" s="134"/>
      <c r="D84" s="154">
        <f>+'Part 3'!D38</f>
        <v>0</v>
      </c>
      <c r="E84" s="154">
        <f>+'Part 3'!E38</f>
        <v>0</v>
      </c>
      <c r="F84" s="154">
        <f>+'Part 3'!F38</f>
        <v>0</v>
      </c>
      <c r="G84" s="154">
        <f>+'Part 3'!G38</f>
        <v>0</v>
      </c>
      <c r="H84" s="154">
        <f>+'Part 3'!H38</f>
        <v>0</v>
      </c>
      <c r="I84" s="154">
        <f>+'Part 3'!I38</f>
        <v>0</v>
      </c>
      <c r="J84" s="154">
        <f>+'Part 3'!J38</f>
        <v>0</v>
      </c>
      <c r="K84" s="154">
        <f>+'Part 3'!K38</f>
        <v>0</v>
      </c>
      <c r="L84" s="154">
        <f>+'Part 3'!L38</f>
        <v>0</v>
      </c>
      <c r="M84" s="154">
        <f>+'Part 3'!M38</f>
        <v>0</v>
      </c>
      <c r="N84" s="154">
        <f>+'Part 3'!N38</f>
        <v>0</v>
      </c>
      <c r="O84" s="154">
        <f>+'Part 3'!O38</f>
        <v>0</v>
      </c>
      <c r="P84" s="154">
        <f>SUM(D84:O84)</f>
        <v>0</v>
      </c>
      <c r="Q84" s="54"/>
    </row>
    <row r="85" spans="1:17" ht="15" customHeight="1">
      <c r="A85" s="137" t="s">
        <v>118</v>
      </c>
      <c r="C85" s="134"/>
      <c r="D85" s="154">
        <f>+'Part 3'!D39</f>
        <v>0</v>
      </c>
      <c r="E85" s="154">
        <f>+'Part 3'!E39</f>
        <v>0</v>
      </c>
      <c r="F85" s="154">
        <f>+'Part 3'!F39</f>
        <v>0</v>
      </c>
      <c r="G85" s="154">
        <f>+'Part 3'!G39</f>
        <v>0</v>
      </c>
      <c r="H85" s="154">
        <f>+'Part 3'!H39</f>
        <v>0</v>
      </c>
      <c r="I85" s="154">
        <f>+'Part 3'!I39</f>
        <v>0</v>
      </c>
      <c r="J85" s="154">
        <f>+'Part 3'!J39</f>
        <v>0</v>
      </c>
      <c r="K85" s="154">
        <f>+'Part 3'!K39</f>
        <v>0</v>
      </c>
      <c r="L85" s="154">
        <f>+'Part 3'!L39</f>
        <v>0</v>
      </c>
      <c r="M85" s="154">
        <f>+'Part 3'!M39</f>
        <v>0</v>
      </c>
      <c r="N85" s="154">
        <f>+'Part 3'!N39</f>
        <v>0</v>
      </c>
      <c r="O85" s="154">
        <f>+'Part 3'!O39</f>
        <v>0</v>
      </c>
      <c r="P85" s="154">
        <f>SUM(D85:O85)</f>
        <v>0</v>
      </c>
      <c r="Q85" s="57"/>
    </row>
    <row r="86" spans="1:17" ht="15" customHeight="1" thickBot="1">
      <c r="A86" s="59" t="s">
        <v>365</v>
      </c>
      <c r="C86" s="134"/>
      <c r="D86" s="82">
        <f>SUM(D77:D85)</f>
        <v>0</v>
      </c>
      <c r="E86" s="82">
        <f aca="true" t="shared" si="13" ref="E86:O86">SUM(E77:E85)</f>
        <v>0</v>
      </c>
      <c r="F86" s="82">
        <f t="shared" si="13"/>
        <v>0</v>
      </c>
      <c r="G86" s="82">
        <f t="shared" si="13"/>
        <v>0</v>
      </c>
      <c r="H86" s="82">
        <f t="shared" si="13"/>
        <v>0</v>
      </c>
      <c r="I86" s="82">
        <f t="shared" si="13"/>
        <v>0</v>
      </c>
      <c r="J86" s="82">
        <f t="shared" si="13"/>
        <v>0</v>
      </c>
      <c r="K86" s="82">
        <f t="shared" si="13"/>
        <v>0</v>
      </c>
      <c r="L86" s="82">
        <f t="shared" si="13"/>
        <v>0</v>
      </c>
      <c r="M86" s="82">
        <f t="shared" si="13"/>
        <v>0</v>
      </c>
      <c r="N86" s="82">
        <f t="shared" si="13"/>
        <v>0</v>
      </c>
      <c r="O86" s="82">
        <f t="shared" si="13"/>
        <v>0</v>
      </c>
      <c r="P86" s="83">
        <f>SUM(P77:P85)</f>
        <v>0</v>
      </c>
      <c r="Q86" s="54"/>
    </row>
    <row r="87" spans="1:17" ht="15" customHeight="1" thickTop="1">
      <c r="A87" s="54" t="s">
        <v>130</v>
      </c>
      <c r="B87" s="54"/>
      <c r="C87" s="54"/>
      <c r="D87" s="54"/>
      <c r="E87" s="54"/>
      <c r="F87" s="54"/>
      <c r="G87" s="54"/>
      <c r="H87" s="54"/>
      <c r="I87" s="54"/>
      <c r="J87" s="54"/>
      <c r="K87" s="54"/>
      <c r="L87" s="54"/>
      <c r="M87" s="54"/>
      <c r="N87" s="54"/>
      <c r="O87" s="54"/>
      <c r="P87" s="54"/>
      <c r="Q87" s="54"/>
    </row>
    <row r="88" ht="15" customHeight="1" hidden="1"/>
  </sheetData>
  <sheetProtection password="C331" sheet="1" formatColumns="0"/>
  <mergeCells count="4">
    <mergeCell ref="A1:B1"/>
    <mergeCell ref="C1:P1"/>
    <mergeCell ref="A74:P74"/>
    <mergeCell ref="A75:P75"/>
  </mergeCells>
  <printOptions/>
  <pageMargins left="0.5" right="0.5" top="0.5" bottom="0.5" header="0.5" footer="0.5"/>
  <pageSetup cellComments="asDisplayed" fitToHeight="1" fitToWidth="1" horizontalDpi="600" verticalDpi="600" orientation="landscape" scale="38" r:id="rId1"/>
  <headerFooter alignWithMargins="0">
    <oddFooter>&amp;L&amp;A&amp;CMedical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3"/>
  <sheetViews>
    <sheetView zoomScalePageLayoutView="0" workbookViewId="0" topLeftCell="A1">
      <selection activeCell="A1" sqref="A1:B1"/>
    </sheetView>
  </sheetViews>
  <sheetFormatPr defaultColWidth="0" defaultRowHeight="12.75" zeroHeight="1"/>
  <cols>
    <col min="1" max="1" width="24.83203125" style="100" customWidth="1"/>
    <col min="2" max="2" width="40.83203125" style="100" customWidth="1"/>
    <col min="3" max="3" width="31.16015625" style="100" customWidth="1"/>
    <col min="4" max="16" width="16.83203125" style="100" customWidth="1"/>
    <col min="17" max="17" width="2.83203125" style="100" customWidth="1"/>
    <col min="18" max="23" width="12.83203125" style="100" hidden="1" customWidth="1"/>
    <col min="24" max="16384" width="0" style="100" hidden="1" customWidth="1"/>
  </cols>
  <sheetData>
    <row r="1" spans="1:17" ht="30" customHeight="1">
      <c r="A1" s="321" t="s">
        <v>20</v>
      </c>
      <c r="B1" s="321"/>
      <c r="C1" s="32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24"/>
      <c r="E1" s="324"/>
      <c r="F1" s="324"/>
      <c r="G1" s="324"/>
      <c r="H1" s="324"/>
      <c r="I1" s="324"/>
      <c r="J1" s="324"/>
      <c r="K1" s="324"/>
      <c r="L1" s="324"/>
      <c r="M1" s="324"/>
      <c r="N1" s="324"/>
      <c r="O1" s="324"/>
      <c r="P1" s="324"/>
      <c r="Q1" s="106"/>
    </row>
    <row r="2" spans="1:17" ht="15" customHeight="1">
      <c r="A2" s="20" t="s">
        <v>73</v>
      </c>
      <c r="B2" s="34">
        <f>+'Part 1'!B2:H2</f>
        <v>0</v>
      </c>
      <c r="C2" s="34"/>
      <c r="D2" s="34"/>
      <c r="E2" s="34"/>
      <c r="F2" s="34"/>
      <c r="G2" s="34"/>
      <c r="H2" s="34"/>
      <c r="I2" s="34"/>
      <c r="J2" s="34"/>
      <c r="K2" s="34"/>
      <c r="L2" s="34"/>
      <c r="M2" s="34"/>
      <c r="N2" s="34"/>
      <c r="O2" s="34"/>
      <c r="P2" s="34"/>
      <c r="Q2" s="105"/>
    </row>
    <row r="3" spans="1:17" ht="15" customHeight="1">
      <c r="A3" s="20" t="s">
        <v>4</v>
      </c>
      <c r="B3" s="107">
        <f>+'Part 1'!B3</f>
        <v>2020</v>
      </c>
      <c r="C3" s="20" t="s">
        <v>19</v>
      </c>
      <c r="D3" s="266" t="str">
        <f>+'Part 1'!D3</f>
        <v>STAR+PLUS</v>
      </c>
      <c r="F3" s="267"/>
      <c r="G3" s="258"/>
      <c r="H3" s="258"/>
      <c r="I3" s="258"/>
      <c r="J3" s="258"/>
      <c r="K3" s="258"/>
      <c r="L3" s="258"/>
      <c r="M3" s="258"/>
      <c r="N3" s="258"/>
      <c r="O3" s="258"/>
      <c r="P3" s="259"/>
      <c r="Q3" s="105"/>
    </row>
    <row r="4" spans="1:17" ht="15" customHeight="1">
      <c r="A4" s="20" t="s">
        <v>5</v>
      </c>
      <c r="B4" s="110" t="str">
        <f>+'Part 1'!B4</f>
        <v> </v>
      </c>
      <c r="C4" s="28" t="s">
        <v>74</v>
      </c>
      <c r="D4" s="111">
        <f>+'Part 1'!D4</f>
        <v>0</v>
      </c>
      <c r="F4" s="260"/>
      <c r="G4" s="261"/>
      <c r="H4" s="261"/>
      <c r="I4" s="261"/>
      <c r="J4" s="261"/>
      <c r="K4" s="261"/>
      <c r="L4" s="261"/>
      <c r="M4" s="261"/>
      <c r="N4" s="261"/>
      <c r="O4" s="261"/>
      <c r="P4" s="261"/>
      <c r="Q4" s="112"/>
    </row>
    <row r="5" spans="1:17" ht="15" customHeight="1">
      <c r="A5" s="20" t="s">
        <v>6</v>
      </c>
      <c r="B5" s="111">
        <f>+'Part 1'!B5</f>
        <v>0</v>
      </c>
      <c r="C5" s="20" t="s">
        <v>68</v>
      </c>
      <c r="D5" s="110" t="str">
        <f>+'Part 1'!D5</f>
        <v> </v>
      </c>
      <c r="F5" s="261"/>
      <c r="G5" s="261"/>
      <c r="H5" s="261"/>
      <c r="I5" s="261"/>
      <c r="J5" s="261"/>
      <c r="K5" s="261"/>
      <c r="L5" s="261"/>
      <c r="M5" s="261"/>
      <c r="N5" s="261"/>
      <c r="O5" s="261"/>
      <c r="P5" s="261"/>
      <c r="Q5" s="112"/>
    </row>
    <row r="6" spans="1:17" ht="30" customHeight="1">
      <c r="A6" s="41" t="s">
        <v>90</v>
      </c>
      <c r="B6" s="107" t="s">
        <v>31</v>
      </c>
      <c r="C6" s="169"/>
      <c r="D6" s="169"/>
      <c r="E6" s="169"/>
      <c r="F6" s="131"/>
      <c r="G6" s="115"/>
      <c r="H6" s="115"/>
      <c r="I6" s="115"/>
      <c r="J6" s="115"/>
      <c r="K6" s="115"/>
      <c r="L6" s="115"/>
      <c r="M6" s="115"/>
      <c r="N6" s="115"/>
      <c r="O6" s="115"/>
      <c r="P6" s="115"/>
      <c r="Q6" s="132"/>
    </row>
    <row r="7" spans="1:17" ht="30" customHeight="1">
      <c r="A7" s="133" t="s">
        <v>137</v>
      </c>
      <c r="B7" s="171" t="s">
        <v>138</v>
      </c>
      <c r="C7" s="41" t="s">
        <v>0</v>
      </c>
      <c r="D7" s="116" t="str">
        <f>+'Part 1'!D7</f>
        <v>Sep-19</v>
      </c>
      <c r="E7" s="116" t="str">
        <f>+'Part 1'!E7</f>
        <v>Oct-19</v>
      </c>
      <c r="F7" s="116" t="str">
        <f>+'Part 1'!F7</f>
        <v>Nov-19</v>
      </c>
      <c r="G7" s="116" t="str">
        <f>+'Part 1'!G7</f>
        <v>Dec-19</v>
      </c>
      <c r="H7" s="116" t="str">
        <f>+'Part 1'!H7</f>
        <v>Jan-20</v>
      </c>
      <c r="I7" s="116" t="str">
        <f>+'Part 1'!I7</f>
        <v>Feb-20</v>
      </c>
      <c r="J7" s="116" t="str">
        <f>+'Part 1'!J7</f>
        <v>Mar-20</v>
      </c>
      <c r="K7" s="116" t="str">
        <f>+'Part 1'!K7</f>
        <v>Apr-20</v>
      </c>
      <c r="L7" s="116" t="str">
        <f>+'Part 1'!L7</f>
        <v>May-20</v>
      </c>
      <c r="M7" s="116" t="str">
        <f>+'Part 1'!M7</f>
        <v>Jun-20</v>
      </c>
      <c r="N7" s="116" t="str">
        <f>+'Part 1'!N7</f>
        <v>Jul-20</v>
      </c>
      <c r="O7" s="116" t="str">
        <f>+'Part 1'!O7</f>
        <v>Aug-20</v>
      </c>
      <c r="P7" s="101" t="s">
        <v>1</v>
      </c>
      <c r="Q7" s="149"/>
    </row>
    <row r="8" spans="1:17" ht="24.75" customHeight="1">
      <c r="A8" s="274" t="s">
        <v>101</v>
      </c>
      <c r="C8" s="52"/>
      <c r="D8" s="52"/>
      <c r="E8" s="52"/>
      <c r="F8" s="52"/>
      <c r="G8" s="52"/>
      <c r="H8" s="52"/>
      <c r="I8" s="52"/>
      <c r="J8" s="52"/>
      <c r="K8" s="52"/>
      <c r="L8" s="52"/>
      <c r="M8" s="52"/>
      <c r="N8" s="52"/>
      <c r="O8" s="52"/>
      <c r="P8" s="52"/>
      <c r="Q8" s="52"/>
    </row>
    <row r="9" spans="1:17" ht="15" customHeight="1">
      <c r="A9" s="148" t="s">
        <v>167</v>
      </c>
      <c r="B9" s="59" t="s">
        <v>259</v>
      </c>
      <c r="C9" s="57"/>
      <c r="D9" s="58"/>
      <c r="E9" s="58"/>
      <c r="F9" s="58"/>
      <c r="G9" s="58"/>
      <c r="H9" s="58"/>
      <c r="I9" s="58"/>
      <c r="J9" s="58"/>
      <c r="K9" s="58"/>
      <c r="L9" s="58"/>
      <c r="M9" s="58"/>
      <c r="N9" s="58"/>
      <c r="O9" s="58"/>
      <c r="P9" s="57">
        <f>SUM(D9:O9)</f>
        <v>0</v>
      </c>
      <c r="Q9" s="57"/>
    </row>
    <row r="10" spans="1:17" ht="15" customHeight="1">
      <c r="A10" s="148" t="s">
        <v>167</v>
      </c>
      <c r="B10" s="59" t="s">
        <v>260</v>
      </c>
      <c r="C10" s="57"/>
      <c r="D10" s="58"/>
      <c r="E10" s="58"/>
      <c r="F10" s="58"/>
      <c r="G10" s="58"/>
      <c r="H10" s="58"/>
      <c r="I10" s="58"/>
      <c r="J10" s="58"/>
      <c r="K10" s="58"/>
      <c r="L10" s="58"/>
      <c r="M10" s="58"/>
      <c r="N10" s="58"/>
      <c r="O10" s="58"/>
      <c r="P10" s="57">
        <f aca="true" t="shared" si="0" ref="P10:P22">SUM(D10:O10)</f>
        <v>0</v>
      </c>
      <c r="Q10" s="57"/>
    </row>
    <row r="11" spans="1:17" ht="15" customHeight="1">
      <c r="A11" s="148" t="s">
        <v>167</v>
      </c>
      <c r="B11" s="59" t="s">
        <v>261</v>
      </c>
      <c r="C11" s="57"/>
      <c r="D11" s="58"/>
      <c r="E11" s="58"/>
      <c r="F11" s="58"/>
      <c r="G11" s="58"/>
      <c r="H11" s="58"/>
      <c r="I11" s="58"/>
      <c r="J11" s="58"/>
      <c r="K11" s="58"/>
      <c r="L11" s="58"/>
      <c r="M11" s="58"/>
      <c r="N11" s="58"/>
      <c r="O11" s="58"/>
      <c r="P11" s="57">
        <f t="shared" si="0"/>
        <v>0</v>
      </c>
      <c r="Q11" s="57"/>
    </row>
    <row r="12" spans="1:17" ht="15" customHeight="1">
      <c r="A12" s="148" t="s">
        <v>167</v>
      </c>
      <c r="B12" s="59" t="s">
        <v>262</v>
      </c>
      <c r="C12" s="57"/>
      <c r="D12" s="58"/>
      <c r="E12" s="58"/>
      <c r="F12" s="58"/>
      <c r="G12" s="58"/>
      <c r="H12" s="58"/>
      <c r="I12" s="58"/>
      <c r="J12" s="58"/>
      <c r="K12" s="58"/>
      <c r="L12" s="58"/>
      <c r="M12" s="58"/>
      <c r="N12" s="58"/>
      <c r="O12" s="58"/>
      <c r="P12" s="57">
        <f t="shared" si="0"/>
        <v>0</v>
      </c>
      <c r="Q12" s="57"/>
    </row>
    <row r="13" spans="1:17" ht="15" customHeight="1">
      <c r="A13" s="148" t="s">
        <v>167</v>
      </c>
      <c r="B13" s="143" t="s">
        <v>263</v>
      </c>
      <c r="C13" s="57"/>
      <c r="D13" s="58"/>
      <c r="E13" s="58"/>
      <c r="F13" s="58"/>
      <c r="G13" s="58"/>
      <c r="H13" s="58"/>
      <c r="I13" s="58"/>
      <c r="J13" s="58"/>
      <c r="K13" s="58"/>
      <c r="L13" s="58"/>
      <c r="M13" s="58"/>
      <c r="N13" s="58"/>
      <c r="O13" s="58"/>
      <c r="P13" s="57">
        <f t="shared" si="0"/>
        <v>0</v>
      </c>
      <c r="Q13" s="57"/>
    </row>
    <row r="14" spans="1:17" ht="15" customHeight="1">
      <c r="A14" s="148" t="s">
        <v>167</v>
      </c>
      <c r="B14" s="143" t="s">
        <v>264</v>
      </c>
      <c r="C14" s="57"/>
      <c r="D14" s="58"/>
      <c r="E14" s="58"/>
      <c r="F14" s="58"/>
      <c r="G14" s="58"/>
      <c r="H14" s="58"/>
      <c r="I14" s="58"/>
      <c r="J14" s="58"/>
      <c r="K14" s="58"/>
      <c r="L14" s="58"/>
      <c r="M14" s="58"/>
      <c r="N14" s="58"/>
      <c r="O14" s="58"/>
      <c r="P14" s="57">
        <f t="shared" si="0"/>
        <v>0</v>
      </c>
      <c r="Q14" s="57"/>
    </row>
    <row r="15" spans="1:17" ht="15" customHeight="1">
      <c r="A15" s="148" t="s">
        <v>167</v>
      </c>
      <c r="B15" s="59" t="s">
        <v>265</v>
      </c>
      <c r="C15" s="57"/>
      <c r="D15" s="58"/>
      <c r="E15" s="58"/>
      <c r="F15" s="58"/>
      <c r="G15" s="58"/>
      <c r="H15" s="58"/>
      <c r="I15" s="58"/>
      <c r="J15" s="58"/>
      <c r="K15" s="58"/>
      <c r="L15" s="58"/>
      <c r="M15" s="58"/>
      <c r="N15" s="58"/>
      <c r="O15" s="58"/>
      <c r="P15" s="57">
        <f t="shared" si="0"/>
        <v>0</v>
      </c>
      <c r="Q15" s="57"/>
    </row>
    <row r="16" spans="1:17" ht="15" customHeight="1">
      <c r="A16" s="148" t="s">
        <v>167</v>
      </c>
      <c r="B16" s="59" t="s">
        <v>266</v>
      </c>
      <c r="C16" s="57"/>
      <c r="D16" s="58"/>
      <c r="E16" s="58"/>
      <c r="F16" s="58"/>
      <c r="G16" s="58"/>
      <c r="H16" s="58"/>
      <c r="I16" s="58"/>
      <c r="J16" s="58"/>
      <c r="K16" s="58"/>
      <c r="L16" s="58"/>
      <c r="M16" s="58"/>
      <c r="N16" s="58"/>
      <c r="O16" s="58"/>
      <c r="P16" s="57">
        <f t="shared" si="0"/>
        <v>0</v>
      </c>
      <c r="Q16" s="57"/>
    </row>
    <row r="17" spans="1:17" ht="15" customHeight="1">
      <c r="A17" s="148" t="s">
        <v>167</v>
      </c>
      <c r="B17" s="143" t="s">
        <v>267</v>
      </c>
      <c r="C17" s="57"/>
      <c r="D17" s="58"/>
      <c r="E17" s="58"/>
      <c r="F17" s="58"/>
      <c r="G17" s="58"/>
      <c r="H17" s="58"/>
      <c r="I17" s="58"/>
      <c r="J17" s="58"/>
      <c r="K17" s="58"/>
      <c r="L17" s="58"/>
      <c r="M17" s="58"/>
      <c r="N17" s="58"/>
      <c r="O17" s="58"/>
      <c r="P17" s="57">
        <f t="shared" si="0"/>
        <v>0</v>
      </c>
      <c r="Q17" s="57"/>
    </row>
    <row r="18" spans="1:17" ht="15" customHeight="1">
      <c r="A18" s="148" t="s">
        <v>167</v>
      </c>
      <c r="B18" s="143" t="s">
        <v>268</v>
      </c>
      <c r="C18" s="57"/>
      <c r="D18" s="58"/>
      <c r="E18" s="58"/>
      <c r="F18" s="58"/>
      <c r="G18" s="58"/>
      <c r="H18" s="58"/>
      <c r="I18" s="58"/>
      <c r="J18" s="58"/>
      <c r="K18" s="58"/>
      <c r="L18" s="58"/>
      <c r="M18" s="58"/>
      <c r="N18" s="58"/>
      <c r="O18" s="58"/>
      <c r="P18" s="57">
        <f t="shared" si="0"/>
        <v>0</v>
      </c>
      <c r="Q18" s="57"/>
    </row>
    <row r="19" spans="1:17" ht="15" customHeight="1">
      <c r="A19" s="148" t="s">
        <v>167</v>
      </c>
      <c r="B19" s="54" t="s">
        <v>269</v>
      </c>
      <c r="C19" s="57"/>
      <c r="D19" s="58"/>
      <c r="E19" s="58"/>
      <c r="F19" s="58"/>
      <c r="G19" s="58"/>
      <c r="H19" s="58"/>
      <c r="I19" s="58"/>
      <c r="J19" s="58"/>
      <c r="K19" s="58"/>
      <c r="L19" s="58"/>
      <c r="M19" s="58"/>
      <c r="N19" s="58"/>
      <c r="O19" s="58"/>
      <c r="P19" s="57">
        <f t="shared" si="0"/>
        <v>0</v>
      </c>
      <c r="Q19" s="57"/>
    </row>
    <row r="20" spans="1:17" ht="15" customHeight="1">
      <c r="A20" s="148" t="s">
        <v>167</v>
      </c>
      <c r="B20" s="59" t="s">
        <v>270</v>
      </c>
      <c r="C20" s="57"/>
      <c r="D20" s="58"/>
      <c r="E20" s="58"/>
      <c r="F20" s="58"/>
      <c r="G20" s="58"/>
      <c r="H20" s="58"/>
      <c r="I20" s="58"/>
      <c r="J20" s="58"/>
      <c r="K20" s="58"/>
      <c r="L20" s="58"/>
      <c r="M20" s="58"/>
      <c r="N20" s="58"/>
      <c r="O20" s="58"/>
      <c r="P20" s="57">
        <f t="shared" si="0"/>
        <v>0</v>
      </c>
      <c r="Q20" s="57"/>
    </row>
    <row r="21" spans="1:17" ht="15" customHeight="1">
      <c r="A21" s="148" t="s">
        <v>167</v>
      </c>
      <c r="B21" s="59" t="s">
        <v>271</v>
      </c>
      <c r="C21" s="57"/>
      <c r="D21" s="58"/>
      <c r="E21" s="58"/>
      <c r="F21" s="58"/>
      <c r="G21" s="58"/>
      <c r="H21" s="58"/>
      <c r="I21" s="58"/>
      <c r="J21" s="58"/>
      <c r="K21" s="58"/>
      <c r="L21" s="58"/>
      <c r="M21" s="58"/>
      <c r="N21" s="58"/>
      <c r="O21" s="58"/>
      <c r="P21" s="57">
        <f t="shared" si="0"/>
        <v>0</v>
      </c>
      <c r="Q21" s="57"/>
    </row>
    <row r="22" spans="1:17" ht="15" customHeight="1">
      <c r="A22" s="148" t="s">
        <v>167</v>
      </c>
      <c r="B22" s="59" t="s">
        <v>272</v>
      </c>
      <c r="C22" s="57"/>
      <c r="D22" s="58"/>
      <c r="E22" s="58"/>
      <c r="F22" s="58"/>
      <c r="G22" s="58"/>
      <c r="H22" s="58"/>
      <c r="I22" s="58"/>
      <c r="J22" s="58"/>
      <c r="K22" s="58"/>
      <c r="L22" s="58"/>
      <c r="M22" s="58"/>
      <c r="N22" s="58"/>
      <c r="O22" s="58"/>
      <c r="P22" s="57">
        <f t="shared" si="0"/>
        <v>0</v>
      </c>
      <c r="Q22" s="57"/>
    </row>
    <row r="23" spans="1:17" ht="15" customHeight="1">
      <c r="A23" s="148" t="s">
        <v>167</v>
      </c>
      <c r="B23" s="59" t="s">
        <v>273</v>
      </c>
      <c r="C23" s="57"/>
      <c r="D23" s="58"/>
      <c r="E23" s="58"/>
      <c r="F23" s="58"/>
      <c r="G23" s="58"/>
      <c r="H23" s="58"/>
      <c r="I23" s="58"/>
      <c r="J23" s="58"/>
      <c r="K23" s="58"/>
      <c r="L23" s="58"/>
      <c r="M23" s="58"/>
      <c r="N23" s="58"/>
      <c r="O23" s="58"/>
      <c r="P23" s="57">
        <f>SUM(D23:O23)</f>
        <v>0</v>
      </c>
      <c r="Q23" s="57"/>
    </row>
    <row r="24" spans="1:17" ht="15" customHeight="1">
      <c r="A24" s="148" t="s">
        <v>167</v>
      </c>
      <c r="B24" s="59" t="s">
        <v>274</v>
      </c>
      <c r="C24" s="57"/>
      <c r="D24" s="58"/>
      <c r="E24" s="58"/>
      <c r="F24" s="58"/>
      <c r="G24" s="58"/>
      <c r="H24" s="58"/>
      <c r="I24" s="58"/>
      <c r="J24" s="58"/>
      <c r="K24" s="58"/>
      <c r="L24" s="58"/>
      <c r="M24" s="58"/>
      <c r="N24" s="58"/>
      <c r="O24" s="58"/>
      <c r="P24" s="57">
        <f>SUM(D24:O24)</f>
        <v>0</v>
      </c>
      <c r="Q24" s="57"/>
    </row>
    <row r="25" spans="1:17" s="54" customFormat="1" ht="15" customHeight="1" thickBot="1">
      <c r="A25" s="148" t="s">
        <v>167</v>
      </c>
      <c r="B25" s="78" t="s">
        <v>275</v>
      </c>
      <c r="C25" s="57"/>
      <c r="D25" s="82">
        <f>ROUND(SUM(D9:D24),0)</f>
        <v>0</v>
      </c>
      <c r="E25" s="82">
        <f aca="true" t="shared" si="1" ref="E25:P25">ROUND(SUM(E9:E24),0)</f>
        <v>0</v>
      </c>
      <c r="F25" s="82">
        <f t="shared" si="1"/>
        <v>0</v>
      </c>
      <c r="G25" s="82">
        <f t="shared" si="1"/>
        <v>0</v>
      </c>
      <c r="H25" s="82">
        <f t="shared" si="1"/>
        <v>0</v>
      </c>
      <c r="I25" s="82">
        <f t="shared" si="1"/>
        <v>0</v>
      </c>
      <c r="J25" s="82">
        <f t="shared" si="1"/>
        <v>0</v>
      </c>
      <c r="K25" s="82">
        <f t="shared" si="1"/>
        <v>0</v>
      </c>
      <c r="L25" s="82">
        <f t="shared" si="1"/>
        <v>0</v>
      </c>
      <c r="M25" s="82">
        <f t="shared" si="1"/>
        <v>0</v>
      </c>
      <c r="N25" s="82">
        <f t="shared" si="1"/>
        <v>0</v>
      </c>
      <c r="O25" s="82">
        <f t="shared" si="1"/>
        <v>0</v>
      </c>
      <c r="P25" s="82">
        <f t="shared" si="1"/>
        <v>0</v>
      </c>
      <c r="Q25" s="57"/>
    </row>
    <row r="26" spans="1:17" ht="24.75" customHeight="1" thickTop="1">
      <c r="A26" s="275" t="s">
        <v>102</v>
      </c>
      <c r="C26" s="157"/>
      <c r="D26" s="158"/>
      <c r="E26" s="158"/>
      <c r="F26" s="158"/>
      <c r="G26" s="158"/>
      <c r="H26" s="158"/>
      <c r="I26" s="158"/>
      <c r="J26" s="158"/>
      <c r="K26" s="158"/>
      <c r="L26" s="158"/>
      <c r="M26" s="158"/>
      <c r="N26" s="158"/>
      <c r="O26" s="158"/>
      <c r="P26" s="158"/>
      <c r="Q26" s="159"/>
    </row>
    <row r="27" spans="1:17" ht="15" customHeight="1">
      <c r="A27" s="148" t="s">
        <v>167</v>
      </c>
      <c r="B27" s="160" t="s">
        <v>276</v>
      </c>
      <c r="C27" s="157"/>
      <c r="D27" s="58"/>
      <c r="E27" s="58"/>
      <c r="F27" s="58"/>
      <c r="G27" s="58"/>
      <c r="H27" s="58"/>
      <c r="I27" s="58"/>
      <c r="J27" s="58"/>
      <c r="K27" s="58"/>
      <c r="L27" s="58"/>
      <c r="M27" s="58"/>
      <c r="N27" s="58"/>
      <c r="O27" s="58"/>
      <c r="P27" s="57">
        <f>SUM(D27:O27)</f>
        <v>0</v>
      </c>
      <c r="Q27" s="159"/>
    </row>
    <row r="28" spans="1:17" ht="15" customHeight="1">
      <c r="A28" s="148" t="s">
        <v>167</v>
      </c>
      <c r="B28" s="160" t="s">
        <v>277</v>
      </c>
      <c r="C28" s="157"/>
      <c r="D28" s="58"/>
      <c r="E28" s="58"/>
      <c r="F28" s="58"/>
      <c r="G28" s="58"/>
      <c r="H28" s="58"/>
      <c r="I28" s="58"/>
      <c r="J28" s="58"/>
      <c r="K28" s="58"/>
      <c r="L28" s="58"/>
      <c r="M28" s="58"/>
      <c r="N28" s="58"/>
      <c r="O28" s="58"/>
      <c r="P28" s="57">
        <f>SUM(D28:O28)</f>
        <v>0</v>
      </c>
      <c r="Q28" s="159"/>
    </row>
    <row r="29" spans="1:17" ht="15" customHeight="1">
      <c r="A29" s="148" t="s">
        <v>167</v>
      </c>
      <c r="B29" s="160" t="s">
        <v>278</v>
      </c>
      <c r="C29" s="157"/>
      <c r="D29" s="58"/>
      <c r="E29" s="58"/>
      <c r="F29" s="58"/>
      <c r="G29" s="58"/>
      <c r="H29" s="58"/>
      <c r="I29" s="58"/>
      <c r="J29" s="58"/>
      <c r="K29" s="58"/>
      <c r="L29" s="58"/>
      <c r="M29" s="58"/>
      <c r="N29" s="58"/>
      <c r="O29" s="58"/>
      <c r="P29" s="57">
        <f>SUM(D29:O29)</f>
        <v>0</v>
      </c>
      <c r="Q29" s="159"/>
    </row>
    <row r="30" spans="1:17" ht="15" customHeight="1">
      <c r="A30" s="148" t="s">
        <v>167</v>
      </c>
      <c r="B30" s="160" t="s">
        <v>279</v>
      </c>
      <c r="C30" s="157"/>
      <c r="D30" s="58"/>
      <c r="E30" s="58"/>
      <c r="F30" s="58"/>
      <c r="G30" s="58"/>
      <c r="H30" s="58"/>
      <c r="I30" s="58"/>
      <c r="J30" s="58"/>
      <c r="K30" s="58"/>
      <c r="L30" s="58"/>
      <c r="M30" s="58"/>
      <c r="N30" s="58"/>
      <c r="O30" s="58"/>
      <c r="P30" s="57">
        <f>SUM(D30:O30)</f>
        <v>0</v>
      </c>
      <c r="Q30" s="159"/>
    </row>
    <row r="31" spans="1:17" ht="15" customHeight="1">
      <c r="A31" s="148" t="s">
        <v>167</v>
      </c>
      <c r="B31" s="160" t="s">
        <v>280</v>
      </c>
      <c r="C31" s="157"/>
      <c r="D31" s="58"/>
      <c r="E31" s="58"/>
      <c r="F31" s="58"/>
      <c r="G31" s="58"/>
      <c r="H31" s="58"/>
      <c r="I31" s="58"/>
      <c r="J31" s="58"/>
      <c r="K31" s="58"/>
      <c r="L31" s="58"/>
      <c r="M31" s="58"/>
      <c r="N31" s="58"/>
      <c r="O31" s="58"/>
      <c r="P31" s="57">
        <f aca="true" t="shared" si="2" ref="P31:P36">SUM(D31:O31)</f>
        <v>0</v>
      </c>
      <c r="Q31" s="159"/>
    </row>
    <row r="32" spans="1:17" ht="15" customHeight="1">
      <c r="A32" s="148" t="s">
        <v>167</v>
      </c>
      <c r="B32" s="160" t="s">
        <v>281</v>
      </c>
      <c r="C32" s="157"/>
      <c r="D32" s="58"/>
      <c r="E32" s="58"/>
      <c r="F32" s="58"/>
      <c r="G32" s="58"/>
      <c r="H32" s="58"/>
      <c r="I32" s="58"/>
      <c r="J32" s="58"/>
      <c r="K32" s="58"/>
      <c r="L32" s="58"/>
      <c r="M32" s="58"/>
      <c r="N32" s="58"/>
      <c r="O32" s="58"/>
      <c r="P32" s="57">
        <f t="shared" si="2"/>
        <v>0</v>
      </c>
      <c r="Q32" s="159"/>
    </row>
    <row r="33" spans="1:17" ht="15" customHeight="1">
      <c r="A33" s="148" t="s">
        <v>167</v>
      </c>
      <c r="B33" s="160" t="s">
        <v>282</v>
      </c>
      <c r="C33" s="157"/>
      <c r="D33" s="58"/>
      <c r="E33" s="58"/>
      <c r="F33" s="58"/>
      <c r="G33" s="58"/>
      <c r="H33" s="58"/>
      <c r="I33" s="58"/>
      <c r="J33" s="58"/>
      <c r="K33" s="58"/>
      <c r="L33" s="58"/>
      <c r="M33" s="58"/>
      <c r="N33" s="58"/>
      <c r="O33" s="58"/>
      <c r="P33" s="57">
        <f t="shared" si="2"/>
        <v>0</v>
      </c>
      <c r="Q33" s="159"/>
    </row>
    <row r="34" spans="1:17" ht="15" customHeight="1">
      <c r="A34" s="148" t="s">
        <v>167</v>
      </c>
      <c r="B34" s="160" t="s">
        <v>283</v>
      </c>
      <c r="C34" s="157"/>
      <c r="D34" s="58"/>
      <c r="E34" s="58"/>
      <c r="F34" s="58"/>
      <c r="G34" s="58"/>
      <c r="H34" s="58"/>
      <c r="I34" s="58"/>
      <c r="J34" s="58"/>
      <c r="K34" s="58"/>
      <c r="L34" s="58"/>
      <c r="M34" s="58"/>
      <c r="N34" s="58"/>
      <c r="O34" s="58"/>
      <c r="P34" s="57">
        <f t="shared" si="2"/>
        <v>0</v>
      </c>
      <c r="Q34" s="159"/>
    </row>
    <row r="35" spans="1:17" ht="15" customHeight="1">
      <c r="A35" s="148" t="s">
        <v>167</v>
      </c>
      <c r="B35" s="160" t="s">
        <v>284</v>
      </c>
      <c r="C35" s="157"/>
      <c r="D35" s="58"/>
      <c r="E35" s="58"/>
      <c r="F35" s="58"/>
      <c r="G35" s="58"/>
      <c r="H35" s="58"/>
      <c r="I35" s="58"/>
      <c r="J35" s="58"/>
      <c r="K35" s="58"/>
      <c r="L35" s="58"/>
      <c r="M35" s="58"/>
      <c r="N35" s="58"/>
      <c r="O35" s="58"/>
      <c r="P35" s="57">
        <f t="shared" si="2"/>
        <v>0</v>
      </c>
      <c r="Q35" s="159"/>
    </row>
    <row r="36" spans="1:17" ht="15" customHeight="1">
      <c r="A36" s="148" t="s">
        <v>167</v>
      </c>
      <c r="B36" s="59" t="s">
        <v>285</v>
      </c>
      <c r="C36" s="157"/>
      <c r="D36" s="58"/>
      <c r="E36" s="58"/>
      <c r="F36" s="58"/>
      <c r="G36" s="58"/>
      <c r="H36" s="58"/>
      <c r="I36" s="58"/>
      <c r="J36" s="58"/>
      <c r="K36" s="58"/>
      <c r="L36" s="58"/>
      <c r="M36" s="58"/>
      <c r="N36" s="58"/>
      <c r="O36" s="58"/>
      <c r="P36" s="73">
        <f t="shared" si="2"/>
        <v>0</v>
      </c>
      <c r="Q36" s="159"/>
    </row>
    <row r="37" spans="1:17" ht="15" customHeight="1" thickBot="1">
      <c r="A37" s="148" t="s">
        <v>167</v>
      </c>
      <c r="B37" s="276" t="s">
        <v>286</v>
      </c>
      <c r="C37" s="157"/>
      <c r="D37" s="82">
        <f aca="true" t="shared" si="3" ref="D37:N37">ROUND(SUM(D27:D36),0)</f>
        <v>0</v>
      </c>
      <c r="E37" s="82">
        <f t="shared" si="3"/>
        <v>0</v>
      </c>
      <c r="F37" s="82">
        <f t="shared" si="3"/>
        <v>0</v>
      </c>
      <c r="G37" s="82">
        <f t="shared" si="3"/>
        <v>0</v>
      </c>
      <c r="H37" s="82">
        <f t="shared" si="3"/>
        <v>0</v>
      </c>
      <c r="I37" s="82">
        <f t="shared" si="3"/>
        <v>0</v>
      </c>
      <c r="J37" s="82">
        <f t="shared" si="3"/>
        <v>0</v>
      </c>
      <c r="K37" s="82">
        <f t="shared" si="3"/>
        <v>0</v>
      </c>
      <c r="L37" s="82">
        <f t="shared" si="3"/>
        <v>0</v>
      </c>
      <c r="M37" s="82">
        <f t="shared" si="3"/>
        <v>0</v>
      </c>
      <c r="N37" s="82">
        <f t="shared" si="3"/>
        <v>0</v>
      </c>
      <c r="O37" s="82">
        <f>ROUND(SUM(O27:O36),0)</f>
        <v>0</v>
      </c>
      <c r="P37" s="83">
        <f>ROUND(SUM(P27:P36),0)</f>
        <v>0</v>
      </c>
      <c r="Q37" s="159"/>
    </row>
    <row r="38" spans="1:17" ht="15" customHeight="1" thickBot="1" thickTop="1">
      <c r="A38" s="148" t="s">
        <v>167</v>
      </c>
      <c r="B38" s="277" t="s">
        <v>287</v>
      </c>
      <c r="C38" s="157"/>
      <c r="D38" s="82">
        <f>ROUND(D25+D37,0)</f>
        <v>0</v>
      </c>
      <c r="E38" s="82">
        <f aca="true" t="shared" si="4" ref="E38:P38">ROUND(E25+E37,0)</f>
        <v>0</v>
      </c>
      <c r="F38" s="82">
        <f t="shared" si="4"/>
        <v>0</v>
      </c>
      <c r="G38" s="82">
        <f t="shared" si="4"/>
        <v>0</v>
      </c>
      <c r="H38" s="82">
        <f t="shared" si="4"/>
        <v>0</v>
      </c>
      <c r="I38" s="82">
        <f t="shared" si="4"/>
        <v>0</v>
      </c>
      <c r="J38" s="82">
        <f t="shared" si="4"/>
        <v>0</v>
      </c>
      <c r="K38" s="82">
        <f t="shared" si="4"/>
        <v>0</v>
      </c>
      <c r="L38" s="82">
        <f t="shared" si="4"/>
        <v>0</v>
      </c>
      <c r="M38" s="82">
        <f t="shared" si="4"/>
        <v>0</v>
      </c>
      <c r="N38" s="82">
        <f t="shared" si="4"/>
        <v>0</v>
      </c>
      <c r="O38" s="82">
        <f t="shared" si="4"/>
        <v>0</v>
      </c>
      <c r="P38" s="82">
        <f t="shared" si="4"/>
        <v>0</v>
      </c>
      <c r="Q38" s="159"/>
    </row>
    <row r="39" spans="1:17" ht="15" customHeight="1" thickTop="1">
      <c r="A39" s="161" t="s">
        <v>76</v>
      </c>
      <c r="B39" s="138"/>
      <c r="D39" s="162"/>
      <c r="E39" s="162"/>
      <c r="F39" s="162"/>
      <c r="G39" s="162"/>
      <c r="H39" s="162"/>
      <c r="I39" s="162"/>
      <c r="J39" s="162"/>
      <c r="K39" s="162"/>
      <c r="L39" s="162"/>
      <c r="M39" s="162"/>
      <c r="N39" s="162"/>
      <c r="O39" s="162"/>
      <c r="P39" s="162"/>
      <c r="Q39" s="57"/>
    </row>
    <row r="40" spans="1:17" s="54" customFormat="1" ht="15" customHeight="1">
      <c r="A40" s="170" t="s">
        <v>258</v>
      </c>
      <c r="B40" s="138"/>
      <c r="C40" s="161"/>
      <c r="D40" s="161">
        <f>ROUND(SUM('Part 4'!D18+'Part 4'!D29+'Part 4'!D40+'Part 4'!D51+'Part 4'!D55+'Part 4'!D57+'Part 4'!D61+'Part 4'!D72)+D39,0)</f>
        <v>0</v>
      </c>
      <c r="E40" s="161">
        <f>ROUND(SUM('Part 4'!E18+'Part 4'!E29+'Part 4'!E40+'Part 4'!E51+'Part 4'!E55+'Part 4'!E57+'Part 4'!E61+'Part 4'!E72)+E39,0)</f>
        <v>0</v>
      </c>
      <c r="F40" s="161">
        <f>ROUND(SUM('Part 4'!F18+'Part 4'!F29+'Part 4'!F40+'Part 4'!F51+'Part 4'!F55+'Part 4'!F57+'Part 4'!F61+'Part 4'!F72)+F39,0)</f>
        <v>0</v>
      </c>
      <c r="G40" s="161">
        <f>ROUND(SUM('Part 4'!G18+'Part 4'!G29+'Part 4'!G40+'Part 4'!G51+'Part 4'!G55+'Part 4'!G57+'Part 4'!G61+'Part 4'!G72)+G39,0)</f>
        <v>0</v>
      </c>
      <c r="H40" s="161">
        <f>ROUND(SUM('Part 4'!H18+'Part 4'!H29+'Part 4'!H40+'Part 4'!H51+'Part 4'!H55+'Part 4'!H57+'Part 4'!H61+'Part 4'!H72)+H39,0)</f>
        <v>0</v>
      </c>
      <c r="I40" s="161">
        <f>ROUND(SUM('Part 4'!I18+'Part 4'!I29+'Part 4'!I40+'Part 4'!I51+'Part 4'!I55+'Part 4'!I57+'Part 4'!I61+'Part 4'!I72)+I39,0)</f>
        <v>0</v>
      </c>
      <c r="J40" s="161">
        <f>ROUND(SUM('Part 4'!J18+'Part 4'!J29+'Part 4'!J40+'Part 4'!J51+'Part 4'!J55+'Part 4'!J57+'Part 4'!J61+'Part 4'!J72)+J39,0)</f>
        <v>0</v>
      </c>
      <c r="K40" s="161">
        <f>ROUND(SUM('Part 4'!K18+'Part 4'!K29+'Part 4'!K40+'Part 4'!K51+'Part 4'!K55+'Part 4'!K57+'Part 4'!K61+'Part 4'!K72)+K39,0)</f>
        <v>0</v>
      </c>
      <c r="L40" s="161">
        <f>ROUND(SUM('Part 4'!L18+'Part 4'!L29+'Part 4'!L40+'Part 4'!L51+'Part 4'!L55+'Part 4'!L57+'Part 4'!L61+'Part 4'!L72)+L39,0)</f>
        <v>0</v>
      </c>
      <c r="M40" s="161">
        <f>ROUND(SUM('Part 4'!M18+'Part 4'!M29+'Part 4'!M40+'Part 4'!M51+'Part 4'!M55+'Part 4'!M57+'Part 4'!M61+'Part 4'!M72)+M39,0)</f>
        <v>0</v>
      </c>
      <c r="N40" s="161">
        <f>ROUND(SUM('Part 4'!N18+'Part 4'!N29+'Part 4'!N40+'Part 4'!N51+'Part 4'!N55+'Part 4'!N57+'Part 4'!N61+'Part 4'!N72)+N39,0)</f>
        <v>0</v>
      </c>
      <c r="O40" s="161">
        <f>ROUND(SUM('Part 4'!O18+'Part 4'!O29+'Part 4'!O40+'Part 4'!O51+'Part 4'!O55+'Part 4'!O57+'Part 4'!O61+'Part 4'!O72)+O39,0)</f>
        <v>0</v>
      </c>
      <c r="P40" s="161">
        <f>ROUND(SUM('Part 4'!P18+'Part 4'!P29+'Part 4'!P40+'Part 4'!P51+'Part 4'!P55+'Part 4'!P57+'Part 4'!P61+'Part 4'!P72)+P39,0)</f>
        <v>0</v>
      </c>
      <c r="Q40" s="57"/>
    </row>
    <row r="41" spans="1:17" ht="15" customHeight="1">
      <c r="A41" s="157" t="s">
        <v>77</v>
      </c>
      <c r="B41" s="59"/>
      <c r="D41" s="158">
        <f>IF(D38=D40,0,"Not balanced")</f>
        <v>0</v>
      </c>
      <c r="E41" s="158">
        <f>IF(E38=E40,0,"Not balanced")</f>
        <v>0</v>
      </c>
      <c r="F41" s="158">
        <f>IF(F38=F40,0,"Not balanced")</f>
        <v>0</v>
      </c>
      <c r="G41" s="158">
        <f>IF(G38=G40,0,"Not balanced")</f>
        <v>0</v>
      </c>
      <c r="H41" s="158">
        <f>IF(H38=H40,0,"Not balanced")</f>
        <v>0</v>
      </c>
      <c r="I41" s="158">
        <f aca="true" t="shared" si="5" ref="I41:O41">IF(I38=I40,0,"Not balanced")</f>
        <v>0</v>
      </c>
      <c r="J41" s="158">
        <f t="shared" si="5"/>
        <v>0</v>
      </c>
      <c r="K41" s="158">
        <f t="shared" si="5"/>
        <v>0</v>
      </c>
      <c r="L41" s="158">
        <f t="shared" si="5"/>
        <v>0</v>
      </c>
      <c r="M41" s="158">
        <f t="shared" si="5"/>
        <v>0</v>
      </c>
      <c r="N41" s="158">
        <f t="shared" si="5"/>
        <v>0</v>
      </c>
      <c r="O41" s="158">
        <f t="shared" si="5"/>
        <v>0</v>
      </c>
      <c r="P41" s="158">
        <f>IF(P38=P40,0,"Not balanced")</f>
        <v>0</v>
      </c>
      <c r="Q41" s="159"/>
    </row>
    <row r="42" spans="1:17" ht="24.75" customHeight="1">
      <c r="A42" s="163" t="s">
        <v>53</v>
      </c>
      <c r="C42" s="159"/>
      <c r="D42" s="154"/>
      <c r="E42" s="154"/>
      <c r="F42" s="154"/>
      <c r="G42" s="154"/>
      <c r="H42" s="154"/>
      <c r="I42" s="154"/>
      <c r="J42" s="154"/>
      <c r="K42" s="154"/>
      <c r="L42" s="154"/>
      <c r="M42" s="154"/>
      <c r="N42" s="154"/>
      <c r="O42" s="154"/>
      <c r="P42" s="154"/>
      <c r="Q42" s="159"/>
    </row>
    <row r="43" spans="1:17" ht="15" customHeight="1">
      <c r="A43" s="148" t="s">
        <v>167</v>
      </c>
      <c r="B43" s="143" t="s">
        <v>288</v>
      </c>
      <c r="C43" s="159"/>
      <c r="D43" s="58"/>
      <c r="E43" s="58"/>
      <c r="F43" s="58"/>
      <c r="G43" s="58"/>
      <c r="H43" s="58"/>
      <c r="I43" s="58"/>
      <c r="J43" s="58"/>
      <c r="K43" s="58"/>
      <c r="L43" s="58"/>
      <c r="M43" s="58"/>
      <c r="N43" s="58"/>
      <c r="O43" s="58"/>
      <c r="P43" s="74">
        <f>SUM(D43:O43)</f>
        <v>0</v>
      </c>
      <c r="Q43" s="159"/>
    </row>
    <row r="44" spans="1:17" ht="15" customHeight="1">
      <c r="A44" s="148" t="s">
        <v>167</v>
      </c>
      <c r="B44" s="59" t="s">
        <v>289</v>
      </c>
      <c r="C44" s="159"/>
      <c r="D44" s="58"/>
      <c r="E44" s="58"/>
      <c r="F44" s="58"/>
      <c r="G44" s="58"/>
      <c r="H44" s="58"/>
      <c r="I44" s="58"/>
      <c r="J44" s="58"/>
      <c r="K44" s="58"/>
      <c r="L44" s="58"/>
      <c r="M44" s="58"/>
      <c r="N44" s="58"/>
      <c r="O44" s="58"/>
      <c r="P44" s="74">
        <f>SUM(D44:O44)</f>
        <v>0</v>
      </c>
      <c r="Q44" s="159"/>
    </row>
    <row r="45" spans="1:17" ht="15" customHeight="1">
      <c r="A45" s="148" t="s">
        <v>167</v>
      </c>
      <c r="B45" s="59" t="s">
        <v>290</v>
      </c>
      <c r="C45" s="159"/>
      <c r="D45" s="164">
        <f>IF(D38=0,0,D44/D38)</f>
        <v>0</v>
      </c>
      <c r="E45" s="164">
        <f>IF(E38=0,0,E44/E38)</f>
        <v>0</v>
      </c>
      <c r="F45" s="164">
        <f>IF(F38=0,0,F44/F38)</f>
        <v>0</v>
      </c>
      <c r="G45" s="164">
        <f>IF(G38=0,0,G44/G38)</f>
        <v>0</v>
      </c>
      <c r="H45" s="164">
        <f>IF(H38=0,0,H44/H38)</f>
        <v>0</v>
      </c>
      <c r="I45" s="164">
        <f aca="true" t="shared" si="6" ref="I45:O45">IF(I38=0,0,I44/I38)</f>
        <v>0</v>
      </c>
      <c r="J45" s="164">
        <f t="shared" si="6"/>
        <v>0</v>
      </c>
      <c r="K45" s="164">
        <f t="shared" si="6"/>
        <v>0</v>
      </c>
      <c r="L45" s="164">
        <f t="shared" si="6"/>
        <v>0</v>
      </c>
      <c r="M45" s="164">
        <f t="shared" si="6"/>
        <v>0</v>
      </c>
      <c r="N45" s="164">
        <f t="shared" si="6"/>
        <v>0</v>
      </c>
      <c r="O45" s="164">
        <f t="shared" si="6"/>
        <v>0</v>
      </c>
      <c r="P45" s="165">
        <f>IF(P38=0,0,P44/P38)</f>
        <v>0</v>
      </c>
      <c r="Q45" s="159"/>
    </row>
    <row r="46" spans="1:17" ht="15" customHeight="1">
      <c r="A46" s="148" t="s">
        <v>167</v>
      </c>
      <c r="B46" s="59" t="s">
        <v>355</v>
      </c>
      <c r="C46" s="159"/>
      <c r="D46" s="58"/>
      <c r="E46" s="58"/>
      <c r="F46" s="58"/>
      <c r="G46" s="58"/>
      <c r="H46" s="58"/>
      <c r="I46" s="58"/>
      <c r="J46" s="58"/>
      <c r="K46" s="58"/>
      <c r="L46" s="58"/>
      <c r="M46" s="58"/>
      <c r="N46" s="58"/>
      <c r="O46" s="58"/>
      <c r="P46" s="74">
        <f>SUM(D46:O46)</f>
        <v>0</v>
      </c>
      <c r="Q46" s="159"/>
    </row>
    <row r="47" spans="1:17" ht="15" customHeight="1">
      <c r="A47" s="148" t="s">
        <v>167</v>
      </c>
      <c r="B47" s="59" t="s">
        <v>291</v>
      </c>
      <c r="C47" s="159"/>
      <c r="D47" s="58"/>
      <c r="E47" s="58"/>
      <c r="F47" s="58"/>
      <c r="G47" s="58"/>
      <c r="H47" s="58"/>
      <c r="I47" s="58"/>
      <c r="J47" s="58"/>
      <c r="K47" s="58"/>
      <c r="L47" s="58"/>
      <c r="M47" s="58"/>
      <c r="N47" s="58"/>
      <c r="O47" s="58"/>
      <c r="P47" s="74">
        <f>SUM(D47:O47)</f>
        <v>0</v>
      </c>
      <c r="Q47" s="159"/>
    </row>
    <row r="48" spans="1:17" ht="24.75" customHeight="1">
      <c r="A48" s="163" t="s">
        <v>54</v>
      </c>
      <c r="C48" s="159"/>
      <c r="D48" s="159"/>
      <c r="E48" s="159"/>
      <c r="F48" s="159"/>
      <c r="G48" s="159"/>
      <c r="H48" s="159"/>
      <c r="I48" s="159"/>
      <c r="J48" s="159"/>
      <c r="K48" s="159"/>
      <c r="L48" s="159"/>
      <c r="M48" s="159"/>
      <c r="N48" s="159"/>
      <c r="O48" s="159"/>
      <c r="P48" s="159"/>
      <c r="Q48" s="159"/>
    </row>
    <row r="49" spans="1:17" ht="15" customHeight="1">
      <c r="A49" s="148" t="s">
        <v>167</v>
      </c>
      <c r="B49" s="59" t="s">
        <v>292</v>
      </c>
      <c r="C49" s="57"/>
      <c r="D49" s="58"/>
      <c r="E49" s="58"/>
      <c r="F49" s="58"/>
      <c r="G49" s="58"/>
      <c r="H49" s="58"/>
      <c r="I49" s="58"/>
      <c r="J49" s="58"/>
      <c r="K49" s="58"/>
      <c r="L49" s="58"/>
      <c r="M49" s="58"/>
      <c r="N49" s="58"/>
      <c r="O49" s="58"/>
      <c r="P49" s="74">
        <f>SUM(D49:O49)</f>
        <v>0</v>
      </c>
      <c r="Q49" s="57"/>
    </row>
    <row r="50" spans="1:17" ht="15" customHeight="1">
      <c r="A50" s="148" t="s">
        <v>167</v>
      </c>
      <c r="B50" s="59" t="s">
        <v>356</v>
      </c>
      <c r="C50" s="57"/>
      <c r="D50" s="58"/>
      <c r="E50" s="58"/>
      <c r="F50" s="58"/>
      <c r="G50" s="58"/>
      <c r="H50" s="58"/>
      <c r="I50" s="58"/>
      <c r="J50" s="58"/>
      <c r="K50" s="58"/>
      <c r="L50" s="58"/>
      <c r="M50" s="58"/>
      <c r="N50" s="58"/>
      <c r="O50" s="58"/>
      <c r="P50" s="74">
        <f>SUM(D50:O50)</f>
        <v>0</v>
      </c>
      <c r="Q50" s="57"/>
    </row>
    <row r="51" spans="1:17" ht="24.75" customHeight="1">
      <c r="A51" s="163" t="s">
        <v>30</v>
      </c>
      <c r="C51" s="57"/>
      <c r="D51" s="154"/>
      <c r="E51" s="154"/>
      <c r="F51" s="154"/>
      <c r="G51" s="57"/>
      <c r="H51" s="57"/>
      <c r="I51" s="57"/>
      <c r="J51" s="57"/>
      <c r="K51" s="57"/>
      <c r="L51" s="57"/>
      <c r="M51" s="57"/>
      <c r="N51" s="57"/>
      <c r="O51" s="57"/>
      <c r="P51" s="57"/>
      <c r="Q51" s="57"/>
    </row>
    <row r="52" spans="1:17" ht="15" customHeight="1">
      <c r="A52" s="148" t="s">
        <v>167</v>
      </c>
      <c r="B52" s="72" t="s">
        <v>357</v>
      </c>
      <c r="C52" s="57"/>
      <c r="D52" s="166">
        <f>IF('Part 1'!D8=0,0,D17/'Part 1'!D8)</f>
        <v>0</v>
      </c>
      <c r="E52" s="166">
        <f>IF('Part 1'!E8=0,0,E17/'Part 1'!E8)</f>
        <v>0</v>
      </c>
      <c r="F52" s="166">
        <f>IF('Part 1'!F8=0,0,F17/'Part 1'!F8)</f>
        <v>0</v>
      </c>
      <c r="G52" s="166">
        <f>IF('Part 1'!G8=0,0,G17/'Part 1'!G8)</f>
        <v>0</v>
      </c>
      <c r="H52" s="166">
        <f>IF('Part 1'!H8=0,0,H17/'Part 1'!H8)</f>
        <v>0</v>
      </c>
      <c r="I52" s="166">
        <f>IF('Part 1'!I8=0,0,I17/'Part 1'!I8)</f>
        <v>0</v>
      </c>
      <c r="J52" s="166">
        <f>IF('Part 1'!J8=0,0,J17/'Part 1'!J8)</f>
        <v>0</v>
      </c>
      <c r="K52" s="166">
        <f>IF('Part 1'!K8=0,0,K17/'Part 1'!K8)</f>
        <v>0</v>
      </c>
      <c r="L52" s="166">
        <f>IF('Part 1'!L8=0,0,L17/'Part 1'!L8)</f>
        <v>0</v>
      </c>
      <c r="M52" s="166">
        <f>IF('Part 1'!M8=0,0,M17/'Part 1'!M8)</f>
        <v>0</v>
      </c>
      <c r="N52" s="166">
        <f>IF('Part 1'!N8=0,0,N17/'Part 1'!N8)</f>
        <v>0</v>
      </c>
      <c r="O52" s="166">
        <f>IF('Part 1'!O8=0,0,O17/'Part 1'!O8)</f>
        <v>0</v>
      </c>
      <c r="P52" s="166">
        <f>IF('Part 1'!P8=0,0,P17/'Part 1'!P8)</f>
        <v>0</v>
      </c>
      <c r="Q52" s="57"/>
    </row>
    <row r="53" spans="1:17" ht="15" customHeight="1">
      <c r="A53" s="148" t="s">
        <v>167</v>
      </c>
      <c r="B53" s="72" t="s">
        <v>358</v>
      </c>
      <c r="C53" s="57"/>
      <c r="D53" s="166">
        <f>IF('Part 1'!D8=0,0,D18/'Part 1'!D8)</f>
        <v>0</v>
      </c>
      <c r="E53" s="166">
        <f>IF('Part 1'!E8=0,0,E18/'Part 1'!E8)</f>
        <v>0</v>
      </c>
      <c r="F53" s="166">
        <f>IF('Part 1'!F8=0,0,F18/'Part 1'!F8)</f>
        <v>0</v>
      </c>
      <c r="G53" s="166">
        <f>IF('Part 1'!G8=0,0,G18/'Part 1'!G8)</f>
        <v>0</v>
      </c>
      <c r="H53" s="166">
        <f>IF('Part 1'!H8=0,0,H18/'Part 1'!H8)</f>
        <v>0</v>
      </c>
      <c r="I53" s="166">
        <f>IF('Part 1'!I8=0,0,I18/'Part 1'!I8)</f>
        <v>0</v>
      </c>
      <c r="J53" s="166">
        <f>IF('Part 1'!J8=0,0,J18/'Part 1'!J8)</f>
        <v>0</v>
      </c>
      <c r="K53" s="166">
        <f>IF('Part 1'!K8=0,0,K18/'Part 1'!K8)</f>
        <v>0</v>
      </c>
      <c r="L53" s="166">
        <f>IF('Part 1'!L8=0,0,L18/'Part 1'!L8)</f>
        <v>0</v>
      </c>
      <c r="M53" s="166">
        <f>IF('Part 1'!M8=0,0,M18/'Part 1'!M8)</f>
        <v>0</v>
      </c>
      <c r="N53" s="166">
        <f>IF('Part 1'!N8=0,0,N18/'Part 1'!N8)</f>
        <v>0</v>
      </c>
      <c r="O53" s="166">
        <f>IF('Part 1'!O8=0,0,O18/'Part 1'!O8)</f>
        <v>0</v>
      </c>
      <c r="P53" s="166">
        <f>IF('Part 1'!P8=0,0,P18/'Part 1'!P8)</f>
        <v>0</v>
      </c>
      <c r="Q53" s="57"/>
    </row>
    <row r="54" spans="1:17" s="54" customFormat="1" ht="15" customHeight="1">
      <c r="A54" s="148" t="s">
        <v>167</v>
      </c>
      <c r="B54" s="72" t="s">
        <v>359</v>
      </c>
      <c r="C54" s="57"/>
      <c r="D54" s="165">
        <f aca="true" t="shared" si="7" ref="D54:P54">IF(D38=0,0,D13/(D38-SUM(D20:D24)-SUM(D34:D36)))</f>
        <v>0</v>
      </c>
      <c r="E54" s="165">
        <f t="shared" si="7"/>
        <v>0</v>
      </c>
      <c r="F54" s="165">
        <f t="shared" si="7"/>
        <v>0</v>
      </c>
      <c r="G54" s="165">
        <f t="shared" si="7"/>
        <v>0</v>
      </c>
      <c r="H54" s="165">
        <f t="shared" si="7"/>
        <v>0</v>
      </c>
      <c r="I54" s="165">
        <f t="shared" si="7"/>
        <v>0</v>
      </c>
      <c r="J54" s="165">
        <f t="shared" si="7"/>
        <v>0</v>
      </c>
      <c r="K54" s="165">
        <f t="shared" si="7"/>
        <v>0</v>
      </c>
      <c r="L54" s="165">
        <f t="shared" si="7"/>
        <v>0</v>
      </c>
      <c r="M54" s="165">
        <f t="shared" si="7"/>
        <v>0</v>
      </c>
      <c r="N54" s="165">
        <f t="shared" si="7"/>
        <v>0</v>
      </c>
      <c r="O54" s="165">
        <f t="shared" si="7"/>
        <v>0</v>
      </c>
      <c r="P54" s="167">
        <f t="shared" si="7"/>
        <v>0</v>
      </c>
      <c r="Q54" s="57"/>
    </row>
    <row r="55" spans="1:17" ht="15" customHeight="1">
      <c r="A55" s="54"/>
      <c r="B55" s="54"/>
      <c r="C55" s="44"/>
      <c r="D55" s="44"/>
      <c r="E55" s="44"/>
      <c r="F55" s="44"/>
      <c r="G55" s="44"/>
      <c r="H55" s="44"/>
      <c r="I55" s="44"/>
      <c r="J55" s="44"/>
      <c r="K55" s="44"/>
      <c r="L55" s="44"/>
      <c r="M55" s="44"/>
      <c r="N55" s="44"/>
      <c r="O55" s="44"/>
      <c r="P55" s="44"/>
      <c r="Q55" s="44"/>
    </row>
    <row r="56" s="253" customFormat="1" ht="15" customHeight="1"/>
    <row r="57" ht="15" customHeight="1"/>
    <row r="58" ht="15" customHeight="1"/>
    <row r="59" ht="15" customHeight="1"/>
    <row r="60" s="265" customFormat="1" ht="15" customHeight="1">
      <c r="A60" s="265" t="s">
        <v>34</v>
      </c>
    </row>
    <row r="61" ht="12.75" customHeight="1" hidden="1"/>
    <row r="62" ht="12.75" customHeight="1" hidden="1">
      <c r="B62" s="264" t="s">
        <v>55</v>
      </c>
    </row>
    <row r="63" spans="3:6" ht="12.75" customHeight="1" hidden="1">
      <c r="C63" s="278" t="s">
        <v>59</v>
      </c>
      <c r="D63" s="278" t="s">
        <v>60</v>
      </c>
      <c r="F63" s="264" t="s">
        <v>61</v>
      </c>
    </row>
    <row r="64" spans="2:6" ht="12.75" customHeight="1" hidden="1">
      <c r="B64" s="100" t="s">
        <v>27</v>
      </c>
      <c r="C64" s="279">
        <v>0.75</v>
      </c>
      <c r="D64" s="279"/>
      <c r="E64" s="100">
        <f>ROUND(SUM(D56:D61),0)</f>
        <v>0</v>
      </c>
      <c r="F64" s="168" t="s">
        <v>64</v>
      </c>
    </row>
    <row r="65" spans="2:6" ht="12.75" customHeight="1" hidden="1">
      <c r="B65" s="100" t="s">
        <v>42</v>
      </c>
      <c r="C65" s="279">
        <v>0</v>
      </c>
      <c r="D65" s="279"/>
      <c r="F65" s="168" t="s">
        <v>63</v>
      </c>
    </row>
    <row r="66" spans="2:6" ht="12.75" customHeight="1" hidden="1">
      <c r="B66" s="100" t="s">
        <v>56</v>
      </c>
      <c r="C66" s="279">
        <v>0.75</v>
      </c>
      <c r="D66" s="279"/>
      <c r="F66" s="168" t="s">
        <v>65</v>
      </c>
    </row>
    <row r="67" spans="2:6" ht="12.75" customHeight="1" hidden="1">
      <c r="B67" s="100" t="s">
        <v>57</v>
      </c>
      <c r="C67" s="279">
        <v>0.75</v>
      </c>
      <c r="D67" s="279"/>
      <c r="F67" s="100" t="s">
        <v>66</v>
      </c>
    </row>
    <row r="68" spans="2:6" ht="12.75" customHeight="1" hidden="1">
      <c r="B68" s="100" t="s">
        <v>58</v>
      </c>
      <c r="C68" s="279">
        <v>0</v>
      </c>
      <c r="D68" s="279"/>
      <c r="F68" s="168" t="s">
        <v>67</v>
      </c>
    </row>
    <row r="69" spans="2:4" ht="12.75" customHeight="1" hidden="1">
      <c r="B69" s="100" t="s">
        <v>43</v>
      </c>
      <c r="C69" s="279"/>
      <c r="D69" s="279"/>
    </row>
    <row r="70" spans="3:4" ht="12.75" customHeight="1" hidden="1">
      <c r="C70" s="279"/>
      <c r="D70" s="279"/>
    </row>
    <row r="71" spans="3:12" ht="12.75" customHeight="1" hidden="1">
      <c r="C71" s="100" t="s">
        <v>62</v>
      </c>
      <c r="E71" s="280">
        <f>+C64</f>
        <v>0.75</v>
      </c>
      <c r="L71" s="265"/>
    </row>
    <row r="72" s="265" customFormat="1" ht="12.75" customHeight="1" hidden="1"/>
    <row r="73" ht="14.25">
      <c r="A73" s="100" t="s">
        <v>130</v>
      </c>
    </row>
  </sheetData>
  <sheetProtection password="C331" sheet="1" formatColumns="0"/>
  <mergeCells count="2">
    <mergeCell ref="A1:B1"/>
    <mergeCell ref="C1:P1"/>
  </mergeCells>
  <hyperlinks>
    <hyperlink ref="F65" r:id="rId1" display="http://www.hhsc.state.tx.us/rad/managed-care/downloads/2012-star-plus-info.pdf"/>
    <hyperlink ref="F64" r:id="rId2" display="http://www.hhsc.state.tx.us/rad/managed-care/downloads/2012-star-info.pdf"/>
    <hyperlink ref="F66" r:id="rId3" display="http://www.hhsc.state.tx.us/rad/managed-care/downloads/2012-chip-info.pdf"/>
    <hyperlink ref="F68" r:id="rId4" display="http://www.hhsc.state.tx.us/rad/managed-care/downloads/2012-star-health-info.pdf"/>
  </hyperlinks>
  <printOptions/>
  <pageMargins left="0.5" right="0.5" top="0.5" bottom="0.5" header="0.5" footer="0.5"/>
  <pageSetup cellComments="asDisplayed" fitToHeight="1" fitToWidth="1" horizontalDpi="600" verticalDpi="600" orientation="landscape" scale="44" r:id="rId5"/>
  <headerFooter alignWithMargins="0">
    <oddFooter>&amp;L&amp;A&amp;CMedical Expense by Service Type&amp;R&amp;D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A94"/>
  <sheetViews>
    <sheetView zoomScalePageLayoutView="0" workbookViewId="0" topLeftCell="A1">
      <pane ySplit="7" topLeftCell="A8" activePane="bottomLeft" state="frozen"/>
      <selection pane="topLeft" activeCell="B20" sqref="B20"/>
      <selection pane="bottomLeft" activeCell="A1" sqref="A1:B1"/>
    </sheetView>
  </sheetViews>
  <sheetFormatPr defaultColWidth="0" defaultRowHeight="12.75" zeroHeight="1"/>
  <cols>
    <col min="1" max="1" width="24.83203125" style="100" customWidth="1"/>
    <col min="2" max="2" width="40.83203125" style="100" customWidth="1"/>
    <col min="3" max="3" width="26" style="100" customWidth="1"/>
    <col min="4" max="16" width="17.83203125" style="100" customWidth="1"/>
    <col min="17" max="17" width="2.83203125" style="100" customWidth="1"/>
    <col min="18" max="23" width="12.83203125" style="100" hidden="1" customWidth="1"/>
    <col min="24" max="16384" width="0" style="100" hidden="1" customWidth="1"/>
  </cols>
  <sheetData>
    <row r="1" spans="1:17" ht="30" customHeight="1">
      <c r="A1" s="319" t="s">
        <v>20</v>
      </c>
      <c r="B1" s="319"/>
      <c r="C1" s="324"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24"/>
      <c r="E1" s="324"/>
      <c r="F1" s="324"/>
      <c r="G1" s="324"/>
      <c r="H1" s="324"/>
      <c r="I1" s="324"/>
      <c r="J1" s="324"/>
      <c r="K1" s="324"/>
      <c r="L1" s="324"/>
      <c r="M1" s="324"/>
      <c r="N1" s="324"/>
      <c r="O1" s="324"/>
      <c r="P1" s="324"/>
      <c r="Q1" s="106"/>
    </row>
    <row r="2" spans="1:17" ht="15" customHeight="1">
      <c r="A2" s="20" t="s">
        <v>44</v>
      </c>
      <c r="B2" s="172">
        <f>'Part 1'!B2:H2</f>
        <v>0</v>
      </c>
      <c r="C2" s="172"/>
      <c r="D2" s="172"/>
      <c r="E2" s="172"/>
      <c r="F2" s="172"/>
      <c r="G2" s="172"/>
      <c r="Q2" s="105"/>
    </row>
    <row r="3" spans="1:17" ht="15" customHeight="1">
      <c r="A3" s="20" t="s">
        <v>4</v>
      </c>
      <c r="B3" s="107">
        <f>+'Part 1'!B3</f>
        <v>2020</v>
      </c>
      <c r="C3" s="20" t="s">
        <v>19</v>
      </c>
      <c r="D3" s="266" t="str">
        <f>+'Part 1'!D3:D3</f>
        <v>STAR+PLUS</v>
      </c>
      <c r="F3" s="267"/>
      <c r="G3" s="258"/>
      <c r="H3" s="258"/>
      <c r="I3" s="258"/>
      <c r="J3" s="258"/>
      <c r="K3" s="258"/>
      <c r="L3" s="258"/>
      <c r="M3" s="258"/>
      <c r="N3" s="258"/>
      <c r="O3" s="258"/>
      <c r="P3" s="259"/>
      <c r="Q3" s="112"/>
    </row>
    <row r="4" spans="1:17" ht="15" customHeight="1">
      <c r="A4" s="20" t="s">
        <v>5</v>
      </c>
      <c r="B4" s="110" t="str">
        <f>+'Part 1'!B4</f>
        <v> </v>
      </c>
      <c r="C4" s="28" t="s">
        <v>74</v>
      </c>
      <c r="D4" s="111">
        <f>+'Part 1'!D4:D4</f>
        <v>0</v>
      </c>
      <c r="F4" s="260"/>
      <c r="G4" s="261"/>
      <c r="H4" s="261"/>
      <c r="I4" s="261"/>
      <c r="J4" s="261"/>
      <c r="K4" s="261"/>
      <c r="L4" s="261"/>
      <c r="M4" s="261"/>
      <c r="N4" s="261"/>
      <c r="O4" s="261"/>
      <c r="P4" s="261"/>
      <c r="Q4" s="112"/>
    </row>
    <row r="5" spans="1:17" ht="15" customHeight="1">
      <c r="A5" s="20" t="s">
        <v>6</v>
      </c>
      <c r="B5" s="111">
        <f>'Part 1'!B5</f>
        <v>0</v>
      </c>
      <c r="C5" s="129" t="s">
        <v>68</v>
      </c>
      <c r="D5" s="110" t="str">
        <f>+'Part 1'!D5</f>
        <v> </v>
      </c>
      <c r="F5" s="261"/>
      <c r="G5" s="261"/>
      <c r="H5" s="261"/>
      <c r="I5" s="261"/>
      <c r="J5" s="261"/>
      <c r="K5" s="261"/>
      <c r="L5" s="261"/>
      <c r="M5" s="261"/>
      <c r="N5" s="261"/>
      <c r="O5" s="261"/>
      <c r="P5" s="261"/>
      <c r="Q5" s="112"/>
    </row>
    <row r="6" spans="1:17" ht="30" customHeight="1">
      <c r="A6" s="41" t="s">
        <v>82</v>
      </c>
      <c r="B6" s="24" t="s">
        <v>89</v>
      </c>
      <c r="C6" s="35"/>
      <c r="D6" s="35"/>
      <c r="F6" s="173"/>
      <c r="G6" s="115"/>
      <c r="H6" s="115"/>
      <c r="I6" s="115"/>
      <c r="J6" s="115"/>
      <c r="K6" s="115"/>
      <c r="L6" s="115"/>
      <c r="M6" s="115"/>
      <c r="N6" s="115"/>
      <c r="O6" s="115"/>
      <c r="P6" s="115"/>
      <c r="Q6" s="132"/>
    </row>
    <row r="7" spans="1:17" ht="30" customHeight="1">
      <c r="A7" s="133" t="s">
        <v>137</v>
      </c>
      <c r="B7" s="40" t="s">
        <v>138</v>
      </c>
      <c r="C7" s="41" t="s">
        <v>0</v>
      </c>
      <c r="D7" s="116" t="str">
        <f>+'Part 1'!D7</f>
        <v>Sep-19</v>
      </c>
      <c r="E7" s="116" t="str">
        <f>+'Part 1'!E7</f>
        <v>Oct-19</v>
      </c>
      <c r="F7" s="116" t="str">
        <f>+'Part 1'!F7</f>
        <v>Nov-19</v>
      </c>
      <c r="G7" s="116" t="str">
        <f>+'Part 1'!G7</f>
        <v>Dec-19</v>
      </c>
      <c r="H7" s="116" t="str">
        <f>+'Part 1'!H7</f>
        <v>Jan-20</v>
      </c>
      <c r="I7" s="116" t="str">
        <f>+'Part 1'!I7</f>
        <v>Feb-20</v>
      </c>
      <c r="J7" s="116" t="str">
        <f>+'Part 1'!J7</f>
        <v>Mar-20</v>
      </c>
      <c r="K7" s="116" t="str">
        <f>+'Part 1'!K7</f>
        <v>Apr-20</v>
      </c>
      <c r="L7" s="116" t="str">
        <f>+'Part 1'!L7</f>
        <v>May-20</v>
      </c>
      <c r="M7" s="116" t="str">
        <f>+'Part 1'!M7</f>
        <v>Jun-20</v>
      </c>
      <c r="N7" s="116" t="str">
        <f>+'Part 1'!N7</f>
        <v>Jul-20</v>
      </c>
      <c r="O7" s="116" t="str">
        <f>+'Part 1'!O7</f>
        <v>Aug-20</v>
      </c>
      <c r="P7" s="101" t="s">
        <v>1</v>
      </c>
      <c r="Q7" s="117"/>
    </row>
    <row r="8" spans="1:4" ht="24.75" customHeight="1">
      <c r="A8" s="174" t="s">
        <v>293</v>
      </c>
      <c r="C8" s="93"/>
      <c r="D8" s="54"/>
    </row>
    <row r="9" spans="1:17" ht="15" customHeight="1">
      <c r="A9" s="103" t="s">
        <v>167</v>
      </c>
      <c r="B9" s="146" t="s">
        <v>186</v>
      </c>
      <c r="C9" s="57"/>
      <c r="D9" s="60"/>
      <c r="E9" s="60"/>
      <c r="F9" s="60"/>
      <c r="G9" s="60"/>
      <c r="H9" s="60"/>
      <c r="I9" s="60"/>
      <c r="J9" s="60"/>
      <c r="K9" s="60"/>
      <c r="L9" s="60"/>
      <c r="M9" s="60"/>
      <c r="N9" s="60"/>
      <c r="O9" s="60"/>
      <c r="P9" s="55">
        <f aca="true" t="shared" si="0" ref="P9:P17">SUM(D9:O9)</f>
        <v>0</v>
      </c>
      <c r="Q9" s="57"/>
    </row>
    <row r="10" spans="1:17" ht="15" customHeight="1">
      <c r="A10" s="103" t="s">
        <v>167</v>
      </c>
      <c r="B10" s="146" t="s">
        <v>187</v>
      </c>
      <c r="C10" s="57"/>
      <c r="D10" s="60"/>
      <c r="E10" s="60"/>
      <c r="F10" s="60"/>
      <c r="G10" s="60"/>
      <c r="H10" s="60"/>
      <c r="I10" s="60"/>
      <c r="J10" s="60"/>
      <c r="K10" s="60"/>
      <c r="L10" s="60"/>
      <c r="M10" s="60"/>
      <c r="N10" s="60"/>
      <c r="O10" s="60"/>
      <c r="P10" s="55">
        <f t="shared" si="0"/>
        <v>0</v>
      </c>
      <c r="Q10" s="57"/>
    </row>
    <row r="11" spans="1:17" ht="15" customHeight="1">
      <c r="A11" s="103" t="s">
        <v>167</v>
      </c>
      <c r="B11" s="146" t="s">
        <v>188</v>
      </c>
      <c r="C11" s="57"/>
      <c r="D11" s="60"/>
      <c r="E11" s="60"/>
      <c r="F11" s="60"/>
      <c r="G11" s="60"/>
      <c r="H11" s="60"/>
      <c r="I11" s="60"/>
      <c r="J11" s="60"/>
      <c r="K11" s="60"/>
      <c r="L11" s="60"/>
      <c r="M11" s="60"/>
      <c r="N11" s="60"/>
      <c r="O11" s="60"/>
      <c r="P11" s="55">
        <f t="shared" si="0"/>
        <v>0</v>
      </c>
      <c r="Q11" s="57"/>
    </row>
    <row r="12" spans="1:17" ht="15" customHeight="1">
      <c r="A12" s="103" t="s">
        <v>167</v>
      </c>
      <c r="B12" s="146" t="s">
        <v>189</v>
      </c>
      <c r="C12" s="57"/>
      <c r="D12" s="60"/>
      <c r="E12" s="60"/>
      <c r="F12" s="60"/>
      <c r="G12" s="60"/>
      <c r="H12" s="60"/>
      <c r="I12" s="60"/>
      <c r="J12" s="60"/>
      <c r="K12" s="60"/>
      <c r="L12" s="60"/>
      <c r="M12" s="60"/>
      <c r="N12" s="60"/>
      <c r="O12" s="60"/>
      <c r="P12" s="55">
        <f t="shared" si="0"/>
        <v>0</v>
      </c>
      <c r="Q12" s="57"/>
    </row>
    <row r="13" spans="1:17" ht="15" customHeight="1">
      <c r="A13" s="103" t="s">
        <v>167</v>
      </c>
      <c r="B13" s="146" t="s">
        <v>190</v>
      </c>
      <c r="C13" s="57"/>
      <c r="D13" s="60"/>
      <c r="E13" s="60"/>
      <c r="F13" s="60"/>
      <c r="G13" s="60"/>
      <c r="H13" s="60"/>
      <c r="I13" s="60"/>
      <c r="J13" s="60"/>
      <c r="K13" s="60"/>
      <c r="L13" s="60"/>
      <c r="M13" s="60"/>
      <c r="N13" s="60"/>
      <c r="O13" s="60"/>
      <c r="P13" s="55">
        <f t="shared" si="0"/>
        <v>0</v>
      </c>
      <c r="Q13" s="57"/>
    </row>
    <row r="14" spans="1:17" ht="15" customHeight="1">
      <c r="A14" s="103" t="s">
        <v>167</v>
      </c>
      <c r="B14" s="146" t="s">
        <v>191</v>
      </c>
      <c r="C14" s="57"/>
      <c r="D14" s="60"/>
      <c r="E14" s="60"/>
      <c r="F14" s="60"/>
      <c r="G14" s="60"/>
      <c r="H14" s="60"/>
      <c r="I14" s="60"/>
      <c r="J14" s="60"/>
      <c r="K14" s="60"/>
      <c r="L14" s="60"/>
      <c r="M14" s="60"/>
      <c r="N14" s="60"/>
      <c r="O14" s="60"/>
      <c r="P14" s="55">
        <f t="shared" si="0"/>
        <v>0</v>
      </c>
      <c r="Q14" s="57"/>
    </row>
    <row r="15" spans="1:17" ht="15" customHeight="1">
      <c r="A15" s="103" t="s">
        <v>167</v>
      </c>
      <c r="B15" s="137" t="s">
        <v>192</v>
      </c>
      <c r="C15" s="134"/>
      <c r="D15" s="60"/>
      <c r="E15" s="60"/>
      <c r="F15" s="60"/>
      <c r="G15" s="60"/>
      <c r="H15" s="60"/>
      <c r="I15" s="60"/>
      <c r="J15" s="60"/>
      <c r="K15" s="60"/>
      <c r="L15" s="60"/>
      <c r="M15" s="60"/>
      <c r="N15" s="60"/>
      <c r="O15" s="60"/>
      <c r="P15" s="55">
        <f t="shared" si="0"/>
        <v>0</v>
      </c>
      <c r="Q15" s="57"/>
    </row>
    <row r="16" spans="1:17" ht="15" customHeight="1">
      <c r="A16" s="103" t="s">
        <v>167</v>
      </c>
      <c r="B16" s="137" t="s">
        <v>193</v>
      </c>
      <c r="C16" s="134"/>
      <c r="D16" s="60"/>
      <c r="E16" s="60"/>
      <c r="F16" s="60"/>
      <c r="G16" s="60"/>
      <c r="H16" s="60"/>
      <c r="I16" s="60"/>
      <c r="J16" s="60"/>
      <c r="K16" s="60"/>
      <c r="L16" s="60"/>
      <c r="M16" s="60"/>
      <c r="N16" s="60"/>
      <c r="O16" s="60"/>
      <c r="P16" s="55">
        <f t="shared" si="0"/>
        <v>0</v>
      </c>
      <c r="Q16" s="57"/>
    </row>
    <row r="17" spans="1:17" ht="15" customHeight="1">
      <c r="A17" s="103" t="s">
        <v>167</v>
      </c>
      <c r="B17" s="137" t="s">
        <v>194</v>
      </c>
      <c r="C17" s="134"/>
      <c r="D17" s="60"/>
      <c r="E17" s="60"/>
      <c r="F17" s="60"/>
      <c r="G17" s="60"/>
      <c r="H17" s="60"/>
      <c r="I17" s="60"/>
      <c r="J17" s="60"/>
      <c r="K17" s="60"/>
      <c r="L17" s="60"/>
      <c r="M17" s="60"/>
      <c r="N17" s="60"/>
      <c r="O17" s="60"/>
      <c r="P17" s="55">
        <f t="shared" si="0"/>
        <v>0</v>
      </c>
      <c r="Q17" s="57"/>
    </row>
    <row r="18" spans="1:17" s="54" customFormat="1" ht="15" customHeight="1">
      <c r="A18" s="103" t="s">
        <v>167</v>
      </c>
      <c r="B18" s="175" t="s">
        <v>294</v>
      </c>
      <c r="C18" s="76"/>
      <c r="D18" s="176">
        <f>SUM(D9:D17)</f>
        <v>0</v>
      </c>
      <c r="E18" s="176">
        <f aca="true" t="shared" si="1" ref="E18:O18">SUM(E9:E17)</f>
        <v>0</v>
      </c>
      <c r="F18" s="176">
        <f t="shared" si="1"/>
        <v>0</v>
      </c>
      <c r="G18" s="176">
        <f t="shared" si="1"/>
        <v>0</v>
      </c>
      <c r="H18" s="176">
        <f t="shared" si="1"/>
        <v>0</v>
      </c>
      <c r="I18" s="176">
        <f t="shared" si="1"/>
        <v>0</v>
      </c>
      <c r="J18" s="176">
        <f t="shared" si="1"/>
        <v>0</v>
      </c>
      <c r="K18" s="176">
        <f t="shared" si="1"/>
        <v>0</v>
      </c>
      <c r="L18" s="176">
        <f t="shared" si="1"/>
        <v>0</v>
      </c>
      <c r="M18" s="176">
        <f t="shared" si="1"/>
        <v>0</v>
      </c>
      <c r="N18" s="176">
        <f t="shared" si="1"/>
        <v>0</v>
      </c>
      <c r="O18" s="176">
        <f t="shared" si="1"/>
        <v>0</v>
      </c>
      <c r="P18" s="177">
        <f>SUM(P9:P17)</f>
        <v>0</v>
      </c>
      <c r="Q18" s="57"/>
    </row>
    <row r="19" spans="1:17" s="54" customFormat="1" ht="15" customHeight="1">
      <c r="A19" s="103" t="s">
        <v>167</v>
      </c>
      <c r="B19" s="93" t="s">
        <v>295</v>
      </c>
      <c r="C19" s="178"/>
      <c r="D19" s="179"/>
      <c r="E19" s="179"/>
      <c r="F19" s="179"/>
      <c r="G19" s="179"/>
      <c r="H19" s="179"/>
      <c r="I19" s="179"/>
      <c r="J19" s="179"/>
      <c r="K19" s="179"/>
      <c r="L19" s="179"/>
      <c r="M19" s="179"/>
      <c r="N19" s="179"/>
      <c r="O19" s="179"/>
      <c r="P19" s="180">
        <f>SUM(D19:O19)</f>
        <v>0</v>
      </c>
      <c r="Q19" s="57"/>
    </row>
    <row r="20" spans="1:17" s="54" customFormat="1" ht="15" customHeight="1">
      <c r="A20" s="103" t="s">
        <v>167</v>
      </c>
      <c r="B20" s="93" t="s">
        <v>296</v>
      </c>
      <c r="C20" s="181"/>
      <c r="D20" s="182"/>
      <c r="E20" s="182"/>
      <c r="F20" s="182"/>
      <c r="G20" s="182"/>
      <c r="H20" s="182"/>
      <c r="I20" s="182"/>
      <c r="J20" s="182"/>
      <c r="K20" s="182"/>
      <c r="L20" s="182"/>
      <c r="M20" s="182"/>
      <c r="N20" s="182"/>
      <c r="O20" s="182"/>
      <c r="P20" s="180">
        <f>SUM(D20:O20)</f>
        <v>0</v>
      </c>
      <c r="Q20" s="57"/>
    </row>
    <row r="21" spans="1:17" s="54" customFormat="1" ht="15" customHeight="1" thickBot="1">
      <c r="A21" s="103" t="s">
        <v>167</v>
      </c>
      <c r="B21" s="175" t="s">
        <v>297</v>
      </c>
      <c r="C21" s="76"/>
      <c r="D21" s="183">
        <f>SUM(D18:D19)-D20</f>
        <v>0</v>
      </c>
      <c r="E21" s="183">
        <f>SUM(E18:E19)-E20</f>
        <v>0</v>
      </c>
      <c r="F21" s="183">
        <f>SUM(F18:F19)-F20</f>
        <v>0</v>
      </c>
      <c r="G21" s="183">
        <f>SUM(G18:G19)-G20</f>
        <v>0</v>
      </c>
      <c r="H21" s="183">
        <f>SUM(H18:H19)-H20</f>
        <v>0</v>
      </c>
      <c r="I21" s="183">
        <f aca="true" t="shared" si="2" ref="I21:N21">SUM(I18:I19)-I20</f>
        <v>0</v>
      </c>
      <c r="J21" s="183">
        <f t="shared" si="2"/>
        <v>0</v>
      </c>
      <c r="K21" s="183">
        <f t="shared" si="2"/>
        <v>0</v>
      </c>
      <c r="L21" s="183">
        <f t="shared" si="2"/>
        <v>0</v>
      </c>
      <c r="M21" s="183">
        <f t="shared" si="2"/>
        <v>0</v>
      </c>
      <c r="N21" s="183">
        <f t="shared" si="2"/>
        <v>0</v>
      </c>
      <c r="O21" s="183">
        <f>SUM(O18:O19)-O20</f>
        <v>0</v>
      </c>
      <c r="P21" s="184">
        <f>SUM(P18:P19)-P20</f>
        <v>0</v>
      </c>
      <c r="Q21" s="57"/>
    </row>
    <row r="22" spans="1:17" ht="24.75" customHeight="1" thickTop="1">
      <c r="A22" s="185" t="s">
        <v>91</v>
      </c>
      <c r="C22" s="186"/>
      <c r="D22" s="187"/>
      <c r="E22" s="187"/>
      <c r="F22" s="187"/>
      <c r="G22" s="187"/>
      <c r="H22" s="187"/>
      <c r="I22" s="187"/>
      <c r="J22" s="187"/>
      <c r="K22" s="187"/>
      <c r="L22" s="187"/>
      <c r="M22" s="187"/>
      <c r="N22" s="187"/>
      <c r="O22" s="187"/>
      <c r="P22" s="187"/>
      <c r="Q22" s="186"/>
    </row>
    <row r="23" spans="1:17" ht="15" customHeight="1">
      <c r="A23" s="103" t="s">
        <v>167</v>
      </c>
      <c r="B23" s="146" t="s">
        <v>298</v>
      </c>
      <c r="C23" s="142"/>
      <c r="D23" s="189">
        <f>IF('Part 3'!D31=0,0,D9/'Part 3'!D31)</f>
        <v>0</v>
      </c>
      <c r="E23" s="189">
        <f>IF('Part 3'!E31=0,0,E9/'Part 3'!E31)</f>
        <v>0</v>
      </c>
      <c r="F23" s="189">
        <f>IF('Part 3'!F31=0,0,F9/'Part 3'!F31)</f>
        <v>0</v>
      </c>
      <c r="G23" s="189">
        <f>IF('Part 3'!G31=0,0,G9/'Part 3'!G31)</f>
        <v>0</v>
      </c>
      <c r="H23" s="189">
        <f>IF('Part 3'!H31=0,0,H9/'Part 3'!H31)</f>
        <v>0</v>
      </c>
      <c r="I23" s="189">
        <f>IF('Part 3'!I31=0,0,I9/'Part 3'!I31)</f>
        <v>0</v>
      </c>
      <c r="J23" s="189">
        <f>IF('Part 3'!J31=0,0,J9/'Part 3'!J31)</f>
        <v>0</v>
      </c>
      <c r="K23" s="189">
        <f>IF('Part 3'!K31=0,0,K9/'Part 3'!K31)</f>
        <v>0</v>
      </c>
      <c r="L23" s="189">
        <f>IF('Part 3'!L31=0,0,L9/'Part 3'!L31)</f>
        <v>0</v>
      </c>
      <c r="M23" s="189">
        <f>IF('Part 3'!M31=0,0,M9/'Part 3'!M31)</f>
        <v>0</v>
      </c>
      <c r="N23" s="189">
        <f>IF('Part 3'!N31=0,0,N9/'Part 3'!N31)</f>
        <v>0</v>
      </c>
      <c r="O23" s="189">
        <f>IF('Part 3'!O31=0,0,O9/'Part 3'!O31)</f>
        <v>0</v>
      </c>
      <c r="P23" s="189">
        <f>IF('Part 3'!P31=0,0,P9/'Part 3'!P31)</f>
        <v>0</v>
      </c>
      <c r="Q23" s="142"/>
    </row>
    <row r="24" spans="1:17" ht="15" customHeight="1">
      <c r="A24" s="103" t="s">
        <v>167</v>
      </c>
      <c r="B24" s="146" t="s">
        <v>299</v>
      </c>
      <c r="C24" s="142"/>
      <c r="D24" s="189">
        <f>IF('Part 3'!D32=0,0,D10/'Part 3'!D32)</f>
        <v>0</v>
      </c>
      <c r="E24" s="189">
        <f>IF('Part 3'!E32=0,0,E10/'Part 3'!E32)</f>
        <v>0</v>
      </c>
      <c r="F24" s="189">
        <f>IF('Part 3'!F32=0,0,F10/'Part 3'!F32)</f>
        <v>0</v>
      </c>
      <c r="G24" s="189">
        <f>IF('Part 3'!G32=0,0,G10/'Part 3'!G32)</f>
        <v>0</v>
      </c>
      <c r="H24" s="189">
        <f>IF('Part 3'!H32=0,0,H10/'Part 3'!H32)</f>
        <v>0</v>
      </c>
      <c r="I24" s="189">
        <f>IF('Part 3'!I32=0,0,I10/'Part 3'!I32)</f>
        <v>0</v>
      </c>
      <c r="J24" s="189">
        <f>IF('Part 3'!J32=0,0,J10/'Part 3'!J32)</f>
        <v>0</v>
      </c>
      <c r="K24" s="189">
        <f>IF('Part 3'!K32=0,0,K10/'Part 3'!K32)</f>
        <v>0</v>
      </c>
      <c r="L24" s="189">
        <f>IF('Part 3'!L32=0,0,L10/'Part 3'!L32)</f>
        <v>0</v>
      </c>
      <c r="M24" s="189">
        <f>IF('Part 3'!M32=0,0,M10/'Part 3'!M32)</f>
        <v>0</v>
      </c>
      <c r="N24" s="189">
        <f>IF('Part 3'!N32=0,0,N10/'Part 3'!N32)</f>
        <v>0</v>
      </c>
      <c r="O24" s="189">
        <f>IF('Part 3'!O32=0,0,O10/'Part 3'!O32)</f>
        <v>0</v>
      </c>
      <c r="P24" s="189">
        <f>IF('Part 3'!P32=0,0,P10/'Part 3'!P32)</f>
        <v>0</v>
      </c>
      <c r="Q24" s="142"/>
    </row>
    <row r="25" spans="1:17" ht="15" customHeight="1">
      <c r="A25" s="103" t="s">
        <v>167</v>
      </c>
      <c r="B25" s="146" t="s">
        <v>300</v>
      </c>
      <c r="C25" s="142"/>
      <c r="D25" s="189">
        <f>IF('Part 3'!D33=0,0,D11/'Part 3'!D33)</f>
        <v>0</v>
      </c>
      <c r="E25" s="189">
        <f>IF('Part 3'!E33=0,0,E11/'Part 3'!E33)</f>
        <v>0</v>
      </c>
      <c r="F25" s="189">
        <f>IF('Part 3'!F33=0,0,F11/'Part 3'!F33)</f>
        <v>0</v>
      </c>
      <c r="G25" s="189">
        <f>IF('Part 3'!G33=0,0,G11/'Part 3'!G33)</f>
        <v>0</v>
      </c>
      <c r="H25" s="189">
        <f>IF('Part 3'!H33=0,0,H11/'Part 3'!H33)</f>
        <v>0</v>
      </c>
      <c r="I25" s="189">
        <f>IF('Part 3'!I33=0,0,I11/'Part 3'!I33)</f>
        <v>0</v>
      </c>
      <c r="J25" s="189">
        <f>IF('Part 3'!J33=0,0,J11/'Part 3'!J33)</f>
        <v>0</v>
      </c>
      <c r="K25" s="189">
        <f>IF('Part 3'!K33=0,0,K11/'Part 3'!K33)</f>
        <v>0</v>
      </c>
      <c r="L25" s="189">
        <f>IF('Part 3'!L33=0,0,L11/'Part 3'!L33)</f>
        <v>0</v>
      </c>
      <c r="M25" s="189">
        <f>IF('Part 3'!M33=0,0,M11/'Part 3'!M33)</f>
        <v>0</v>
      </c>
      <c r="N25" s="189">
        <f>IF('Part 3'!N33=0,0,N11/'Part 3'!N33)</f>
        <v>0</v>
      </c>
      <c r="O25" s="189">
        <f>IF('Part 3'!O33=0,0,O11/'Part 3'!O33)</f>
        <v>0</v>
      </c>
      <c r="P25" s="189">
        <f>IF('Part 3'!P33=0,0,P11/'Part 3'!P33)</f>
        <v>0</v>
      </c>
      <c r="Q25" s="142"/>
    </row>
    <row r="26" spans="1:17" ht="15" customHeight="1">
      <c r="A26" s="103" t="s">
        <v>167</v>
      </c>
      <c r="B26" s="146" t="s">
        <v>301</v>
      </c>
      <c r="C26" s="142"/>
      <c r="D26" s="189">
        <f>IF('Part 3'!D34=0,0,D12/'Part 3'!D34)</f>
        <v>0</v>
      </c>
      <c r="E26" s="189">
        <f>IF('Part 3'!E34=0,0,E12/'Part 3'!E34)</f>
        <v>0</v>
      </c>
      <c r="F26" s="189">
        <f>IF('Part 3'!F34=0,0,F12/'Part 3'!F34)</f>
        <v>0</v>
      </c>
      <c r="G26" s="189">
        <f>IF('Part 3'!G34=0,0,G12/'Part 3'!G34)</f>
        <v>0</v>
      </c>
      <c r="H26" s="189">
        <f>IF('Part 3'!H34=0,0,H12/'Part 3'!H34)</f>
        <v>0</v>
      </c>
      <c r="I26" s="189">
        <f>IF('Part 3'!I34=0,0,I12/'Part 3'!I34)</f>
        <v>0</v>
      </c>
      <c r="J26" s="189">
        <f>IF('Part 3'!J34=0,0,J12/'Part 3'!J34)</f>
        <v>0</v>
      </c>
      <c r="K26" s="189">
        <f>IF('Part 3'!K34=0,0,K12/'Part 3'!K34)</f>
        <v>0</v>
      </c>
      <c r="L26" s="189">
        <f>IF('Part 3'!L34=0,0,L12/'Part 3'!L34)</f>
        <v>0</v>
      </c>
      <c r="M26" s="189">
        <f>IF('Part 3'!M34=0,0,M12/'Part 3'!M34)</f>
        <v>0</v>
      </c>
      <c r="N26" s="189">
        <f>IF('Part 3'!N34=0,0,N12/'Part 3'!N34)</f>
        <v>0</v>
      </c>
      <c r="O26" s="189">
        <f>IF('Part 3'!O34=0,0,O12/'Part 3'!O34)</f>
        <v>0</v>
      </c>
      <c r="P26" s="189">
        <f>IF('Part 3'!P34=0,0,P12/'Part 3'!P34)</f>
        <v>0</v>
      </c>
      <c r="Q26" s="142"/>
    </row>
    <row r="27" spans="1:17" ht="15" customHeight="1">
      <c r="A27" s="103" t="s">
        <v>167</v>
      </c>
      <c r="B27" s="146" t="s">
        <v>302</v>
      </c>
      <c r="C27" s="142"/>
      <c r="D27" s="189">
        <f>IF('Part 3'!D35=0,0,D13/'Part 3'!D35)</f>
        <v>0</v>
      </c>
      <c r="E27" s="189">
        <f>IF('Part 3'!E35=0,0,E13/'Part 3'!E35)</f>
        <v>0</v>
      </c>
      <c r="F27" s="189">
        <f>IF('Part 3'!F35=0,0,F13/'Part 3'!F35)</f>
        <v>0</v>
      </c>
      <c r="G27" s="189">
        <f>IF('Part 3'!G35=0,0,G13/'Part 3'!G35)</f>
        <v>0</v>
      </c>
      <c r="H27" s="189">
        <f>IF('Part 3'!H35=0,0,H13/'Part 3'!H35)</f>
        <v>0</v>
      </c>
      <c r="I27" s="189">
        <f>IF('Part 3'!I35=0,0,I13/'Part 3'!I35)</f>
        <v>0</v>
      </c>
      <c r="J27" s="189">
        <f>IF('Part 3'!J35=0,0,J13/'Part 3'!J35)</f>
        <v>0</v>
      </c>
      <c r="K27" s="189">
        <f>IF('Part 3'!K35=0,0,K13/'Part 3'!K35)</f>
        <v>0</v>
      </c>
      <c r="L27" s="189">
        <f>IF('Part 3'!L35=0,0,L13/'Part 3'!L35)</f>
        <v>0</v>
      </c>
      <c r="M27" s="189">
        <f>IF('Part 3'!M35=0,0,M13/'Part 3'!M35)</f>
        <v>0</v>
      </c>
      <c r="N27" s="189">
        <f>IF('Part 3'!N35=0,0,N13/'Part 3'!N35)</f>
        <v>0</v>
      </c>
      <c r="O27" s="189">
        <f>IF('Part 3'!O35=0,0,O13/'Part 3'!O35)</f>
        <v>0</v>
      </c>
      <c r="P27" s="189">
        <f>IF('Part 3'!P35=0,0,P13/'Part 3'!P35)</f>
        <v>0</v>
      </c>
      <c r="Q27" s="142"/>
    </row>
    <row r="28" spans="1:17" ht="15" customHeight="1">
      <c r="A28" s="103" t="s">
        <v>167</v>
      </c>
      <c r="B28" s="146" t="s">
        <v>303</v>
      </c>
      <c r="C28" s="142"/>
      <c r="D28" s="189">
        <f>IF('Part 3'!D36=0,0,D14/'Part 3'!D36)</f>
        <v>0</v>
      </c>
      <c r="E28" s="189">
        <f>IF('Part 3'!E36=0,0,E14/'Part 3'!E36)</f>
        <v>0</v>
      </c>
      <c r="F28" s="189">
        <f>IF('Part 3'!F36=0,0,F14/'Part 3'!F36)</f>
        <v>0</v>
      </c>
      <c r="G28" s="189">
        <f>IF('Part 3'!G36=0,0,G14/'Part 3'!G36)</f>
        <v>0</v>
      </c>
      <c r="H28" s="189">
        <f>IF('Part 3'!H36=0,0,H14/'Part 3'!H36)</f>
        <v>0</v>
      </c>
      <c r="I28" s="189">
        <f>IF('Part 3'!I36=0,0,I14/'Part 3'!I36)</f>
        <v>0</v>
      </c>
      <c r="J28" s="189">
        <f>IF('Part 3'!J36=0,0,J14/'Part 3'!J36)</f>
        <v>0</v>
      </c>
      <c r="K28" s="189">
        <f>IF('Part 3'!K36=0,0,K14/'Part 3'!K36)</f>
        <v>0</v>
      </c>
      <c r="L28" s="189">
        <f>IF('Part 3'!L36=0,0,L14/'Part 3'!L36)</f>
        <v>0</v>
      </c>
      <c r="M28" s="189">
        <f>IF('Part 3'!M36=0,0,M14/'Part 3'!M36)</f>
        <v>0</v>
      </c>
      <c r="N28" s="189">
        <f>IF('Part 3'!N36=0,0,N14/'Part 3'!N36)</f>
        <v>0</v>
      </c>
      <c r="O28" s="189">
        <f>IF('Part 3'!O36=0,0,O14/'Part 3'!O36)</f>
        <v>0</v>
      </c>
      <c r="P28" s="189">
        <f>IF('Part 3'!P36=0,0,P14/'Part 3'!P36)</f>
        <v>0</v>
      </c>
      <c r="Q28" s="142"/>
    </row>
    <row r="29" spans="1:17" s="54" customFormat="1" ht="15" customHeight="1">
      <c r="A29" s="103" t="s">
        <v>167</v>
      </c>
      <c r="B29" s="137" t="s">
        <v>304</v>
      </c>
      <c r="C29" s="134"/>
      <c r="D29" s="147">
        <f>IF('Part 3'!D37=0,0,D15/'Part 3'!D37)</f>
        <v>0</v>
      </c>
      <c r="E29" s="147">
        <f>IF('Part 3'!E37=0,0,E15/'Part 3'!E37)</f>
        <v>0</v>
      </c>
      <c r="F29" s="147">
        <f>IF('Part 3'!F37=0,0,F15/'Part 3'!F37)</f>
        <v>0</v>
      </c>
      <c r="G29" s="147">
        <f>IF('Part 3'!G37=0,0,G15/'Part 3'!G37)</f>
        <v>0</v>
      </c>
      <c r="H29" s="147">
        <f>IF('Part 3'!H37=0,0,H15/'Part 3'!H37)</f>
        <v>0</v>
      </c>
      <c r="I29" s="147">
        <f>IF('Part 3'!I37=0,0,I15/'Part 3'!I37)</f>
        <v>0</v>
      </c>
      <c r="J29" s="147">
        <f>IF('Part 3'!J37=0,0,J15/'Part 3'!J37)</f>
        <v>0</v>
      </c>
      <c r="K29" s="147">
        <f>IF('Part 3'!K37=0,0,K15/'Part 3'!K37)</f>
        <v>0</v>
      </c>
      <c r="L29" s="147">
        <f>IF('Part 3'!L37=0,0,L15/'Part 3'!L37)</f>
        <v>0</v>
      </c>
      <c r="M29" s="147">
        <f>IF('Part 3'!M37=0,0,M15/'Part 3'!M37)</f>
        <v>0</v>
      </c>
      <c r="N29" s="147">
        <f>IF('Part 3'!N37=0,0,N15/'Part 3'!N37)</f>
        <v>0</v>
      </c>
      <c r="O29" s="147">
        <f>IF('Part 3'!O37=0,0,O15/'Part 3'!O37)</f>
        <v>0</v>
      </c>
      <c r="P29" s="147">
        <f>IF('Part 3'!P37=0,0,P15/'Part 3'!P37)</f>
        <v>0</v>
      </c>
      <c r="Q29" s="142"/>
    </row>
    <row r="30" spans="1:17" ht="15" customHeight="1">
      <c r="A30" s="103" t="s">
        <v>167</v>
      </c>
      <c r="B30" s="137" t="s">
        <v>305</v>
      </c>
      <c r="C30" s="134"/>
      <c r="D30" s="189">
        <f>IF('Part 3'!D38=0,0,D16/'Part 3'!D38)</f>
        <v>0</v>
      </c>
      <c r="E30" s="189">
        <f>IF('Part 3'!E38=0,0,E16/'Part 3'!E38)</f>
        <v>0</v>
      </c>
      <c r="F30" s="189">
        <f>IF('Part 3'!F38=0,0,F16/'Part 3'!F38)</f>
        <v>0</v>
      </c>
      <c r="G30" s="189">
        <f>IF('Part 3'!G38=0,0,G16/'Part 3'!G38)</f>
        <v>0</v>
      </c>
      <c r="H30" s="189">
        <f>IF('Part 3'!H38=0,0,H16/'Part 3'!H38)</f>
        <v>0</v>
      </c>
      <c r="I30" s="189">
        <f>IF('Part 3'!I38=0,0,I16/'Part 3'!I38)</f>
        <v>0</v>
      </c>
      <c r="J30" s="189">
        <f>IF('Part 3'!J38=0,0,J16/'Part 3'!J38)</f>
        <v>0</v>
      </c>
      <c r="K30" s="189">
        <f>IF('Part 3'!K38=0,0,K16/'Part 3'!K38)</f>
        <v>0</v>
      </c>
      <c r="L30" s="189">
        <f>IF('Part 3'!L38=0,0,L16/'Part 3'!L38)</f>
        <v>0</v>
      </c>
      <c r="M30" s="189">
        <f>IF('Part 3'!M38=0,0,M16/'Part 3'!M38)</f>
        <v>0</v>
      </c>
      <c r="N30" s="189">
        <f>IF('Part 3'!N38=0,0,N16/'Part 3'!N38)</f>
        <v>0</v>
      </c>
      <c r="O30" s="189">
        <f>IF('Part 3'!O38=0,0,O16/'Part 3'!O38)</f>
        <v>0</v>
      </c>
      <c r="P30" s="189">
        <f>IF('Part 3'!P38=0,0,P16/'Part 3'!P38)</f>
        <v>0</v>
      </c>
      <c r="Q30" s="142"/>
    </row>
    <row r="31" spans="1:17" ht="15" customHeight="1">
      <c r="A31" s="103" t="s">
        <v>167</v>
      </c>
      <c r="B31" s="137" t="s">
        <v>306</v>
      </c>
      <c r="C31" s="134"/>
      <c r="D31" s="189">
        <f>IF('Part 3'!D39=0,0,D17/'Part 3'!D39)</f>
        <v>0</v>
      </c>
      <c r="E31" s="189">
        <f>IF('Part 3'!E39=0,0,E17/'Part 3'!E39)</f>
        <v>0</v>
      </c>
      <c r="F31" s="189">
        <f>IF('Part 3'!F39=0,0,F17/'Part 3'!F39)</f>
        <v>0</v>
      </c>
      <c r="G31" s="189">
        <f>IF('Part 3'!G39=0,0,G17/'Part 3'!G39)</f>
        <v>0</v>
      </c>
      <c r="H31" s="189">
        <f>IF('Part 3'!H39=0,0,H17/'Part 3'!H39)</f>
        <v>0</v>
      </c>
      <c r="I31" s="189">
        <f>IF('Part 3'!I39=0,0,I17/'Part 3'!I39)</f>
        <v>0</v>
      </c>
      <c r="J31" s="189">
        <f>IF('Part 3'!J39=0,0,J17/'Part 3'!J39)</f>
        <v>0</v>
      </c>
      <c r="K31" s="189">
        <f>IF('Part 3'!K39=0,0,K17/'Part 3'!K39)</f>
        <v>0</v>
      </c>
      <c r="L31" s="189">
        <f>IF('Part 3'!L39=0,0,L17/'Part 3'!L39)</f>
        <v>0</v>
      </c>
      <c r="M31" s="189">
        <f>IF('Part 3'!M39=0,0,M17/'Part 3'!M39)</f>
        <v>0</v>
      </c>
      <c r="N31" s="189">
        <f>IF('Part 3'!N39=0,0,N17/'Part 3'!N39)</f>
        <v>0</v>
      </c>
      <c r="O31" s="189">
        <f>IF('Part 3'!O39=0,0,O17/'Part 3'!O39)</f>
        <v>0</v>
      </c>
      <c r="P31" s="189">
        <f>IF('Part 3'!P39=0,0,P17/'Part 3'!P39)</f>
        <v>0</v>
      </c>
      <c r="Q31" s="142"/>
    </row>
    <row r="32" spans="1:17" ht="15" customHeight="1">
      <c r="A32" s="103" t="s">
        <v>167</v>
      </c>
      <c r="B32" s="190" t="s">
        <v>307</v>
      </c>
      <c r="C32" s="178"/>
      <c r="D32" s="191">
        <f>IF('Part 3'!D40=0,0,D18/('Part 3'!D40))</f>
        <v>0</v>
      </c>
      <c r="E32" s="191">
        <f>IF('Part 3'!E40=0,0,E18/('Part 3'!E40))</f>
        <v>0</v>
      </c>
      <c r="F32" s="191">
        <f>IF('Part 3'!F40=0,0,F18/('Part 3'!F40))</f>
        <v>0</v>
      </c>
      <c r="G32" s="191">
        <f>IF('Part 3'!G40=0,0,G18/('Part 3'!G40))</f>
        <v>0</v>
      </c>
      <c r="H32" s="191">
        <f>IF('Part 3'!H40=0,0,H18/('Part 3'!H40))</f>
        <v>0</v>
      </c>
      <c r="I32" s="191">
        <f>IF('Part 3'!I40=0,0,I18/('Part 3'!I40))</f>
        <v>0</v>
      </c>
      <c r="J32" s="191">
        <f>IF('Part 3'!J40=0,0,J18/('Part 3'!J40))</f>
        <v>0</v>
      </c>
      <c r="K32" s="191">
        <f>IF('Part 3'!K40=0,0,K18/('Part 3'!K40))</f>
        <v>0</v>
      </c>
      <c r="L32" s="191">
        <f>IF('Part 3'!L40=0,0,L18/('Part 3'!L40))</f>
        <v>0</v>
      </c>
      <c r="M32" s="191">
        <f>IF('Part 3'!M40=0,0,M18/('Part 3'!M40))</f>
        <v>0</v>
      </c>
      <c r="N32" s="191">
        <f>IF('Part 3'!N40=0,0,N18/('Part 3'!N40))</f>
        <v>0</v>
      </c>
      <c r="O32" s="191">
        <f>IF('Part 3'!O40=0,0,O18/('Part 3'!O40))</f>
        <v>0</v>
      </c>
      <c r="P32" s="192">
        <f>IF('Part 3'!P40=0,0,P18/('Part 3'!P40))</f>
        <v>0</v>
      </c>
      <c r="Q32" s="142"/>
    </row>
    <row r="33" spans="1:17" ht="15" customHeight="1">
      <c r="A33" s="103" t="s">
        <v>167</v>
      </c>
      <c r="B33" s="190" t="s">
        <v>308</v>
      </c>
      <c r="C33" s="178"/>
      <c r="D33" s="193">
        <f>IF('Part 3'!D40=0,0,(D18+D19)/'Part 3'!D40)</f>
        <v>0</v>
      </c>
      <c r="E33" s="193">
        <f>IF('Part 3'!E40=0,0,(E18+E19)/'Part 3'!E40)</f>
        <v>0</v>
      </c>
      <c r="F33" s="193">
        <f>IF('Part 3'!F40=0,0,(F18+F19)/'Part 3'!F40)</f>
        <v>0</v>
      </c>
      <c r="G33" s="193">
        <f>IF('Part 3'!G40=0,0,(G18+G19)/'Part 3'!G40)</f>
        <v>0</v>
      </c>
      <c r="H33" s="193">
        <f>IF('Part 3'!H40=0,0,(H18+H19)/'Part 3'!H40)</f>
        <v>0</v>
      </c>
      <c r="I33" s="193">
        <f>IF('Part 3'!I40=0,0,(I18+I19)/'Part 3'!I40)</f>
        <v>0</v>
      </c>
      <c r="J33" s="193">
        <f>IF('Part 3'!J40=0,0,(J18+J19)/'Part 3'!J40)</f>
        <v>0</v>
      </c>
      <c r="K33" s="193">
        <f>IF('Part 3'!K40=0,0,(K18+K19)/'Part 3'!K40)</f>
        <v>0</v>
      </c>
      <c r="L33" s="193">
        <f>IF('Part 3'!L40=0,0,(L18+L19)/'Part 3'!L40)</f>
        <v>0</v>
      </c>
      <c r="M33" s="193">
        <f>IF('Part 3'!M40=0,0,(M18+M19)/'Part 3'!M40)</f>
        <v>0</v>
      </c>
      <c r="N33" s="193">
        <f>IF('Part 3'!N40=0,0,(N18+N19)/'Part 3'!N40)</f>
        <v>0</v>
      </c>
      <c r="O33" s="193">
        <f>IF('Part 3'!O40=0,0,(O18+O19)/'Part 3'!O40)</f>
        <v>0</v>
      </c>
      <c r="P33" s="193">
        <f>IF('Part 3'!P40=0,0,(P18+P19)/'Part 3'!P40)</f>
        <v>0</v>
      </c>
      <c r="Q33" s="142"/>
    </row>
    <row r="34" spans="1:17" ht="24.75" customHeight="1">
      <c r="A34" s="120" t="s">
        <v>33</v>
      </c>
      <c r="C34" s="44"/>
      <c r="Q34" s="44"/>
    </row>
    <row r="35" spans="1:17" ht="15" customHeight="1">
      <c r="A35" s="103" t="s">
        <v>167</v>
      </c>
      <c r="B35" s="146" t="s">
        <v>309</v>
      </c>
      <c r="C35" s="194"/>
      <c r="D35" s="195"/>
      <c r="E35" s="195"/>
      <c r="F35" s="195"/>
      <c r="G35" s="195"/>
      <c r="H35" s="195"/>
      <c r="I35" s="195"/>
      <c r="J35" s="195"/>
      <c r="K35" s="195"/>
      <c r="L35" s="195"/>
      <c r="M35" s="195"/>
      <c r="N35" s="195"/>
      <c r="O35" s="195"/>
      <c r="P35" s="196">
        <f aca="true" t="shared" si="3" ref="P35:P44">SUM(D35:O35)</f>
        <v>0</v>
      </c>
      <c r="Q35" s="194"/>
    </row>
    <row r="36" spans="1:17" ht="15" customHeight="1">
      <c r="A36" s="103" t="s">
        <v>167</v>
      </c>
      <c r="B36" s="146" t="s">
        <v>310</v>
      </c>
      <c r="C36" s="194"/>
      <c r="D36" s="195"/>
      <c r="E36" s="195"/>
      <c r="F36" s="195"/>
      <c r="G36" s="195"/>
      <c r="H36" s="195"/>
      <c r="I36" s="195"/>
      <c r="J36" s="195"/>
      <c r="K36" s="195"/>
      <c r="L36" s="195"/>
      <c r="M36" s="195"/>
      <c r="N36" s="195"/>
      <c r="O36" s="195"/>
      <c r="P36" s="196">
        <f t="shared" si="3"/>
        <v>0</v>
      </c>
      <c r="Q36" s="194"/>
    </row>
    <row r="37" spans="1:17" ht="15" customHeight="1">
      <c r="A37" s="103" t="s">
        <v>167</v>
      </c>
      <c r="B37" s="146" t="s">
        <v>311</v>
      </c>
      <c r="C37" s="194"/>
      <c r="D37" s="195"/>
      <c r="E37" s="195"/>
      <c r="F37" s="195"/>
      <c r="G37" s="195"/>
      <c r="H37" s="195"/>
      <c r="I37" s="195"/>
      <c r="J37" s="195"/>
      <c r="K37" s="195"/>
      <c r="L37" s="195"/>
      <c r="M37" s="195"/>
      <c r="N37" s="195"/>
      <c r="O37" s="195"/>
      <c r="P37" s="196">
        <f t="shared" si="3"/>
        <v>0</v>
      </c>
      <c r="Q37" s="194"/>
    </row>
    <row r="38" spans="1:17" ht="15" customHeight="1">
      <c r="A38" s="103" t="s">
        <v>167</v>
      </c>
      <c r="B38" s="146" t="s">
        <v>312</v>
      </c>
      <c r="C38" s="194"/>
      <c r="D38" s="195"/>
      <c r="E38" s="195"/>
      <c r="F38" s="195"/>
      <c r="G38" s="195"/>
      <c r="H38" s="195"/>
      <c r="I38" s="195"/>
      <c r="J38" s="195"/>
      <c r="K38" s="195"/>
      <c r="L38" s="195"/>
      <c r="M38" s="195"/>
      <c r="N38" s="195"/>
      <c r="O38" s="195"/>
      <c r="P38" s="196">
        <f t="shared" si="3"/>
        <v>0</v>
      </c>
      <c r="Q38" s="194"/>
    </row>
    <row r="39" spans="1:17" ht="15" customHeight="1">
      <c r="A39" s="103" t="s">
        <v>167</v>
      </c>
      <c r="B39" s="146" t="s">
        <v>313</v>
      </c>
      <c r="C39" s="194"/>
      <c r="D39" s="195"/>
      <c r="E39" s="195"/>
      <c r="F39" s="195"/>
      <c r="G39" s="195"/>
      <c r="H39" s="195"/>
      <c r="I39" s="195"/>
      <c r="J39" s="195"/>
      <c r="K39" s="195"/>
      <c r="L39" s="195"/>
      <c r="M39" s="195"/>
      <c r="N39" s="195"/>
      <c r="O39" s="195"/>
      <c r="P39" s="196">
        <f t="shared" si="3"/>
        <v>0</v>
      </c>
      <c r="Q39" s="194"/>
    </row>
    <row r="40" spans="1:17" ht="15" customHeight="1">
      <c r="A40" s="103" t="s">
        <v>167</v>
      </c>
      <c r="B40" s="146" t="s">
        <v>314</v>
      </c>
      <c r="C40" s="194"/>
      <c r="D40" s="195"/>
      <c r="E40" s="195"/>
      <c r="F40" s="195"/>
      <c r="G40" s="195"/>
      <c r="H40" s="195"/>
      <c r="I40" s="195"/>
      <c r="J40" s="195"/>
      <c r="K40" s="195"/>
      <c r="L40" s="195"/>
      <c r="M40" s="195"/>
      <c r="N40" s="195"/>
      <c r="O40" s="195"/>
      <c r="P40" s="196">
        <f t="shared" si="3"/>
        <v>0</v>
      </c>
      <c r="Q40" s="194"/>
    </row>
    <row r="41" spans="1:17" ht="15" customHeight="1">
      <c r="A41" s="103" t="s">
        <v>167</v>
      </c>
      <c r="B41" s="137" t="s">
        <v>315</v>
      </c>
      <c r="C41" s="134"/>
      <c r="D41" s="195"/>
      <c r="E41" s="195"/>
      <c r="F41" s="195"/>
      <c r="G41" s="195"/>
      <c r="H41" s="195"/>
      <c r="I41" s="195"/>
      <c r="J41" s="195"/>
      <c r="K41" s="195"/>
      <c r="L41" s="195"/>
      <c r="M41" s="195"/>
      <c r="N41" s="195"/>
      <c r="O41" s="195"/>
      <c r="P41" s="196">
        <f t="shared" si="3"/>
        <v>0</v>
      </c>
      <c r="Q41" s="194"/>
    </row>
    <row r="42" spans="1:17" ht="15" customHeight="1">
      <c r="A42" s="103" t="s">
        <v>167</v>
      </c>
      <c r="B42" s="137" t="s">
        <v>316</v>
      </c>
      <c r="C42" s="134"/>
      <c r="D42" s="195"/>
      <c r="E42" s="195"/>
      <c r="F42" s="195"/>
      <c r="G42" s="195"/>
      <c r="H42" s="195"/>
      <c r="I42" s="195"/>
      <c r="J42" s="195"/>
      <c r="K42" s="195"/>
      <c r="L42" s="195"/>
      <c r="M42" s="195"/>
      <c r="N42" s="195"/>
      <c r="O42" s="195"/>
      <c r="P42" s="196">
        <f t="shared" si="3"/>
        <v>0</v>
      </c>
      <c r="Q42" s="194"/>
    </row>
    <row r="43" spans="1:17" ht="15" customHeight="1">
      <c r="A43" s="103" t="s">
        <v>167</v>
      </c>
      <c r="B43" s="137" t="s">
        <v>317</v>
      </c>
      <c r="C43" s="134"/>
      <c r="D43" s="195"/>
      <c r="E43" s="195"/>
      <c r="F43" s="195"/>
      <c r="G43" s="195"/>
      <c r="H43" s="195"/>
      <c r="I43" s="195"/>
      <c r="J43" s="195"/>
      <c r="K43" s="195"/>
      <c r="L43" s="195"/>
      <c r="M43" s="195"/>
      <c r="N43" s="195"/>
      <c r="O43" s="195"/>
      <c r="P43" s="196">
        <f t="shared" si="3"/>
        <v>0</v>
      </c>
      <c r="Q43" s="194"/>
    </row>
    <row r="44" spans="1:17" ht="15" customHeight="1">
      <c r="A44" s="103" t="s">
        <v>167</v>
      </c>
      <c r="B44" s="93" t="s">
        <v>318</v>
      </c>
      <c r="C44" s="181"/>
      <c r="D44" s="195"/>
      <c r="E44" s="195"/>
      <c r="F44" s="195"/>
      <c r="G44" s="195"/>
      <c r="H44" s="195"/>
      <c r="I44" s="195"/>
      <c r="J44" s="195"/>
      <c r="K44" s="195"/>
      <c r="L44" s="195"/>
      <c r="M44" s="195"/>
      <c r="N44" s="195"/>
      <c r="O44" s="195"/>
      <c r="P44" s="196">
        <f t="shared" si="3"/>
        <v>0</v>
      </c>
      <c r="Q44" s="194"/>
    </row>
    <row r="45" spans="1:17" ht="15" customHeight="1" thickBot="1">
      <c r="A45" s="103" t="s">
        <v>167</v>
      </c>
      <c r="B45" s="197" t="s">
        <v>319</v>
      </c>
      <c r="C45" s="194"/>
      <c r="D45" s="198">
        <f>SUM(D35:D44)</f>
        <v>0</v>
      </c>
      <c r="E45" s="198">
        <f>SUM(E35:E44)</f>
        <v>0</v>
      </c>
      <c r="F45" s="198">
        <f>SUM(F35:F44)</f>
        <v>0</v>
      </c>
      <c r="G45" s="198">
        <f>SUM(G35:G44)</f>
        <v>0</v>
      </c>
      <c r="H45" s="198">
        <f>SUM(H35:H44)</f>
        <v>0</v>
      </c>
      <c r="I45" s="198">
        <f aca="true" t="shared" si="4" ref="I45:N45">SUM(I35:I44)</f>
        <v>0</v>
      </c>
      <c r="J45" s="198">
        <f t="shared" si="4"/>
        <v>0</v>
      </c>
      <c r="K45" s="198">
        <f t="shared" si="4"/>
        <v>0</v>
      </c>
      <c r="L45" s="198">
        <f t="shared" si="4"/>
        <v>0</v>
      </c>
      <c r="M45" s="198">
        <f t="shared" si="4"/>
        <v>0</v>
      </c>
      <c r="N45" s="198">
        <f t="shared" si="4"/>
        <v>0</v>
      </c>
      <c r="O45" s="198">
        <f>SUM(O35:O44)</f>
        <v>0</v>
      </c>
      <c r="P45" s="199">
        <f>SUM(P35:P44)</f>
        <v>0</v>
      </c>
      <c r="Q45" s="194"/>
    </row>
    <row r="46" spans="1:17" ht="24.75" customHeight="1" thickTop="1">
      <c r="A46" s="174" t="s">
        <v>112</v>
      </c>
      <c r="C46" s="200"/>
      <c r="D46" s="54"/>
      <c r="E46" s="54"/>
      <c r="F46" s="54"/>
      <c r="G46" s="54"/>
      <c r="H46" s="54"/>
      <c r="I46" s="54"/>
      <c r="J46" s="54"/>
      <c r="K46" s="54"/>
      <c r="L46" s="54"/>
      <c r="M46" s="54"/>
      <c r="N46" s="54"/>
      <c r="O46" s="54"/>
      <c r="P46" s="54"/>
      <c r="Q46" s="194"/>
    </row>
    <row r="47" spans="1:17" ht="15" customHeight="1">
      <c r="A47" s="103" t="s">
        <v>167</v>
      </c>
      <c r="B47" s="146" t="s">
        <v>320</v>
      </c>
      <c r="C47" s="194"/>
      <c r="D47" s="201">
        <f aca="true" t="shared" si="5" ref="D47:P47">IF(D35=0,0,D9/D35)</f>
        <v>0</v>
      </c>
      <c r="E47" s="201">
        <f t="shared" si="5"/>
        <v>0</v>
      </c>
      <c r="F47" s="201">
        <f t="shared" si="5"/>
        <v>0</v>
      </c>
      <c r="G47" s="201">
        <f t="shared" si="5"/>
        <v>0</v>
      </c>
      <c r="H47" s="201">
        <f t="shared" si="5"/>
        <v>0</v>
      </c>
      <c r="I47" s="201">
        <f t="shared" si="5"/>
        <v>0</v>
      </c>
      <c r="J47" s="201">
        <f t="shared" si="5"/>
        <v>0</v>
      </c>
      <c r="K47" s="201">
        <f t="shared" si="5"/>
        <v>0</v>
      </c>
      <c r="L47" s="201">
        <f t="shared" si="5"/>
        <v>0</v>
      </c>
      <c r="M47" s="201">
        <f t="shared" si="5"/>
        <v>0</v>
      </c>
      <c r="N47" s="201">
        <f t="shared" si="5"/>
        <v>0</v>
      </c>
      <c r="O47" s="201">
        <f t="shared" si="5"/>
        <v>0</v>
      </c>
      <c r="P47" s="201">
        <f t="shared" si="5"/>
        <v>0</v>
      </c>
      <c r="Q47" s="194"/>
    </row>
    <row r="48" spans="1:17" ht="15" customHeight="1">
      <c r="A48" s="103" t="s">
        <v>167</v>
      </c>
      <c r="B48" s="146" t="s">
        <v>321</v>
      </c>
      <c r="C48" s="194"/>
      <c r="D48" s="201">
        <f aca="true" t="shared" si="6" ref="D48:P48">IF(D36=0,0,D10/D36)</f>
        <v>0</v>
      </c>
      <c r="E48" s="201">
        <f t="shared" si="6"/>
        <v>0</v>
      </c>
      <c r="F48" s="201">
        <f t="shared" si="6"/>
        <v>0</v>
      </c>
      <c r="G48" s="201">
        <f t="shared" si="6"/>
        <v>0</v>
      </c>
      <c r="H48" s="201">
        <f t="shared" si="6"/>
        <v>0</v>
      </c>
      <c r="I48" s="201">
        <f t="shared" si="6"/>
        <v>0</v>
      </c>
      <c r="J48" s="201">
        <f t="shared" si="6"/>
        <v>0</v>
      </c>
      <c r="K48" s="201">
        <f t="shared" si="6"/>
        <v>0</v>
      </c>
      <c r="L48" s="201">
        <f t="shared" si="6"/>
        <v>0</v>
      </c>
      <c r="M48" s="201">
        <f t="shared" si="6"/>
        <v>0</v>
      </c>
      <c r="N48" s="201">
        <f t="shared" si="6"/>
        <v>0</v>
      </c>
      <c r="O48" s="201">
        <f t="shared" si="6"/>
        <v>0</v>
      </c>
      <c r="P48" s="201">
        <f t="shared" si="6"/>
        <v>0</v>
      </c>
      <c r="Q48" s="194"/>
    </row>
    <row r="49" spans="1:17" ht="15" customHeight="1">
      <c r="A49" s="103" t="s">
        <v>167</v>
      </c>
      <c r="B49" s="146" t="s">
        <v>322</v>
      </c>
      <c r="C49" s="194"/>
      <c r="D49" s="201">
        <f aca="true" t="shared" si="7" ref="D49:P49">IF(D37=0,0,D11/D37)</f>
        <v>0</v>
      </c>
      <c r="E49" s="201">
        <f t="shared" si="7"/>
        <v>0</v>
      </c>
      <c r="F49" s="201">
        <f t="shared" si="7"/>
        <v>0</v>
      </c>
      <c r="G49" s="201">
        <f t="shared" si="7"/>
        <v>0</v>
      </c>
      <c r="H49" s="201">
        <f t="shared" si="7"/>
        <v>0</v>
      </c>
      <c r="I49" s="201">
        <f t="shared" si="7"/>
        <v>0</v>
      </c>
      <c r="J49" s="201">
        <f t="shared" si="7"/>
        <v>0</v>
      </c>
      <c r="K49" s="201">
        <f t="shared" si="7"/>
        <v>0</v>
      </c>
      <c r="L49" s="201">
        <f t="shared" si="7"/>
        <v>0</v>
      </c>
      <c r="M49" s="201">
        <f t="shared" si="7"/>
        <v>0</v>
      </c>
      <c r="N49" s="201">
        <f t="shared" si="7"/>
        <v>0</v>
      </c>
      <c r="O49" s="201">
        <f t="shared" si="7"/>
        <v>0</v>
      </c>
      <c r="P49" s="201">
        <f t="shared" si="7"/>
        <v>0</v>
      </c>
      <c r="Q49" s="194"/>
    </row>
    <row r="50" spans="1:17" ht="15" customHeight="1">
      <c r="A50" s="103" t="s">
        <v>167</v>
      </c>
      <c r="B50" s="146" t="s">
        <v>323</v>
      </c>
      <c r="C50" s="194"/>
      <c r="D50" s="201">
        <f aca="true" t="shared" si="8" ref="D50:P50">IF(D38=0,0,D12/D38)</f>
        <v>0</v>
      </c>
      <c r="E50" s="201">
        <f t="shared" si="8"/>
        <v>0</v>
      </c>
      <c r="F50" s="201">
        <f t="shared" si="8"/>
        <v>0</v>
      </c>
      <c r="G50" s="201">
        <f t="shared" si="8"/>
        <v>0</v>
      </c>
      <c r="H50" s="201">
        <f t="shared" si="8"/>
        <v>0</v>
      </c>
      <c r="I50" s="201">
        <f t="shared" si="8"/>
        <v>0</v>
      </c>
      <c r="J50" s="201">
        <f t="shared" si="8"/>
        <v>0</v>
      </c>
      <c r="K50" s="201">
        <f t="shared" si="8"/>
        <v>0</v>
      </c>
      <c r="L50" s="201">
        <f t="shared" si="8"/>
        <v>0</v>
      </c>
      <c r="M50" s="201">
        <f t="shared" si="8"/>
        <v>0</v>
      </c>
      <c r="N50" s="201">
        <f t="shared" si="8"/>
        <v>0</v>
      </c>
      <c r="O50" s="201">
        <f t="shared" si="8"/>
        <v>0</v>
      </c>
      <c r="P50" s="201">
        <f t="shared" si="8"/>
        <v>0</v>
      </c>
      <c r="Q50" s="194"/>
    </row>
    <row r="51" spans="1:17" ht="15" customHeight="1">
      <c r="A51" s="103" t="s">
        <v>167</v>
      </c>
      <c r="B51" s="146" t="s">
        <v>324</v>
      </c>
      <c r="C51" s="194"/>
      <c r="D51" s="201">
        <f aca="true" t="shared" si="9" ref="D51:P51">IF(D39=0,0,D13/D39)</f>
        <v>0</v>
      </c>
      <c r="E51" s="201">
        <f t="shared" si="9"/>
        <v>0</v>
      </c>
      <c r="F51" s="201">
        <f t="shared" si="9"/>
        <v>0</v>
      </c>
      <c r="G51" s="201">
        <f t="shared" si="9"/>
        <v>0</v>
      </c>
      <c r="H51" s="201">
        <f t="shared" si="9"/>
        <v>0</v>
      </c>
      <c r="I51" s="201">
        <f t="shared" si="9"/>
        <v>0</v>
      </c>
      <c r="J51" s="201">
        <f t="shared" si="9"/>
        <v>0</v>
      </c>
      <c r="K51" s="201">
        <f t="shared" si="9"/>
        <v>0</v>
      </c>
      <c r="L51" s="201">
        <f t="shared" si="9"/>
        <v>0</v>
      </c>
      <c r="M51" s="201">
        <f t="shared" si="9"/>
        <v>0</v>
      </c>
      <c r="N51" s="201">
        <f t="shared" si="9"/>
        <v>0</v>
      </c>
      <c r="O51" s="201">
        <f t="shared" si="9"/>
        <v>0</v>
      </c>
      <c r="P51" s="201">
        <f t="shared" si="9"/>
        <v>0</v>
      </c>
      <c r="Q51" s="194"/>
    </row>
    <row r="52" spans="1:17" ht="15" customHeight="1">
      <c r="A52" s="103" t="s">
        <v>167</v>
      </c>
      <c r="B52" s="146" t="s">
        <v>325</v>
      </c>
      <c r="C52" s="194"/>
      <c r="D52" s="201">
        <f aca="true" t="shared" si="10" ref="D52:P52">IF(D40=0,0,D14/D40)</f>
        <v>0</v>
      </c>
      <c r="E52" s="201">
        <f t="shared" si="10"/>
        <v>0</v>
      </c>
      <c r="F52" s="201">
        <f t="shared" si="10"/>
        <v>0</v>
      </c>
      <c r="G52" s="201">
        <f t="shared" si="10"/>
        <v>0</v>
      </c>
      <c r="H52" s="201">
        <f t="shared" si="10"/>
        <v>0</v>
      </c>
      <c r="I52" s="201">
        <f t="shared" si="10"/>
        <v>0</v>
      </c>
      <c r="J52" s="201">
        <f t="shared" si="10"/>
        <v>0</v>
      </c>
      <c r="K52" s="201">
        <f t="shared" si="10"/>
        <v>0</v>
      </c>
      <c r="L52" s="201">
        <f t="shared" si="10"/>
        <v>0</v>
      </c>
      <c r="M52" s="201">
        <f t="shared" si="10"/>
        <v>0</v>
      </c>
      <c r="N52" s="201">
        <f t="shared" si="10"/>
        <v>0</v>
      </c>
      <c r="O52" s="201">
        <f t="shared" si="10"/>
        <v>0</v>
      </c>
      <c r="P52" s="201">
        <f t="shared" si="10"/>
        <v>0</v>
      </c>
      <c r="Q52" s="194"/>
    </row>
    <row r="53" spans="1:17" s="54" customFormat="1" ht="15" customHeight="1">
      <c r="A53" s="103" t="s">
        <v>167</v>
      </c>
      <c r="B53" s="137" t="s">
        <v>326</v>
      </c>
      <c r="C53" s="134"/>
      <c r="D53" s="201">
        <f aca="true" t="shared" si="11" ref="D53:P53">IF(D41=0,0,D15/D41)</f>
        <v>0</v>
      </c>
      <c r="E53" s="201">
        <f t="shared" si="11"/>
        <v>0</v>
      </c>
      <c r="F53" s="201">
        <f t="shared" si="11"/>
        <v>0</v>
      </c>
      <c r="G53" s="201">
        <f t="shared" si="11"/>
        <v>0</v>
      </c>
      <c r="H53" s="201">
        <f t="shared" si="11"/>
        <v>0</v>
      </c>
      <c r="I53" s="201">
        <f t="shared" si="11"/>
        <v>0</v>
      </c>
      <c r="J53" s="201">
        <f t="shared" si="11"/>
        <v>0</v>
      </c>
      <c r="K53" s="201">
        <f t="shared" si="11"/>
        <v>0</v>
      </c>
      <c r="L53" s="201">
        <f t="shared" si="11"/>
        <v>0</v>
      </c>
      <c r="M53" s="201">
        <f t="shared" si="11"/>
        <v>0</v>
      </c>
      <c r="N53" s="201">
        <f t="shared" si="11"/>
        <v>0</v>
      </c>
      <c r="O53" s="201">
        <f t="shared" si="11"/>
        <v>0</v>
      </c>
      <c r="P53" s="201">
        <f t="shared" si="11"/>
        <v>0</v>
      </c>
      <c r="Q53" s="194"/>
    </row>
    <row r="54" spans="1:17" ht="15" customHeight="1">
      <c r="A54" s="103" t="s">
        <v>167</v>
      </c>
      <c r="B54" s="137" t="s">
        <v>327</v>
      </c>
      <c r="C54" s="134"/>
      <c r="D54" s="201">
        <f aca="true" t="shared" si="12" ref="D54:P54">IF(D42=0,0,D16/D42)</f>
        <v>0</v>
      </c>
      <c r="E54" s="201">
        <f t="shared" si="12"/>
        <v>0</v>
      </c>
      <c r="F54" s="201">
        <f t="shared" si="12"/>
        <v>0</v>
      </c>
      <c r="G54" s="201">
        <f t="shared" si="12"/>
        <v>0</v>
      </c>
      <c r="H54" s="201">
        <f t="shared" si="12"/>
        <v>0</v>
      </c>
      <c r="I54" s="201">
        <f t="shared" si="12"/>
        <v>0</v>
      </c>
      <c r="J54" s="201">
        <f t="shared" si="12"/>
        <v>0</v>
      </c>
      <c r="K54" s="201">
        <f t="shared" si="12"/>
        <v>0</v>
      </c>
      <c r="L54" s="201">
        <f t="shared" si="12"/>
        <v>0</v>
      </c>
      <c r="M54" s="201">
        <f t="shared" si="12"/>
        <v>0</v>
      </c>
      <c r="N54" s="201">
        <f t="shared" si="12"/>
        <v>0</v>
      </c>
      <c r="O54" s="201">
        <f t="shared" si="12"/>
        <v>0</v>
      </c>
      <c r="P54" s="201">
        <f t="shared" si="12"/>
        <v>0</v>
      </c>
      <c r="Q54" s="194"/>
    </row>
    <row r="55" spans="1:17" ht="15" customHeight="1">
      <c r="A55" s="103" t="s">
        <v>167</v>
      </c>
      <c r="B55" s="137" t="s">
        <v>328</v>
      </c>
      <c r="C55" s="134"/>
      <c r="D55" s="201">
        <f aca="true" t="shared" si="13" ref="D55:P55">IF(D43=0,0,D17/D43)</f>
        <v>0</v>
      </c>
      <c r="E55" s="201">
        <f t="shared" si="13"/>
        <v>0</v>
      </c>
      <c r="F55" s="201">
        <f t="shared" si="13"/>
        <v>0</v>
      </c>
      <c r="G55" s="201">
        <f t="shared" si="13"/>
        <v>0</v>
      </c>
      <c r="H55" s="201">
        <f t="shared" si="13"/>
        <v>0</v>
      </c>
      <c r="I55" s="201">
        <f t="shared" si="13"/>
        <v>0</v>
      </c>
      <c r="J55" s="201">
        <f t="shared" si="13"/>
        <v>0</v>
      </c>
      <c r="K55" s="201">
        <f t="shared" si="13"/>
        <v>0</v>
      </c>
      <c r="L55" s="201">
        <f t="shared" si="13"/>
        <v>0</v>
      </c>
      <c r="M55" s="201">
        <f t="shared" si="13"/>
        <v>0</v>
      </c>
      <c r="N55" s="201">
        <f t="shared" si="13"/>
        <v>0</v>
      </c>
      <c r="O55" s="201">
        <f t="shared" si="13"/>
        <v>0</v>
      </c>
      <c r="P55" s="201">
        <f t="shared" si="13"/>
        <v>0</v>
      </c>
      <c r="Q55" s="194"/>
    </row>
    <row r="56" spans="1:17" ht="15" customHeight="1">
      <c r="A56" s="103" t="s">
        <v>167</v>
      </c>
      <c r="B56" s="200" t="s">
        <v>329</v>
      </c>
      <c r="C56" s="181"/>
      <c r="D56" s="202">
        <f aca="true" t="shared" si="14" ref="D56:P56">IF(D45&gt;0,(D18/SUM(D35:D43)),0)</f>
        <v>0</v>
      </c>
      <c r="E56" s="202">
        <f t="shared" si="14"/>
        <v>0</v>
      </c>
      <c r="F56" s="202">
        <f t="shared" si="14"/>
        <v>0</v>
      </c>
      <c r="G56" s="202">
        <f t="shared" si="14"/>
        <v>0</v>
      </c>
      <c r="H56" s="202">
        <f t="shared" si="14"/>
        <v>0</v>
      </c>
      <c r="I56" s="202">
        <f t="shared" si="14"/>
        <v>0</v>
      </c>
      <c r="J56" s="202">
        <f t="shared" si="14"/>
        <v>0</v>
      </c>
      <c r="K56" s="202">
        <f t="shared" si="14"/>
        <v>0</v>
      </c>
      <c r="L56" s="202">
        <f t="shared" si="14"/>
        <v>0</v>
      </c>
      <c r="M56" s="202">
        <f t="shared" si="14"/>
        <v>0</v>
      </c>
      <c r="N56" s="202">
        <f t="shared" si="14"/>
        <v>0</v>
      </c>
      <c r="O56" s="202">
        <f t="shared" si="14"/>
        <v>0</v>
      </c>
      <c r="P56" s="202">
        <f t="shared" si="14"/>
        <v>0</v>
      </c>
      <c r="Q56" s="194"/>
    </row>
    <row r="57" spans="1:17" ht="15" customHeight="1">
      <c r="A57" s="103" t="s">
        <v>167</v>
      </c>
      <c r="B57" s="93" t="s">
        <v>330</v>
      </c>
      <c r="C57" s="181"/>
      <c r="D57" s="203">
        <f aca="true" t="shared" si="15" ref="D57:P57">IF(D44&gt;0,(D19/D44),0)</f>
        <v>0</v>
      </c>
      <c r="E57" s="203">
        <f t="shared" si="15"/>
        <v>0</v>
      </c>
      <c r="F57" s="203">
        <f t="shared" si="15"/>
        <v>0</v>
      </c>
      <c r="G57" s="203">
        <f t="shared" si="15"/>
        <v>0</v>
      </c>
      <c r="H57" s="203">
        <f t="shared" si="15"/>
        <v>0</v>
      </c>
      <c r="I57" s="203">
        <f t="shared" si="15"/>
        <v>0</v>
      </c>
      <c r="J57" s="203">
        <f t="shared" si="15"/>
        <v>0</v>
      </c>
      <c r="K57" s="203">
        <f t="shared" si="15"/>
        <v>0</v>
      </c>
      <c r="L57" s="203">
        <f t="shared" si="15"/>
        <v>0</v>
      </c>
      <c r="M57" s="203">
        <f t="shared" si="15"/>
        <v>0</v>
      </c>
      <c r="N57" s="203">
        <f t="shared" si="15"/>
        <v>0</v>
      </c>
      <c r="O57" s="203">
        <f t="shared" si="15"/>
        <v>0</v>
      </c>
      <c r="P57" s="203">
        <f t="shared" si="15"/>
        <v>0</v>
      </c>
      <c r="Q57" s="194"/>
    </row>
    <row r="58" spans="1:17" ht="15" customHeight="1">
      <c r="A58" s="103" t="s">
        <v>167</v>
      </c>
      <c r="B58" s="204" t="s">
        <v>331</v>
      </c>
      <c r="C58" s="181"/>
      <c r="D58" s="203">
        <f aca="true" t="shared" si="16" ref="D58:P58">IF(D45&gt;0,(D21/D45),0)</f>
        <v>0</v>
      </c>
      <c r="E58" s="203">
        <f t="shared" si="16"/>
        <v>0</v>
      </c>
      <c r="F58" s="203">
        <f t="shared" si="16"/>
        <v>0</v>
      </c>
      <c r="G58" s="203">
        <f t="shared" si="16"/>
        <v>0</v>
      </c>
      <c r="H58" s="203">
        <f t="shared" si="16"/>
        <v>0</v>
      </c>
      <c r="I58" s="203">
        <f t="shared" si="16"/>
        <v>0</v>
      </c>
      <c r="J58" s="203">
        <f t="shared" si="16"/>
        <v>0</v>
      </c>
      <c r="K58" s="203">
        <f t="shared" si="16"/>
        <v>0</v>
      </c>
      <c r="L58" s="203">
        <f t="shared" si="16"/>
        <v>0</v>
      </c>
      <c r="M58" s="203">
        <f t="shared" si="16"/>
        <v>0</v>
      </c>
      <c r="N58" s="203">
        <f t="shared" si="16"/>
        <v>0</v>
      </c>
      <c r="O58" s="203">
        <f t="shared" si="16"/>
        <v>0</v>
      </c>
      <c r="P58" s="205">
        <f t="shared" si="16"/>
        <v>0</v>
      </c>
      <c r="Q58" s="194"/>
    </row>
    <row r="59" spans="1:27" ht="15" customHeight="1">
      <c r="A59" s="103" t="s">
        <v>167</v>
      </c>
      <c r="B59" s="72" t="s">
        <v>332</v>
      </c>
      <c r="C59" s="92"/>
      <c r="D59" s="84">
        <f>IF('Part 3'!D51&gt;0,D21/'Part 1'!D12,0)</f>
        <v>0</v>
      </c>
      <c r="E59" s="84">
        <f>IF('Part 3'!E51&gt;0,E21/'Part 1'!E12,0)</f>
        <v>0</v>
      </c>
      <c r="F59" s="84">
        <f>IF('Part 3'!F51&gt;0,F21/'Part 1'!F12,0)</f>
        <v>0</v>
      </c>
      <c r="G59" s="84">
        <f>IF('Part 3'!G51&gt;0,G21/'Part 1'!G12,0)</f>
        <v>0</v>
      </c>
      <c r="H59" s="84">
        <f>IF('Part 3'!H51&gt;0,H21/'Part 1'!H12,0)</f>
        <v>0</v>
      </c>
      <c r="I59" s="84">
        <f>IF('Part 3'!I51&gt;0,I21/'Part 1'!I12,0)</f>
        <v>0</v>
      </c>
      <c r="J59" s="84">
        <f>IF('Part 3'!J51&gt;0,J21/'Part 1'!J12,0)</f>
        <v>0</v>
      </c>
      <c r="K59" s="84">
        <f>IF('Part 3'!K51&gt;0,K21/'Part 1'!K12,0)</f>
        <v>0</v>
      </c>
      <c r="L59" s="84">
        <f>IF('Part 3'!L51&gt;0,L21/'Part 1'!L12,0)</f>
        <v>0</v>
      </c>
      <c r="M59" s="84">
        <f>IF('Part 3'!M51&gt;0,M21/'Part 1'!M12,0)</f>
        <v>0</v>
      </c>
      <c r="N59" s="84">
        <f>IF('Part 3'!N51&gt;0,N21/'Part 1'!N12,0)</f>
        <v>0</v>
      </c>
      <c r="O59" s="84">
        <f>IF('Part 3'!O51&gt;0,O21/'Part 1'!O12,0)</f>
        <v>0</v>
      </c>
      <c r="P59" s="84">
        <f>IF('Part 3'!P51&gt;0,P21/'Part 1'!P12,0)</f>
        <v>0</v>
      </c>
      <c r="Q59" s="54"/>
      <c r="R59" s="54"/>
      <c r="S59" s="54"/>
      <c r="T59" s="54"/>
      <c r="U59" s="54"/>
      <c r="V59" s="54"/>
      <c r="W59" s="92"/>
      <c r="X59" s="92"/>
      <c r="Y59" s="92"/>
      <c r="Z59" s="92"/>
      <c r="AA59" s="92"/>
    </row>
    <row r="60" spans="1:17" ht="24.75" customHeight="1">
      <c r="A60" s="140" t="s">
        <v>88</v>
      </c>
      <c r="C60" s="44"/>
      <c r="Q60" s="194"/>
    </row>
    <row r="61" spans="1:21" ht="15" customHeight="1">
      <c r="A61" s="103" t="s">
        <v>167</v>
      </c>
      <c r="B61" s="146" t="s">
        <v>333</v>
      </c>
      <c r="C61" s="194"/>
      <c r="D61" s="201">
        <f>IF('Part 3'!D31=0,0,D35/'Part 3'!D31)</f>
        <v>0</v>
      </c>
      <c r="E61" s="201">
        <f>IF('Part 3'!E31=0,0,E35/'Part 3'!E31)</f>
        <v>0</v>
      </c>
      <c r="F61" s="201">
        <f>IF('Part 3'!F31=0,0,F35/'Part 3'!F31)</f>
        <v>0</v>
      </c>
      <c r="G61" s="201">
        <f>IF('Part 3'!G31=0,0,G35/'Part 3'!G31)</f>
        <v>0</v>
      </c>
      <c r="H61" s="201">
        <f>IF('Part 3'!H31=0,0,H35/'Part 3'!H31)</f>
        <v>0</v>
      </c>
      <c r="I61" s="201">
        <f>IF('Part 3'!I31=0,0,I35/'Part 3'!I31)</f>
        <v>0</v>
      </c>
      <c r="J61" s="201">
        <f>IF('Part 3'!J31=0,0,J35/'Part 3'!J31)</f>
        <v>0</v>
      </c>
      <c r="K61" s="201">
        <f>IF('Part 3'!K31=0,0,K35/'Part 3'!K31)</f>
        <v>0</v>
      </c>
      <c r="L61" s="201">
        <f>IF('Part 3'!L31=0,0,L35/'Part 3'!L31)</f>
        <v>0</v>
      </c>
      <c r="M61" s="201">
        <f>IF('Part 3'!M31=0,0,M35/'Part 3'!M31)</f>
        <v>0</v>
      </c>
      <c r="N61" s="201">
        <f>IF('Part 3'!N31=0,0,N35/'Part 3'!N31)</f>
        <v>0</v>
      </c>
      <c r="O61" s="201">
        <f>IF('Part 3'!O31=0,0,O35/'Part 3'!O31)</f>
        <v>0</v>
      </c>
      <c r="P61" s="201">
        <f>IF('Part 3'!P31=0,0,P35/'Part 3'!P31)</f>
        <v>0</v>
      </c>
      <c r="Q61" s="194"/>
      <c r="T61" s="281"/>
      <c r="U61" s="281"/>
    </row>
    <row r="62" spans="1:21" ht="15" customHeight="1">
      <c r="A62" s="103" t="s">
        <v>167</v>
      </c>
      <c r="B62" s="146" t="s">
        <v>334</v>
      </c>
      <c r="C62" s="194"/>
      <c r="D62" s="201">
        <f>IF('Part 3'!D32=0,0,D36/'Part 3'!D32)</f>
        <v>0</v>
      </c>
      <c r="E62" s="201">
        <f>IF('Part 3'!E32=0,0,E36/'Part 3'!E32)</f>
        <v>0</v>
      </c>
      <c r="F62" s="201">
        <f>IF('Part 3'!F32=0,0,F36/'Part 3'!F32)</f>
        <v>0</v>
      </c>
      <c r="G62" s="201">
        <f>IF('Part 3'!G32=0,0,G36/'Part 3'!G32)</f>
        <v>0</v>
      </c>
      <c r="H62" s="201">
        <f>IF('Part 3'!H32=0,0,H36/'Part 3'!H32)</f>
        <v>0</v>
      </c>
      <c r="I62" s="201">
        <f>IF('Part 3'!I32=0,0,I36/'Part 3'!I32)</f>
        <v>0</v>
      </c>
      <c r="J62" s="201">
        <f>IF('Part 3'!J32=0,0,J36/'Part 3'!J32)</f>
        <v>0</v>
      </c>
      <c r="K62" s="201">
        <f>IF('Part 3'!K32=0,0,K36/'Part 3'!K32)</f>
        <v>0</v>
      </c>
      <c r="L62" s="201">
        <f>IF('Part 3'!L32=0,0,L36/'Part 3'!L32)</f>
        <v>0</v>
      </c>
      <c r="M62" s="201">
        <f>IF('Part 3'!M32=0,0,M36/'Part 3'!M32)</f>
        <v>0</v>
      </c>
      <c r="N62" s="201">
        <f>IF('Part 3'!N32=0,0,N36/'Part 3'!N32)</f>
        <v>0</v>
      </c>
      <c r="O62" s="201">
        <f>IF('Part 3'!O32=0,0,O36/'Part 3'!O32)</f>
        <v>0</v>
      </c>
      <c r="P62" s="201">
        <f>IF('Part 3'!P32=0,0,P36/'Part 3'!P32)</f>
        <v>0</v>
      </c>
      <c r="Q62" s="194"/>
      <c r="T62" s="281"/>
      <c r="U62" s="281"/>
    </row>
    <row r="63" spans="1:21" ht="15" customHeight="1">
      <c r="A63" s="103" t="s">
        <v>167</v>
      </c>
      <c r="B63" s="146" t="s">
        <v>335</v>
      </c>
      <c r="C63" s="194"/>
      <c r="D63" s="201">
        <f>IF('Part 3'!D33=0,0,D37/'Part 3'!D33)</f>
        <v>0</v>
      </c>
      <c r="E63" s="201">
        <f>IF('Part 3'!E33=0,0,E37/'Part 3'!E33)</f>
        <v>0</v>
      </c>
      <c r="F63" s="201">
        <f>IF('Part 3'!F33=0,0,F37/'Part 3'!F33)</f>
        <v>0</v>
      </c>
      <c r="G63" s="201">
        <f>IF('Part 3'!G33=0,0,G37/'Part 3'!G33)</f>
        <v>0</v>
      </c>
      <c r="H63" s="201">
        <f>IF('Part 3'!H33=0,0,H37/'Part 3'!H33)</f>
        <v>0</v>
      </c>
      <c r="I63" s="201">
        <f>IF('Part 3'!I33=0,0,I37/'Part 3'!I33)</f>
        <v>0</v>
      </c>
      <c r="J63" s="201">
        <f>IF('Part 3'!J33=0,0,J37/'Part 3'!J33)</f>
        <v>0</v>
      </c>
      <c r="K63" s="201">
        <f>IF('Part 3'!K33=0,0,K37/'Part 3'!K33)</f>
        <v>0</v>
      </c>
      <c r="L63" s="201">
        <f>IF('Part 3'!L33=0,0,L37/'Part 3'!L33)</f>
        <v>0</v>
      </c>
      <c r="M63" s="201">
        <f>IF('Part 3'!M33=0,0,M37/'Part 3'!M33)</f>
        <v>0</v>
      </c>
      <c r="N63" s="201">
        <f>IF('Part 3'!N33=0,0,N37/'Part 3'!N33)</f>
        <v>0</v>
      </c>
      <c r="O63" s="201">
        <f>IF('Part 3'!O33=0,0,O37/'Part 3'!O33)</f>
        <v>0</v>
      </c>
      <c r="P63" s="201">
        <f>IF('Part 3'!P33=0,0,P37/'Part 3'!P33)</f>
        <v>0</v>
      </c>
      <c r="Q63" s="194"/>
      <c r="T63" s="281"/>
      <c r="U63" s="281"/>
    </row>
    <row r="64" spans="1:21" ht="15" customHeight="1">
      <c r="A64" s="103" t="s">
        <v>167</v>
      </c>
      <c r="B64" s="146" t="s">
        <v>336</v>
      </c>
      <c r="C64" s="194"/>
      <c r="D64" s="201">
        <f>IF('Part 3'!D34=0,0,D38/'Part 3'!D34)</f>
        <v>0</v>
      </c>
      <c r="E64" s="201">
        <f>IF('Part 3'!E34=0,0,E38/'Part 3'!E34)</f>
        <v>0</v>
      </c>
      <c r="F64" s="201">
        <f>IF('Part 3'!F34=0,0,F38/'Part 3'!F34)</f>
        <v>0</v>
      </c>
      <c r="G64" s="201">
        <f>IF('Part 3'!G34=0,0,G38/'Part 3'!G34)</f>
        <v>0</v>
      </c>
      <c r="H64" s="201">
        <f>IF('Part 3'!H34=0,0,H38/'Part 3'!H34)</f>
        <v>0</v>
      </c>
      <c r="I64" s="201">
        <f>IF('Part 3'!I34=0,0,I38/'Part 3'!I34)</f>
        <v>0</v>
      </c>
      <c r="J64" s="201">
        <f>IF('Part 3'!J34=0,0,J38/'Part 3'!J34)</f>
        <v>0</v>
      </c>
      <c r="K64" s="201">
        <f>IF('Part 3'!K34=0,0,K38/'Part 3'!K34)</f>
        <v>0</v>
      </c>
      <c r="L64" s="201">
        <f>IF('Part 3'!L34=0,0,L38/'Part 3'!L34)</f>
        <v>0</v>
      </c>
      <c r="M64" s="201">
        <f>IF('Part 3'!M34=0,0,M38/'Part 3'!M34)</f>
        <v>0</v>
      </c>
      <c r="N64" s="201">
        <f>IF('Part 3'!N34=0,0,N38/'Part 3'!N34)</f>
        <v>0</v>
      </c>
      <c r="O64" s="201">
        <f>IF('Part 3'!O34=0,0,O38/'Part 3'!O34)</f>
        <v>0</v>
      </c>
      <c r="P64" s="201">
        <f>IF('Part 3'!P34=0,0,P38/'Part 3'!P34)</f>
        <v>0</v>
      </c>
      <c r="Q64" s="194"/>
      <c r="T64" s="281"/>
      <c r="U64" s="281"/>
    </row>
    <row r="65" spans="1:21" ht="15" customHeight="1">
      <c r="A65" s="103" t="s">
        <v>167</v>
      </c>
      <c r="B65" s="146" t="s">
        <v>337</v>
      </c>
      <c r="C65" s="194"/>
      <c r="D65" s="201">
        <f>IF('Part 3'!D35=0,0,D39/'Part 3'!D35)</f>
        <v>0</v>
      </c>
      <c r="E65" s="201">
        <f>IF('Part 3'!E35=0,0,E39/'Part 3'!E35)</f>
        <v>0</v>
      </c>
      <c r="F65" s="201">
        <f>IF('Part 3'!F35=0,0,F39/'Part 3'!F35)</f>
        <v>0</v>
      </c>
      <c r="G65" s="201">
        <f>IF('Part 3'!G35=0,0,G39/'Part 3'!G35)</f>
        <v>0</v>
      </c>
      <c r="H65" s="201">
        <f>IF('Part 3'!H35=0,0,H39/'Part 3'!H35)</f>
        <v>0</v>
      </c>
      <c r="I65" s="201">
        <f>IF('Part 3'!I35=0,0,I39/'Part 3'!I35)</f>
        <v>0</v>
      </c>
      <c r="J65" s="201">
        <f>IF('Part 3'!J35=0,0,J39/'Part 3'!J35)</f>
        <v>0</v>
      </c>
      <c r="K65" s="201">
        <f>IF('Part 3'!K35=0,0,K39/'Part 3'!K35)</f>
        <v>0</v>
      </c>
      <c r="L65" s="201">
        <f>IF('Part 3'!L35=0,0,L39/'Part 3'!L35)</f>
        <v>0</v>
      </c>
      <c r="M65" s="201">
        <f>IF('Part 3'!M35=0,0,M39/'Part 3'!M35)</f>
        <v>0</v>
      </c>
      <c r="N65" s="201">
        <f>IF('Part 3'!N35=0,0,N39/'Part 3'!N35)</f>
        <v>0</v>
      </c>
      <c r="O65" s="201">
        <f>IF('Part 3'!O35=0,0,O39/'Part 3'!O35)</f>
        <v>0</v>
      </c>
      <c r="P65" s="201">
        <f>IF('Part 3'!P35=0,0,P39/'Part 3'!P35)</f>
        <v>0</v>
      </c>
      <c r="Q65" s="194"/>
      <c r="T65" s="281"/>
      <c r="U65" s="281"/>
    </row>
    <row r="66" spans="1:21" ht="15" customHeight="1">
      <c r="A66" s="103" t="s">
        <v>167</v>
      </c>
      <c r="B66" s="146" t="s">
        <v>338</v>
      </c>
      <c r="C66" s="194"/>
      <c r="D66" s="201">
        <f>IF('Part 3'!D36=0,0,D40/'Part 3'!D36)</f>
        <v>0</v>
      </c>
      <c r="E66" s="201">
        <f>IF('Part 3'!E36=0,0,E40/'Part 3'!E36)</f>
        <v>0</v>
      </c>
      <c r="F66" s="201">
        <f>IF('Part 3'!F36=0,0,F40/'Part 3'!F36)</f>
        <v>0</v>
      </c>
      <c r="G66" s="201">
        <f>IF('Part 3'!G36=0,0,G40/'Part 3'!G36)</f>
        <v>0</v>
      </c>
      <c r="H66" s="201">
        <f>IF('Part 3'!H36=0,0,H40/'Part 3'!H36)</f>
        <v>0</v>
      </c>
      <c r="I66" s="201">
        <f>IF('Part 3'!I36=0,0,I40/'Part 3'!I36)</f>
        <v>0</v>
      </c>
      <c r="J66" s="201">
        <f>IF('Part 3'!J36=0,0,J40/'Part 3'!J36)</f>
        <v>0</v>
      </c>
      <c r="K66" s="201">
        <f>IF('Part 3'!K36=0,0,K40/'Part 3'!K36)</f>
        <v>0</v>
      </c>
      <c r="L66" s="201">
        <f>IF('Part 3'!L36=0,0,L40/'Part 3'!L36)</f>
        <v>0</v>
      </c>
      <c r="M66" s="201">
        <f>IF('Part 3'!M36=0,0,M40/'Part 3'!M36)</f>
        <v>0</v>
      </c>
      <c r="N66" s="201">
        <f>IF('Part 3'!N36=0,0,N40/'Part 3'!N36)</f>
        <v>0</v>
      </c>
      <c r="O66" s="201">
        <f>IF('Part 3'!O36=0,0,O40/'Part 3'!O36)</f>
        <v>0</v>
      </c>
      <c r="P66" s="201">
        <f>IF('Part 3'!P36=0,0,P40/'Part 3'!P36)</f>
        <v>0</v>
      </c>
      <c r="Q66" s="194"/>
      <c r="T66" s="281"/>
      <c r="U66" s="281"/>
    </row>
    <row r="67" spans="1:21" s="54" customFormat="1" ht="15" customHeight="1">
      <c r="A67" s="103" t="s">
        <v>167</v>
      </c>
      <c r="B67" s="137" t="s">
        <v>339</v>
      </c>
      <c r="C67" s="134"/>
      <c r="D67" s="201">
        <f>IF('Part 3'!D37=0,0,D41/'Part 3'!D37)</f>
        <v>0</v>
      </c>
      <c r="E67" s="201">
        <f>IF('Part 3'!E37=0,0,E41/'Part 3'!E37)</f>
        <v>0</v>
      </c>
      <c r="F67" s="201">
        <f>IF('Part 3'!F37=0,0,F41/'Part 3'!F37)</f>
        <v>0</v>
      </c>
      <c r="G67" s="201">
        <f>IF('Part 3'!G37=0,0,G41/'Part 3'!G37)</f>
        <v>0</v>
      </c>
      <c r="H67" s="201">
        <f>IF('Part 3'!H37=0,0,H41/'Part 3'!H37)</f>
        <v>0</v>
      </c>
      <c r="I67" s="201">
        <f>IF('Part 3'!I37=0,0,I41/'Part 3'!I37)</f>
        <v>0</v>
      </c>
      <c r="J67" s="201">
        <f>IF('Part 3'!J37=0,0,J41/'Part 3'!J37)</f>
        <v>0</v>
      </c>
      <c r="K67" s="201">
        <f>IF('Part 3'!K37=0,0,K41/'Part 3'!K37)</f>
        <v>0</v>
      </c>
      <c r="L67" s="201">
        <f>IF('Part 3'!L37=0,0,L41/'Part 3'!L37)</f>
        <v>0</v>
      </c>
      <c r="M67" s="201">
        <f>IF('Part 3'!M37=0,0,M41/'Part 3'!M37)</f>
        <v>0</v>
      </c>
      <c r="N67" s="201">
        <f>IF('Part 3'!N37=0,0,N41/'Part 3'!N37)</f>
        <v>0</v>
      </c>
      <c r="O67" s="201">
        <f>IF('Part 3'!O37=0,0,O41/'Part 3'!O37)</f>
        <v>0</v>
      </c>
      <c r="P67" s="201">
        <f>IF('Part 3'!P37=0,0,P41/'Part 3'!P37)</f>
        <v>0</v>
      </c>
      <c r="Q67" s="194"/>
      <c r="T67" s="282"/>
      <c r="U67" s="282"/>
    </row>
    <row r="68" spans="1:21" ht="15" customHeight="1">
      <c r="A68" s="103" t="s">
        <v>167</v>
      </c>
      <c r="B68" s="137" t="s">
        <v>340</v>
      </c>
      <c r="C68" s="134"/>
      <c r="D68" s="201">
        <f>IF('Part 3'!D38=0,0,D42/'Part 3'!D38)</f>
        <v>0</v>
      </c>
      <c r="E68" s="201">
        <f>IF('Part 3'!E38=0,0,E42/'Part 3'!E38)</f>
        <v>0</v>
      </c>
      <c r="F68" s="201">
        <f>IF('Part 3'!F38=0,0,F42/'Part 3'!F38)</f>
        <v>0</v>
      </c>
      <c r="G68" s="201">
        <f>IF('Part 3'!G38=0,0,G42/'Part 3'!G38)</f>
        <v>0</v>
      </c>
      <c r="H68" s="201">
        <f>IF('Part 3'!H38=0,0,H42/'Part 3'!H38)</f>
        <v>0</v>
      </c>
      <c r="I68" s="201">
        <f>IF('Part 3'!I38=0,0,I42/'Part 3'!I38)</f>
        <v>0</v>
      </c>
      <c r="J68" s="201">
        <f>IF('Part 3'!J38=0,0,J42/'Part 3'!J38)</f>
        <v>0</v>
      </c>
      <c r="K68" s="201">
        <f>IF('Part 3'!K38=0,0,K42/'Part 3'!K38)</f>
        <v>0</v>
      </c>
      <c r="L68" s="201">
        <f>IF('Part 3'!L38=0,0,L42/'Part 3'!L38)</f>
        <v>0</v>
      </c>
      <c r="M68" s="201">
        <f>IF('Part 3'!M38=0,0,M42/'Part 3'!M38)</f>
        <v>0</v>
      </c>
      <c r="N68" s="201">
        <f>IF('Part 3'!N38=0,0,N42/'Part 3'!N38)</f>
        <v>0</v>
      </c>
      <c r="O68" s="201">
        <f>IF('Part 3'!O38=0,0,O42/'Part 3'!O38)</f>
        <v>0</v>
      </c>
      <c r="P68" s="201">
        <f>IF('Part 3'!P38=0,0,P42/'Part 3'!P38)</f>
        <v>0</v>
      </c>
      <c r="Q68" s="194"/>
      <c r="T68" s="281"/>
      <c r="U68" s="281"/>
    </row>
    <row r="69" spans="1:21" ht="15" customHeight="1">
      <c r="A69" s="103" t="s">
        <v>167</v>
      </c>
      <c r="B69" s="137" t="s">
        <v>341</v>
      </c>
      <c r="C69" s="134"/>
      <c r="D69" s="201">
        <f>IF('Part 3'!D39=0,0,D43/'Part 3'!D39)</f>
        <v>0</v>
      </c>
      <c r="E69" s="201">
        <f>IF('Part 3'!E39=0,0,E43/'Part 3'!E39)</f>
        <v>0</v>
      </c>
      <c r="F69" s="201">
        <f>IF('Part 3'!F39=0,0,F43/'Part 3'!F39)</f>
        <v>0</v>
      </c>
      <c r="G69" s="201">
        <f>IF('Part 3'!G39=0,0,G43/'Part 3'!G39)</f>
        <v>0</v>
      </c>
      <c r="H69" s="201">
        <f>IF('Part 3'!H39=0,0,H43/'Part 3'!H39)</f>
        <v>0</v>
      </c>
      <c r="I69" s="201">
        <f>IF('Part 3'!I39=0,0,I43/'Part 3'!I39)</f>
        <v>0</v>
      </c>
      <c r="J69" s="201">
        <f>IF('Part 3'!J39=0,0,J43/'Part 3'!J39)</f>
        <v>0</v>
      </c>
      <c r="K69" s="201">
        <f>IF('Part 3'!K39=0,0,K43/'Part 3'!K39)</f>
        <v>0</v>
      </c>
      <c r="L69" s="201">
        <f>IF('Part 3'!L39=0,0,L43/'Part 3'!L39)</f>
        <v>0</v>
      </c>
      <c r="M69" s="201">
        <f>IF('Part 3'!M39=0,0,M43/'Part 3'!M39)</f>
        <v>0</v>
      </c>
      <c r="N69" s="201">
        <f>IF('Part 3'!N39=0,0,N43/'Part 3'!N39)</f>
        <v>0</v>
      </c>
      <c r="O69" s="201">
        <f>IF('Part 3'!O39=0,0,O43/'Part 3'!O39)</f>
        <v>0</v>
      </c>
      <c r="P69" s="201">
        <f>IF('Part 3'!P39=0,0,P43/'Part 3'!P39)</f>
        <v>0</v>
      </c>
      <c r="Q69" s="194"/>
      <c r="T69" s="281"/>
      <c r="U69" s="281"/>
    </row>
    <row r="70" spans="1:17" ht="15" customHeight="1">
      <c r="A70" s="103" t="s">
        <v>167</v>
      </c>
      <c r="B70" s="204" t="s">
        <v>342</v>
      </c>
      <c r="C70" s="181"/>
      <c r="D70" s="207">
        <f>IF(D45&gt;0,SUM(SUM(D35:D43)/('Part 3'!D40)),0)</f>
        <v>0</v>
      </c>
      <c r="E70" s="207">
        <f>IF(E45&gt;0,SUM(SUM(E35:E43)/('Part 3'!E40)),0)</f>
        <v>0</v>
      </c>
      <c r="F70" s="207">
        <f>IF(F45&gt;0,SUM(SUM(F35:F43)/('Part 3'!F40)),0)</f>
        <v>0</v>
      </c>
      <c r="G70" s="207">
        <f>IF(G45&gt;0,SUM(SUM(G35:G43)/('Part 3'!G40)),0)</f>
        <v>0</v>
      </c>
      <c r="H70" s="207">
        <f>IF(H45&gt;0,SUM(SUM(H35:H43)/('Part 3'!H40)),0)</f>
        <v>0</v>
      </c>
      <c r="I70" s="207">
        <f>IF(I45&gt;0,SUM(SUM(I35:I43)/('Part 3'!I40)),0)</f>
        <v>0</v>
      </c>
      <c r="J70" s="207">
        <f>IF(J45&gt;0,SUM(SUM(J35:J43)/('Part 3'!J40)),0)</f>
        <v>0</v>
      </c>
      <c r="K70" s="207">
        <f>IF(K45&gt;0,SUM(SUM(K35:K43)/('Part 3'!K40)),0)</f>
        <v>0</v>
      </c>
      <c r="L70" s="207">
        <f>IF(L45&gt;0,SUM(SUM(L35:L43)/('Part 3'!L40)),0)</f>
        <v>0</v>
      </c>
      <c r="M70" s="207">
        <f>IF(M45&gt;0,SUM(SUM(M35:M43)/('Part 3'!M40)),0)</f>
        <v>0</v>
      </c>
      <c r="N70" s="207">
        <f>IF(N45&gt;0,SUM(SUM(N35:N43)/('Part 3'!N40)),0)</f>
        <v>0</v>
      </c>
      <c r="O70" s="207">
        <f>IF(O45&gt;0,SUM(SUM(O35:O43)/('Part 3'!O40)),0)</f>
        <v>0</v>
      </c>
      <c r="P70" s="207">
        <f>IF(P45&gt;0,SUM(SUM(P35:P43)/('Part 3'!P40)),0)</f>
        <v>0</v>
      </c>
      <c r="Q70" s="194"/>
    </row>
    <row r="71" spans="1:17" ht="15" customHeight="1">
      <c r="A71" s="103" t="s">
        <v>167</v>
      </c>
      <c r="B71" s="204" t="s">
        <v>343</v>
      </c>
      <c r="C71" s="181"/>
      <c r="D71" s="207">
        <f>IF(D45&gt;0,SUM(D45/('Part 3'!D40)),0)</f>
        <v>0</v>
      </c>
      <c r="E71" s="207">
        <f>IF(E45&gt;0,SUM(E45/('Part 3'!E40)),0)</f>
        <v>0</v>
      </c>
      <c r="F71" s="207">
        <f>IF(F45&gt;0,SUM(F45/('Part 3'!F40)),0)</f>
        <v>0</v>
      </c>
      <c r="G71" s="207">
        <f>IF(G45&gt;0,SUM(G45/('Part 3'!G40)),0)</f>
        <v>0</v>
      </c>
      <c r="H71" s="207">
        <f>IF(H45&gt;0,SUM(H45/('Part 3'!H40)),0)</f>
        <v>0</v>
      </c>
      <c r="I71" s="207">
        <f>IF(I45&gt;0,SUM(I45/('Part 3'!I40)),0)</f>
        <v>0</v>
      </c>
      <c r="J71" s="207">
        <f>IF(J45&gt;0,SUM(J45/('Part 3'!J40)),0)</f>
        <v>0</v>
      </c>
      <c r="K71" s="207">
        <f>IF(K45&gt;0,SUM(K45/('Part 3'!K40)),0)</f>
        <v>0</v>
      </c>
      <c r="L71" s="207">
        <f>IF(L45&gt;0,SUM(L45/('Part 3'!L40)),0)</f>
        <v>0</v>
      </c>
      <c r="M71" s="207">
        <f>IF(M45&gt;0,SUM(M45/('Part 3'!M40)),0)</f>
        <v>0</v>
      </c>
      <c r="N71" s="207">
        <f>IF(N45&gt;0,SUM(N45/('Part 3'!N40)),0)</f>
        <v>0</v>
      </c>
      <c r="O71" s="207">
        <f>IF(O45&gt;0,SUM(O45/('Part 3'!O40)),0)</f>
        <v>0</v>
      </c>
      <c r="P71" s="208">
        <f>IF(P45&gt;0,SUM(P45/('Part 3'!P40)),0)</f>
        <v>0</v>
      </c>
      <c r="Q71" s="194"/>
    </row>
    <row r="72" spans="1:17" ht="24.75" customHeight="1">
      <c r="A72" s="209" t="s">
        <v>113</v>
      </c>
      <c r="C72" s="194"/>
      <c r="D72" s="206"/>
      <c r="E72" s="206"/>
      <c r="F72" s="206"/>
      <c r="G72" s="206"/>
      <c r="H72" s="206"/>
      <c r="I72" s="206"/>
      <c r="J72" s="206"/>
      <c r="K72" s="206"/>
      <c r="L72" s="206"/>
      <c r="M72" s="206"/>
      <c r="N72" s="206"/>
      <c r="O72" s="206"/>
      <c r="P72" s="206"/>
      <c r="Q72" s="194"/>
    </row>
    <row r="73" spans="1:17" ht="15" customHeight="1">
      <c r="A73" s="103" t="s">
        <v>167</v>
      </c>
      <c r="B73" s="44" t="s">
        <v>344</v>
      </c>
      <c r="C73" s="194"/>
      <c r="D73" s="210"/>
      <c r="E73" s="210"/>
      <c r="F73" s="210"/>
      <c r="G73" s="210"/>
      <c r="H73" s="210"/>
      <c r="I73" s="210"/>
      <c r="J73" s="210"/>
      <c r="K73" s="210"/>
      <c r="L73" s="210"/>
      <c r="M73" s="210"/>
      <c r="N73" s="210"/>
      <c r="O73" s="210"/>
      <c r="P73" s="211">
        <f>IF(P45&gt;0,P91/P45,0)</f>
        <v>0</v>
      </c>
      <c r="Q73" s="194"/>
    </row>
    <row r="74" spans="1:17" ht="15" customHeight="1">
      <c r="A74" s="103" t="s">
        <v>167</v>
      </c>
      <c r="B74" s="44" t="s">
        <v>345</v>
      </c>
      <c r="C74" s="194"/>
      <c r="D74" s="210"/>
      <c r="E74" s="210"/>
      <c r="F74" s="210"/>
      <c r="G74" s="210"/>
      <c r="H74" s="210"/>
      <c r="I74" s="210"/>
      <c r="J74" s="210"/>
      <c r="K74" s="210"/>
      <c r="L74" s="210"/>
      <c r="M74" s="210"/>
      <c r="N74" s="210"/>
      <c r="O74" s="210"/>
      <c r="P74" s="211">
        <f>IF(P18&gt;0,P92/P18,0)</f>
        <v>0</v>
      </c>
      <c r="Q74" s="194"/>
    </row>
    <row r="75" spans="1:17" ht="24.75" customHeight="1">
      <c r="A75" s="212" t="s">
        <v>30</v>
      </c>
      <c r="C75" s="194"/>
      <c r="D75" s="283"/>
      <c r="E75" s="283"/>
      <c r="F75" s="283"/>
      <c r="G75" s="283"/>
      <c r="H75" s="283"/>
      <c r="I75" s="283"/>
      <c r="J75" s="283"/>
      <c r="K75" s="283"/>
      <c r="L75" s="283"/>
      <c r="M75" s="283"/>
      <c r="N75" s="283"/>
      <c r="O75" s="283"/>
      <c r="P75" s="213"/>
      <c r="Q75" s="194"/>
    </row>
    <row r="76" spans="1:17" ht="15" customHeight="1">
      <c r="A76" s="103" t="s">
        <v>167</v>
      </c>
      <c r="B76" s="44" t="s">
        <v>346</v>
      </c>
      <c r="C76" s="194"/>
      <c r="D76" s="60"/>
      <c r="E76" s="60"/>
      <c r="F76" s="60"/>
      <c r="G76" s="60"/>
      <c r="H76" s="60"/>
      <c r="I76" s="60"/>
      <c r="J76" s="60"/>
      <c r="K76" s="60"/>
      <c r="L76" s="60"/>
      <c r="M76" s="60"/>
      <c r="N76" s="60"/>
      <c r="O76" s="60"/>
      <c r="P76" s="55">
        <f aca="true" t="shared" si="17" ref="P76:P81">SUM(D76:O76)</f>
        <v>0</v>
      </c>
      <c r="Q76" s="194"/>
    </row>
    <row r="77" spans="1:17" ht="15" customHeight="1">
      <c r="A77" s="103" t="s">
        <v>167</v>
      </c>
      <c r="B77" s="44" t="s">
        <v>347</v>
      </c>
      <c r="C77" s="194"/>
      <c r="D77" s="60"/>
      <c r="E77" s="60"/>
      <c r="F77" s="60"/>
      <c r="G77" s="60"/>
      <c r="H77" s="60"/>
      <c r="I77" s="60"/>
      <c r="J77" s="60"/>
      <c r="K77" s="60"/>
      <c r="L77" s="60"/>
      <c r="M77" s="60"/>
      <c r="N77" s="60"/>
      <c r="O77" s="60"/>
      <c r="P77" s="55">
        <f t="shared" si="17"/>
        <v>0</v>
      </c>
      <c r="Q77" s="194"/>
    </row>
    <row r="78" spans="1:17" ht="15" customHeight="1">
      <c r="A78" s="103" t="s">
        <v>167</v>
      </c>
      <c r="B78" s="44" t="s">
        <v>348</v>
      </c>
      <c r="C78" s="194"/>
      <c r="D78" s="60"/>
      <c r="E78" s="60"/>
      <c r="F78" s="60"/>
      <c r="G78" s="60"/>
      <c r="H78" s="60"/>
      <c r="I78" s="60"/>
      <c r="J78" s="60"/>
      <c r="K78" s="60"/>
      <c r="L78" s="60"/>
      <c r="M78" s="60"/>
      <c r="N78" s="60"/>
      <c r="O78" s="60"/>
      <c r="P78" s="55">
        <f t="shared" si="17"/>
        <v>0</v>
      </c>
      <c r="Q78" s="194"/>
    </row>
    <row r="79" spans="1:17" ht="15" customHeight="1">
      <c r="A79" s="103" t="s">
        <v>167</v>
      </c>
      <c r="B79" s="44" t="s">
        <v>349</v>
      </c>
      <c r="C79" s="194"/>
      <c r="D79" s="60"/>
      <c r="E79" s="60"/>
      <c r="F79" s="60"/>
      <c r="G79" s="60"/>
      <c r="H79" s="60"/>
      <c r="I79" s="60"/>
      <c r="J79" s="60"/>
      <c r="K79" s="60"/>
      <c r="L79" s="60"/>
      <c r="M79" s="60"/>
      <c r="N79" s="60"/>
      <c r="O79" s="60"/>
      <c r="P79" s="55">
        <f t="shared" si="17"/>
        <v>0</v>
      </c>
      <c r="Q79" s="194"/>
    </row>
    <row r="80" spans="1:17" ht="15" customHeight="1">
      <c r="A80" s="103" t="s">
        <v>167</v>
      </c>
      <c r="B80" s="44" t="s">
        <v>350</v>
      </c>
      <c r="C80" s="194"/>
      <c r="D80" s="55">
        <f aca="true" t="shared" si="18" ref="D80:O80">+D18-D76+D78</f>
        <v>0</v>
      </c>
      <c r="E80" s="55">
        <f t="shared" si="18"/>
        <v>0</v>
      </c>
      <c r="F80" s="55">
        <f t="shared" si="18"/>
        <v>0</v>
      </c>
      <c r="G80" s="55">
        <f t="shared" si="18"/>
        <v>0</v>
      </c>
      <c r="H80" s="55">
        <f t="shared" si="18"/>
        <v>0</v>
      </c>
      <c r="I80" s="55">
        <f t="shared" si="18"/>
        <v>0</v>
      </c>
      <c r="J80" s="55">
        <f t="shared" si="18"/>
        <v>0</v>
      </c>
      <c r="K80" s="55">
        <f t="shared" si="18"/>
        <v>0</v>
      </c>
      <c r="L80" s="55">
        <f t="shared" si="18"/>
        <v>0</v>
      </c>
      <c r="M80" s="55">
        <f t="shared" si="18"/>
        <v>0</v>
      </c>
      <c r="N80" s="55">
        <f t="shared" si="18"/>
        <v>0</v>
      </c>
      <c r="O80" s="55">
        <f t="shared" si="18"/>
        <v>0</v>
      </c>
      <c r="P80" s="55">
        <f t="shared" si="17"/>
        <v>0</v>
      </c>
      <c r="Q80" s="194"/>
    </row>
    <row r="81" spans="1:17" ht="15" customHeight="1">
      <c r="A81" s="103" t="s">
        <v>167</v>
      </c>
      <c r="B81" s="44" t="s">
        <v>351</v>
      </c>
      <c r="C81" s="194"/>
      <c r="D81" s="55">
        <f aca="true" t="shared" si="19" ref="D81:O81">+D45-D77+D79</f>
        <v>0</v>
      </c>
      <c r="E81" s="55">
        <f t="shared" si="19"/>
        <v>0</v>
      </c>
      <c r="F81" s="55">
        <f t="shared" si="19"/>
        <v>0</v>
      </c>
      <c r="G81" s="55">
        <f t="shared" si="19"/>
        <v>0</v>
      </c>
      <c r="H81" s="55">
        <f t="shared" si="19"/>
        <v>0</v>
      </c>
      <c r="I81" s="55">
        <f t="shared" si="19"/>
        <v>0</v>
      </c>
      <c r="J81" s="55">
        <f t="shared" si="19"/>
        <v>0</v>
      </c>
      <c r="K81" s="55">
        <f t="shared" si="19"/>
        <v>0</v>
      </c>
      <c r="L81" s="55">
        <f t="shared" si="19"/>
        <v>0</v>
      </c>
      <c r="M81" s="55">
        <f t="shared" si="19"/>
        <v>0</v>
      </c>
      <c r="N81" s="55">
        <f t="shared" si="19"/>
        <v>0</v>
      </c>
      <c r="O81" s="55">
        <f t="shared" si="19"/>
        <v>0</v>
      </c>
      <c r="P81" s="55">
        <f t="shared" si="17"/>
        <v>0</v>
      </c>
      <c r="Q81" s="194"/>
    </row>
    <row r="82" spans="2:17" ht="15" customHeight="1">
      <c r="B82" s="152" t="s">
        <v>352</v>
      </c>
      <c r="C82" s="76"/>
      <c r="D82" s="76"/>
      <c r="E82" s="76"/>
      <c r="F82" s="76"/>
      <c r="G82" s="76"/>
      <c r="H82" s="76"/>
      <c r="I82" s="76"/>
      <c r="J82" s="76"/>
      <c r="K82" s="76"/>
      <c r="L82" s="76"/>
      <c r="M82" s="76"/>
      <c r="N82" s="76"/>
      <c r="O82" s="76"/>
      <c r="P82" s="76"/>
      <c r="Q82" s="76"/>
    </row>
    <row r="83" spans="1:17" ht="15" customHeight="1">
      <c r="A83" s="214" t="s">
        <v>167</v>
      </c>
      <c r="B83" s="326"/>
      <c r="C83" s="326"/>
      <c r="D83" s="326"/>
      <c r="E83" s="326"/>
      <c r="F83" s="326"/>
      <c r="G83" s="326"/>
      <c r="H83" s="326"/>
      <c r="I83" s="326"/>
      <c r="J83" s="326"/>
      <c r="K83" s="326"/>
      <c r="L83" s="326"/>
      <c r="M83" s="326"/>
      <c r="N83" s="326"/>
      <c r="O83" s="326"/>
      <c r="P83" s="326"/>
      <c r="Q83" s="273"/>
    </row>
    <row r="84" spans="1:17" ht="15" customHeight="1">
      <c r="A84" s="152" t="s">
        <v>110</v>
      </c>
      <c r="B84" s="93"/>
      <c r="C84" s="76"/>
      <c r="D84" s="76"/>
      <c r="E84" s="76"/>
      <c r="F84" s="76"/>
      <c r="G84" s="76"/>
      <c r="H84" s="76"/>
      <c r="I84" s="76"/>
      <c r="J84" s="76"/>
      <c r="K84" s="76"/>
      <c r="L84" s="76"/>
      <c r="M84" s="76"/>
      <c r="N84" s="76"/>
      <c r="O84" s="76"/>
      <c r="P84" s="76"/>
      <c r="Q84" s="76"/>
    </row>
    <row r="85" spans="1:17" ht="15" customHeight="1">
      <c r="A85" s="103" t="s">
        <v>167</v>
      </c>
      <c r="B85" s="200" t="s">
        <v>353</v>
      </c>
      <c r="C85" s="181"/>
      <c r="D85" s="179"/>
      <c r="E85" s="179"/>
      <c r="F85" s="179"/>
      <c r="G85" s="179"/>
      <c r="H85" s="179"/>
      <c r="I85" s="179"/>
      <c r="J85" s="179"/>
      <c r="K85" s="179"/>
      <c r="L85" s="179"/>
      <c r="M85" s="179"/>
      <c r="N85" s="179"/>
      <c r="O85" s="179"/>
      <c r="P85" s="180">
        <f>SUM(D85:O85)</f>
        <v>0</v>
      </c>
      <c r="Q85" s="273"/>
    </row>
    <row r="86" spans="1:17" ht="15" customHeight="1">
      <c r="A86" s="188"/>
      <c r="B86" s="204"/>
      <c r="C86" s="181"/>
      <c r="D86" s="181"/>
      <c r="E86" s="181"/>
      <c r="F86" s="181"/>
      <c r="G86" s="181"/>
      <c r="H86" s="181"/>
      <c r="I86" s="181"/>
      <c r="J86" s="181"/>
      <c r="K86" s="181"/>
      <c r="L86" s="181"/>
      <c r="M86" s="181"/>
      <c r="N86" s="181"/>
      <c r="O86" s="181"/>
      <c r="P86" s="181"/>
      <c r="Q86" s="181"/>
    </row>
    <row r="87" s="253" customFormat="1" ht="15" customHeight="1"/>
    <row r="88" ht="15" customHeight="1"/>
    <row r="89" ht="15" customHeight="1"/>
    <row r="90" spans="1:16" ht="15" customHeight="1">
      <c r="A90" s="284" t="s">
        <v>23</v>
      </c>
      <c r="B90" s="265"/>
      <c r="C90" s="265"/>
      <c r="D90" s="265"/>
      <c r="E90" s="265"/>
      <c r="F90" s="265"/>
      <c r="G90" s="265"/>
      <c r="H90" s="265"/>
      <c r="I90" s="265"/>
      <c r="J90" s="265"/>
      <c r="K90" s="265"/>
      <c r="L90" s="265"/>
      <c r="M90" s="265"/>
      <c r="N90" s="265"/>
      <c r="O90" s="265"/>
      <c r="P90" s="265"/>
    </row>
    <row r="91" spans="4:16" ht="14.25" hidden="1">
      <c r="D91" s="269">
        <f aca="true" t="shared" si="20" ref="D91:O91">+D73*D45</f>
        <v>0</v>
      </c>
      <c r="E91" s="269">
        <f t="shared" si="20"/>
        <v>0</v>
      </c>
      <c r="F91" s="269">
        <f t="shared" si="20"/>
        <v>0</v>
      </c>
      <c r="G91" s="269">
        <f t="shared" si="20"/>
        <v>0</v>
      </c>
      <c r="H91" s="269">
        <f t="shared" si="20"/>
        <v>0</v>
      </c>
      <c r="I91" s="269">
        <f t="shared" si="20"/>
        <v>0</v>
      </c>
      <c r="J91" s="269">
        <f t="shared" si="20"/>
        <v>0</v>
      </c>
      <c r="K91" s="269">
        <f t="shared" si="20"/>
        <v>0</v>
      </c>
      <c r="L91" s="269">
        <f t="shared" si="20"/>
        <v>0</v>
      </c>
      <c r="M91" s="269">
        <f t="shared" si="20"/>
        <v>0</v>
      </c>
      <c r="N91" s="269">
        <f t="shared" si="20"/>
        <v>0</v>
      </c>
      <c r="O91" s="269">
        <f t="shared" si="20"/>
        <v>0</v>
      </c>
      <c r="P91" s="269">
        <f>SUM(D91:O91)</f>
        <v>0</v>
      </c>
    </row>
    <row r="92" spans="1:16" ht="14.25" hidden="1">
      <c r="A92" s="272"/>
      <c r="B92" s="272"/>
      <c r="C92" s="272"/>
      <c r="D92" s="285">
        <f aca="true" t="shared" si="21" ref="D92:O92">+D74*D18</f>
        <v>0</v>
      </c>
      <c r="E92" s="285">
        <f t="shared" si="21"/>
        <v>0</v>
      </c>
      <c r="F92" s="285">
        <f t="shared" si="21"/>
        <v>0</v>
      </c>
      <c r="G92" s="285">
        <f t="shared" si="21"/>
        <v>0</v>
      </c>
      <c r="H92" s="285">
        <f t="shared" si="21"/>
        <v>0</v>
      </c>
      <c r="I92" s="285">
        <f t="shared" si="21"/>
        <v>0</v>
      </c>
      <c r="J92" s="285">
        <f t="shared" si="21"/>
        <v>0</v>
      </c>
      <c r="K92" s="285">
        <f t="shared" si="21"/>
        <v>0</v>
      </c>
      <c r="L92" s="285">
        <f t="shared" si="21"/>
        <v>0</v>
      </c>
      <c r="M92" s="285">
        <f t="shared" si="21"/>
        <v>0</v>
      </c>
      <c r="N92" s="285">
        <f t="shared" si="21"/>
        <v>0</v>
      </c>
      <c r="O92" s="285">
        <f t="shared" si="21"/>
        <v>0</v>
      </c>
      <c r="P92" s="269">
        <f>SUM(D92:O92)</f>
        <v>0</v>
      </c>
    </row>
    <row r="93" spans="1:16" ht="14.25" hidden="1">
      <c r="A93" s="265"/>
      <c r="B93" s="265"/>
      <c r="C93" s="265"/>
      <c r="D93" s="265"/>
      <c r="E93" s="265"/>
      <c r="F93" s="265"/>
      <c r="G93" s="265"/>
      <c r="H93" s="265"/>
      <c r="I93" s="265"/>
      <c r="J93" s="265"/>
      <c r="K93" s="265"/>
      <c r="L93" s="265"/>
      <c r="M93" s="265"/>
      <c r="N93" s="265"/>
      <c r="O93" s="265"/>
      <c r="P93" s="265"/>
    </row>
    <row r="94" ht="14.25">
      <c r="A94" s="100" t="s">
        <v>130</v>
      </c>
    </row>
  </sheetData>
  <sheetProtection password="C331" sheet="1" formatColumns="0"/>
  <mergeCells count="3">
    <mergeCell ref="A1:B1"/>
    <mergeCell ref="C1:P1"/>
    <mergeCell ref="B83:P83"/>
  </mergeCells>
  <printOptions/>
  <pageMargins left="0.5" right="0.25" top="0.5" bottom="0.5" header="0.5" footer="0.5"/>
  <pageSetup fitToHeight="1" fitToWidth="1" horizontalDpi="600" verticalDpi="600" orientation="landscape" scale="38" r:id="rId1"/>
  <headerFooter alignWithMargins="0">
    <oddFooter>&amp;L&amp;A&amp;CPrescription Expense by Risk Group&amp;R&amp;D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pane ySplit="10" topLeftCell="A11" activePane="bottomLeft" state="frozen"/>
      <selection pane="topLeft" activeCell="A1" sqref="A1"/>
      <selection pane="bottomLeft" activeCell="A1" sqref="A1:K1"/>
    </sheetView>
  </sheetViews>
  <sheetFormatPr defaultColWidth="0" defaultRowHeight="12.75" zeroHeight="1"/>
  <cols>
    <col min="1" max="1" width="4.66015625" style="19" customWidth="1"/>
    <col min="2" max="2" width="20" style="19" customWidth="1"/>
    <col min="3" max="3" width="18.66015625" style="23" customWidth="1"/>
    <col min="4" max="4" width="13.5" style="19" customWidth="1"/>
    <col min="5" max="5" width="12.83203125" style="19" customWidth="1"/>
    <col min="6" max="6" width="4.66015625" style="19" customWidth="1"/>
    <col min="7" max="7" width="11.33203125" style="19" customWidth="1"/>
    <col min="8" max="8" width="9.33203125" style="19" customWidth="1"/>
    <col min="9" max="9" width="12.83203125" style="19" customWidth="1"/>
    <col min="10" max="10" width="4.66015625" style="19" customWidth="1"/>
    <col min="11" max="11" width="31.66015625" style="19" customWidth="1"/>
    <col min="12" max="12" width="2.83203125" style="19" customWidth="1"/>
    <col min="13" max="20" width="12.83203125" style="19" hidden="1" customWidth="1"/>
    <col min="21" max="16384" width="0" style="19" hidden="1" customWidth="1"/>
  </cols>
  <sheetData>
    <row r="1" spans="1:11" ht="14.25" customHeight="1">
      <c r="A1" s="327" t="s">
        <v>366</v>
      </c>
      <c r="B1" s="328"/>
      <c r="C1" s="328"/>
      <c r="D1" s="328"/>
      <c r="E1" s="328"/>
      <c r="F1" s="328"/>
      <c r="G1" s="328"/>
      <c r="H1" s="328"/>
      <c r="I1" s="328"/>
      <c r="J1" s="328"/>
      <c r="K1" s="329"/>
    </row>
    <row r="2" spans="1:11" ht="15">
      <c r="A2" s="215"/>
      <c r="B2" s="216"/>
      <c r="C2" s="217"/>
      <c r="D2" s="218"/>
      <c r="E2" s="216"/>
      <c r="F2" s="216"/>
      <c r="G2" s="216"/>
      <c r="H2" s="216"/>
      <c r="I2" s="216"/>
      <c r="J2" s="216"/>
      <c r="K2" s="219"/>
    </row>
    <row r="3" spans="1:11" ht="15.75" thickBot="1">
      <c r="A3" s="220" t="s">
        <v>13</v>
      </c>
      <c r="B3" s="330">
        <f>+'Part 1'!B2</f>
        <v>0</v>
      </c>
      <c r="C3" s="330"/>
      <c r="D3" s="330"/>
      <c r="E3" s="330"/>
      <c r="F3" s="330"/>
      <c r="G3" s="330"/>
      <c r="H3" s="330"/>
      <c r="I3" s="330"/>
      <c r="J3" s="330"/>
      <c r="K3" s="331"/>
    </row>
    <row r="4" spans="1:11" ht="14.25">
      <c r="A4" s="221"/>
      <c r="B4" s="222" t="s">
        <v>75</v>
      </c>
      <c r="C4" s="223"/>
      <c r="D4" s="216"/>
      <c r="E4" s="216"/>
      <c r="F4" s="216"/>
      <c r="G4" s="216"/>
      <c r="H4" s="216"/>
      <c r="I4" s="216"/>
      <c r="J4" s="216"/>
      <c r="K4" s="219"/>
    </row>
    <row r="5" spans="1:11" ht="14.25">
      <c r="A5" s="221"/>
      <c r="B5" s="216"/>
      <c r="C5" s="217"/>
      <c r="D5" s="216"/>
      <c r="E5" s="216"/>
      <c r="F5" s="216"/>
      <c r="G5" s="216"/>
      <c r="H5" s="216"/>
      <c r="I5" s="216"/>
      <c r="J5" s="216"/>
      <c r="K5" s="219"/>
    </row>
    <row r="6" spans="1:11" ht="15.75" thickBot="1">
      <c r="A6" s="220" t="s">
        <v>14</v>
      </c>
      <c r="B6" s="332" t="str">
        <f>'Part 1'!A1</f>
        <v>HHSC  FINANCIAL STATISTICAL REPORT  (FSR)</v>
      </c>
      <c r="C6" s="332"/>
      <c r="D6" s="332"/>
      <c r="E6" s="332"/>
      <c r="F6" s="332"/>
      <c r="G6" s="332"/>
      <c r="H6" s="332"/>
      <c r="I6" s="332"/>
      <c r="J6" s="332"/>
      <c r="K6" s="333"/>
    </row>
    <row r="7" spans="1:11" ht="14.25">
      <c r="A7" s="221"/>
      <c r="B7" s="222" t="s">
        <v>3</v>
      </c>
      <c r="C7" s="223"/>
      <c r="D7" s="216"/>
      <c r="E7" s="216"/>
      <c r="F7" s="216"/>
      <c r="G7" s="216"/>
      <c r="H7" s="216"/>
      <c r="I7" s="216"/>
      <c r="J7" s="216"/>
      <c r="K7" s="219"/>
    </row>
    <row r="8" spans="1:11" ht="15">
      <c r="A8" s="221"/>
      <c r="B8" s="216"/>
      <c r="C8" s="217"/>
      <c r="D8" s="216"/>
      <c r="E8" s="216"/>
      <c r="F8" s="216"/>
      <c r="G8" s="216"/>
      <c r="H8" s="216"/>
      <c r="I8" s="216"/>
      <c r="J8" s="224" t="s">
        <v>12</v>
      </c>
      <c r="K8" s="225" t="str">
        <f>+'Part 1'!D3</f>
        <v>STAR+PLUS</v>
      </c>
    </row>
    <row r="9" spans="1:11" ht="15" customHeight="1" thickBot="1">
      <c r="A9" s="244" t="s">
        <v>15</v>
      </c>
      <c r="B9" s="334" t="str">
        <f>'Part 1'!B4</f>
        <v> </v>
      </c>
      <c r="C9" s="334"/>
      <c r="D9" s="245"/>
      <c r="E9" s="245"/>
      <c r="F9" s="246" t="s">
        <v>11</v>
      </c>
      <c r="G9" s="247">
        <f>+'Part 1'!B3</f>
        <v>2020</v>
      </c>
      <c r="H9" s="291">
        <f>'Part 1'!B5</f>
        <v>0</v>
      </c>
      <c r="I9" s="245"/>
      <c r="J9" s="246" t="s">
        <v>49</v>
      </c>
      <c r="K9" s="248">
        <f>+'Part 1'!D4</f>
        <v>0</v>
      </c>
    </row>
    <row r="10" spans="1:11" ht="15" customHeight="1">
      <c r="A10" s="244"/>
      <c r="B10" s="290" t="s">
        <v>361</v>
      </c>
      <c r="C10" s="249"/>
      <c r="D10" s="245"/>
      <c r="E10" s="245"/>
      <c r="F10" s="246"/>
      <c r="G10" s="292" t="s">
        <v>362</v>
      </c>
      <c r="H10" s="293" t="s">
        <v>363</v>
      </c>
      <c r="I10" s="245"/>
      <c r="J10" s="246"/>
      <c r="K10" s="294" t="s">
        <v>364</v>
      </c>
    </row>
    <row r="11" spans="1:11" ht="15" customHeight="1">
      <c r="A11" s="244"/>
      <c r="B11" s="249"/>
      <c r="C11" s="249"/>
      <c r="D11" s="245"/>
      <c r="E11" s="245"/>
      <c r="F11" s="246"/>
      <c r="G11" s="250"/>
      <c r="H11" s="252"/>
      <c r="I11" s="245"/>
      <c r="J11" s="246"/>
      <c r="K11" s="251"/>
    </row>
    <row r="12" spans="1:12" ht="60.75" customHeight="1">
      <c r="A12" s="226"/>
      <c r="B12" s="338" t="s">
        <v>106</v>
      </c>
      <c r="C12" s="339"/>
      <c r="D12" s="339"/>
      <c r="E12" s="340"/>
      <c r="F12" s="340"/>
      <c r="G12" s="340"/>
      <c r="H12" s="340"/>
      <c r="I12" s="340"/>
      <c r="J12" s="340"/>
      <c r="K12" s="341"/>
      <c r="L12" s="227"/>
    </row>
    <row r="13" spans="1:11" ht="138" customHeight="1">
      <c r="A13" s="215"/>
      <c r="B13" s="338" t="s">
        <v>354</v>
      </c>
      <c r="C13" s="338"/>
      <c r="D13" s="338"/>
      <c r="E13" s="338"/>
      <c r="F13" s="338"/>
      <c r="G13" s="338"/>
      <c r="H13" s="338"/>
      <c r="I13" s="338"/>
      <c r="J13" s="338"/>
      <c r="K13" s="341"/>
    </row>
    <row r="14" spans="1:11" ht="12.75" customHeight="1">
      <c r="A14" s="215"/>
      <c r="B14" s="216"/>
      <c r="C14" s="217"/>
      <c r="D14" s="216"/>
      <c r="E14" s="216"/>
      <c r="F14" s="216"/>
      <c r="G14" s="216"/>
      <c r="H14" s="216"/>
      <c r="I14" s="216"/>
      <c r="J14" s="216"/>
      <c r="K14" s="219"/>
    </row>
    <row r="15" spans="1:11" ht="14.25">
      <c r="A15" s="215"/>
      <c r="B15" s="228"/>
      <c r="C15" s="229"/>
      <c r="D15" s="228"/>
      <c r="E15" s="228"/>
      <c r="F15" s="228"/>
      <c r="G15" s="228"/>
      <c r="H15" s="228"/>
      <c r="I15" s="228"/>
      <c r="J15" s="228"/>
      <c r="K15" s="230"/>
    </row>
    <row r="16" spans="1:11" ht="15" thickBot="1">
      <c r="A16" s="220" t="s">
        <v>16</v>
      </c>
      <c r="B16" s="337"/>
      <c r="C16" s="337"/>
      <c r="D16" s="337"/>
      <c r="E16" s="337"/>
      <c r="F16" s="337"/>
      <c r="G16" s="337"/>
      <c r="H16" s="337"/>
      <c r="I16" s="337"/>
      <c r="J16" s="337"/>
      <c r="K16" s="342"/>
    </row>
    <row r="17" spans="1:11" ht="14.25">
      <c r="A17" s="221"/>
      <c r="B17" s="231" t="s">
        <v>8</v>
      </c>
      <c r="C17" s="223"/>
      <c r="D17" s="228"/>
      <c r="E17" s="228"/>
      <c r="F17" s="228"/>
      <c r="G17" s="228"/>
      <c r="H17" s="228"/>
      <c r="I17" s="228"/>
      <c r="J17" s="228"/>
      <c r="K17" s="230"/>
    </row>
    <row r="18" spans="1:11" ht="15">
      <c r="A18" s="221"/>
      <c r="B18" s="232"/>
      <c r="C18" s="229"/>
      <c r="D18" s="228"/>
      <c r="E18" s="228"/>
      <c r="F18" s="228"/>
      <c r="G18" s="228"/>
      <c r="H18" s="228"/>
      <c r="I18" s="228"/>
      <c r="J18" s="228"/>
      <c r="K18" s="230"/>
    </row>
    <row r="19" spans="1:11" ht="15" thickBot="1">
      <c r="A19" s="220" t="s">
        <v>17</v>
      </c>
      <c r="B19" s="233">
        <f>+B3</f>
        <v>0</v>
      </c>
      <c r="C19" s="233"/>
      <c r="D19" s="233"/>
      <c r="E19" s="233"/>
      <c r="F19" s="233"/>
      <c r="G19" s="233"/>
      <c r="H19" s="233"/>
      <c r="I19" s="234"/>
      <c r="J19" s="234"/>
      <c r="K19" s="235"/>
    </row>
    <row r="20" spans="1:11" ht="14.25">
      <c r="A20" s="221"/>
      <c r="B20" s="236" t="s">
        <v>9</v>
      </c>
      <c r="C20" s="223"/>
      <c r="D20" s="228"/>
      <c r="E20" s="228"/>
      <c r="F20" s="228"/>
      <c r="G20" s="228"/>
      <c r="H20" s="228"/>
      <c r="I20" s="228"/>
      <c r="J20" s="228"/>
      <c r="K20" s="230"/>
    </row>
    <row r="21" spans="1:11" ht="14.25">
      <c r="A21" s="221"/>
      <c r="B21" s="228"/>
      <c r="C21" s="229"/>
      <c r="D21" s="228"/>
      <c r="E21" s="228"/>
      <c r="F21" s="228"/>
      <c r="G21" s="228"/>
      <c r="H21" s="228"/>
      <c r="I21" s="228"/>
      <c r="J21" s="228"/>
      <c r="K21" s="230"/>
    </row>
    <row r="22" spans="1:11" ht="14.25">
      <c r="A22" s="221"/>
      <c r="B22" s="228"/>
      <c r="C22" s="229"/>
      <c r="D22" s="228"/>
      <c r="E22" s="228"/>
      <c r="F22" s="228"/>
      <c r="G22" s="228"/>
      <c r="H22" s="228"/>
      <c r="I22" s="228"/>
      <c r="J22" s="228"/>
      <c r="K22" s="230"/>
    </row>
    <row r="23" spans="1:11" ht="15" thickBot="1">
      <c r="A23" s="220" t="s">
        <v>50</v>
      </c>
      <c r="B23" s="337"/>
      <c r="C23" s="337"/>
      <c r="D23" s="337"/>
      <c r="E23" s="337"/>
      <c r="F23" s="337"/>
      <c r="G23" s="337"/>
      <c r="H23" s="237" t="s">
        <v>51</v>
      </c>
      <c r="I23" s="335"/>
      <c r="J23" s="335"/>
      <c r="K23" s="336"/>
    </row>
    <row r="24" spans="1:11" ht="14.25">
      <c r="A24" s="238"/>
      <c r="B24" s="239" t="s">
        <v>18</v>
      </c>
      <c r="C24" s="240"/>
      <c r="D24" s="241"/>
      <c r="E24" s="241"/>
      <c r="F24" s="241"/>
      <c r="G24" s="241"/>
      <c r="H24" s="241"/>
      <c r="I24" s="242" t="s">
        <v>10</v>
      </c>
      <c r="J24" s="241"/>
      <c r="K24" s="243"/>
    </row>
    <row r="25" ht="14.25">
      <c r="A25" s="19" t="s">
        <v>130</v>
      </c>
    </row>
    <row r="26" ht="14.25" hidden="1"/>
    <row r="27" ht="14.25" hidden="1"/>
    <row r="28" ht="14.25" hidden="1"/>
    <row r="29" ht="14.25" hidden="1"/>
    <row r="30" ht="14.25" hidden="1"/>
    <row r="31" ht="14.25" hidden="1"/>
    <row r="32" ht="14.25" hidden="1"/>
    <row r="33" spans="4:10" ht="14.25" hidden="1">
      <c r="D33" s="64"/>
      <c r="E33" s="64"/>
      <c r="F33" s="64"/>
      <c r="G33" s="64"/>
      <c r="H33" s="64"/>
      <c r="I33" s="64"/>
      <c r="J33" s="64"/>
    </row>
    <row r="34" spans="4:10" ht="14.25" hidden="1">
      <c r="D34" s="64"/>
      <c r="E34" s="64"/>
      <c r="F34" s="64"/>
      <c r="G34" s="64"/>
      <c r="H34" s="64"/>
      <c r="I34" s="64"/>
      <c r="J34" s="64"/>
    </row>
  </sheetData>
  <sheetProtection/>
  <mergeCells count="9">
    <mergeCell ref="A1:K1"/>
    <mergeCell ref="B3:K3"/>
    <mergeCell ref="B6:K6"/>
    <mergeCell ref="B9:C9"/>
    <mergeCell ref="I23:K23"/>
    <mergeCell ref="B23:G23"/>
    <mergeCell ref="B12:K12"/>
    <mergeCell ref="B13:K13"/>
    <mergeCell ref="B16:K16"/>
  </mergeCells>
  <printOptions/>
  <pageMargins left="0.5" right="0.5" top="1" bottom="0.5" header="0.5" footer="0.5"/>
  <pageSetup cellComments="asDisplayed" fitToHeight="1" fitToWidth="1" horizontalDpi="600" verticalDpi="600" orientation="landscape" r:id="rId1"/>
  <headerFooter alignWithMargins="0">
    <oddFooter>&amp;LData Certification Form&amp;C&amp;F&amp;R&amp;D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STAR+Plus Financial Statistical Report (FSR) Template</dc:title>
  <dc:subject/>
  <dc:creator>HHSC</dc:creator>
  <cp:keywords/>
  <dc:description/>
  <cp:lastModifiedBy>Roznovak,JoAnn (HHSC)</cp:lastModifiedBy>
  <cp:lastPrinted>2017-12-01T18:42:57Z</cp:lastPrinted>
  <dcterms:created xsi:type="dcterms:W3CDTF">2011-06-16T19:21:33Z</dcterms:created>
  <dcterms:modified xsi:type="dcterms:W3CDTF">2019-10-24T20:44:59Z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UMCM Priority</vt:lpwstr>
  </property>
  <property fmtid="{D5CDD505-2E9C-101B-9397-08002B2CF9AE}" pid="3" name="Notes0">
    <vt:lpwstr/>
  </property>
  <property fmtid="{D5CDD505-2E9C-101B-9397-08002B2CF9AE}" pid="4" name="Originator">
    <vt:lpwstr>MCS</vt:lpwstr>
  </property>
  <property fmtid="{D5CDD505-2E9C-101B-9397-08002B2CF9AE}" pid="5" name="Status">
    <vt:lpwstr>Hold</vt:lpwstr>
  </property>
  <property fmtid="{D5CDD505-2E9C-101B-9397-08002B2CF9AE}" pid="6" name="Category">
    <vt:lpwstr>Amendment</vt:lpwstr>
  </property>
  <property fmtid="{D5CDD505-2E9C-101B-9397-08002B2CF9AE}" pid="7" name="Subcategory">
    <vt:lpwstr>Drafts</vt:lpwstr>
  </property>
  <property fmtid="{D5CDD505-2E9C-101B-9397-08002B2CF9AE}" pid="8" name="External Use">
    <vt:lpwstr>0</vt:lpwstr>
  </property>
  <property fmtid="{D5CDD505-2E9C-101B-9397-08002B2CF9AE}" pid="9" name="Date">
    <vt:lpwstr>2017-12-01T10:04:13Z</vt:lpwstr>
  </property>
  <property fmtid="{D5CDD505-2E9C-101B-9397-08002B2CF9AE}" pid="10" name="URL">
    <vt:lpwstr>, </vt:lpwstr>
  </property>
  <property fmtid="{D5CDD505-2E9C-101B-9397-08002B2CF9AE}" pid="11" name="Archive">
    <vt:lpwstr>0</vt:lpwstr>
  </property>
  <property fmtid="{D5CDD505-2E9C-101B-9397-08002B2CF9AE}" pid="12" name="_ip_UnifiedCompliancePolicyUIAction">
    <vt:lpwstr/>
  </property>
  <property fmtid="{D5CDD505-2E9C-101B-9397-08002B2CF9AE}" pid="13" name="_ip_UnifiedCompliancePolicyProperties">
    <vt:lpwstr/>
  </property>
</Properties>
</file>