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8435" windowHeight="11580" tabRatio="618" activeTab="0"/>
  </bookViews>
  <sheets>
    <sheet name="Document History" sheetId="1" r:id="rId1"/>
    <sheet name="Part 1" sheetId="2" r:id="rId2"/>
    <sheet name="Part 2" sheetId="3" r:id="rId3"/>
    <sheet name="Part 3" sheetId="4" r:id="rId4"/>
    <sheet name="Part 4" sheetId="5" r:id="rId5"/>
    <sheet name="Part 5" sheetId="6" r:id="rId6"/>
    <sheet name="Part 6" sheetId="7" r:id="rId7"/>
    <sheet name="Certification" sheetId="8" r:id="rId8"/>
  </sheets>
  <definedNames>
    <definedName name="Certification">'Certification'!$A$1:$K$26</definedName>
    <definedName name="Document_History">'Document History'!$A$1:$F$17</definedName>
    <definedName name="Part1_Expenses">'Part 1'!$A$21:$P$31</definedName>
    <definedName name="Part1_Header">'Part 1'!$A$1:$P$5</definedName>
    <definedName name="Part1_IncomeStmt">'Part 1'!$A$6:$P$42</definedName>
    <definedName name="Part1_Revenues">'Part 1'!$A$10:$P$20</definedName>
    <definedName name="Part2_Header">'Part 2'!$A$1:$P$5</definedName>
    <definedName name="Part2_Statistics">'Part 2'!$A$6:$P$19</definedName>
    <definedName name="Part3_Header">'Part 3'!$A$1:$P$5</definedName>
    <definedName name="Part3_Med_Pharm_Premiums">'Part 3'!$A$6:$P$42</definedName>
    <definedName name="Part3_Medical_Prems">'Part 3'!$A$8:$P$21</definedName>
    <definedName name="Part3_MMs">'Part 3'!$A$22:$P$28</definedName>
    <definedName name="Part3_Pharm_Prems">'Part 3'!$A$29:$P$42</definedName>
    <definedName name="Part4_Header">'Part 4'!$A$1:$P$5</definedName>
    <definedName name="Part4_MedExp_byClass">'Part 4'!$A$6:$P$54</definedName>
    <definedName name="Part4_MMs">'Part 4'!$A$48:$P$54</definedName>
    <definedName name="Part5_Balance">'Part 5'!$A$25:$P$27</definedName>
    <definedName name="Part5_Breakdown_OtherExp">'Part 5'!$A$28:$P$40</definedName>
    <definedName name="Part5_Header">'Part 5'!$A$1:$P$5</definedName>
    <definedName name="Part5_MedExp_byServiceType">'Part 5'!$A$6:$P$24</definedName>
    <definedName name="Part6_Header">'Part 6'!$A$1:$P$5</definedName>
    <definedName name="Part6_RxExp_byRiskGroup">'Part 6'!$A$6:$P$69</definedName>
    <definedName name="_xlnm.Print_Area" localSheetId="7">'Certification'!$A$1:$L$26</definedName>
    <definedName name="_xlnm.Print_Area" localSheetId="0">'Document History'!$A$1:$G$17</definedName>
    <definedName name="_xlnm.Print_Area" localSheetId="1">'Part 1'!$A$1:$P$41</definedName>
    <definedName name="_xlnm.Print_Area" localSheetId="2">'Part 2'!$A$1:$P$33</definedName>
    <definedName name="_xlnm.Print_Area" localSheetId="3">'Part 3'!$A$1:$Q$42</definedName>
    <definedName name="_xlnm.Print_Area" localSheetId="4">'Part 4'!$A$1:$Q$54</definedName>
    <definedName name="_xlnm.Print_Area" localSheetId="5">'Part 5'!$A$1:$Q$44</definedName>
    <definedName name="_xlnm.Print_Area" localSheetId="6">'Part 6'!$A$1:$Q$69</definedName>
    <definedName name="_xlnm.Print_Titles" localSheetId="3">'Part 3'!$1:$7</definedName>
    <definedName name="Z_053F26FF_2824_4382_A3A3_96003A09DA70_.wvu.PrintArea" localSheetId="0" hidden="1">'Document History'!$A$1:$F$40</definedName>
    <definedName name="Z_09D436D5_B4DE_4096_94C3_9483F09F0E33_.wvu.PrintArea" localSheetId="0" hidden="1">'Document History'!$A$1:$F$40</definedName>
    <definedName name="Z_548A3063_50D6_413A_9EBC_151FB51CCCC0_.wvu.PrintArea" localSheetId="0" hidden="1">'Document History'!$A$1:$F$40</definedName>
    <definedName name="Z_F0685938_4C42_4B8F_B78D_6A38C1438A60_.wvu.PrintArea" localSheetId="0" hidden="1">'Document History'!$A$1:$F$40</definedName>
  </definedNames>
  <calcPr fullCalcOnLoad="1"/>
</workbook>
</file>

<file path=xl/sharedStrings.xml><?xml version="1.0" encoding="utf-8"?>
<sst xmlns="http://schemas.openxmlformats.org/spreadsheetml/2006/main" count="600" uniqueCount="307">
  <si>
    <t>Incurred Months:</t>
  </si>
  <si>
    <t>YTD</t>
  </si>
  <si>
    <t>Document Name</t>
  </si>
  <si>
    <t>Date of Submission</t>
  </si>
  <si>
    <t xml:space="preserve">State Fiscal Year:  </t>
  </si>
  <si>
    <t xml:space="preserve">Submission Date:  </t>
  </si>
  <si>
    <t xml:space="preserve">Submission Type:  </t>
  </si>
  <si>
    <t>Summary Income Statement</t>
  </si>
  <si>
    <t>Printed Name and Title of CEO, CFO, or equivalent (no delegates)</t>
  </si>
  <si>
    <t>On behalf of (legal name of Contractor)</t>
  </si>
  <si>
    <t>Date signed</t>
  </si>
  <si>
    <t xml:space="preserve">4.   </t>
  </si>
  <si>
    <t xml:space="preserve">5.   </t>
  </si>
  <si>
    <t xml:space="preserve">1.  </t>
  </si>
  <si>
    <t xml:space="preserve">2.  </t>
  </si>
  <si>
    <t xml:space="preserve">3.  </t>
  </si>
  <si>
    <t xml:space="preserve">7.  </t>
  </si>
  <si>
    <t xml:space="preserve">8.  </t>
  </si>
  <si>
    <t>Legal Signature of officer named above</t>
  </si>
  <si>
    <t>Program:</t>
  </si>
  <si>
    <t>HHSC  FINANCIAL STATISTICAL REPORT  (FSR)</t>
  </si>
  <si>
    <t>Yr-End 90-Day</t>
  </si>
  <si>
    <t>Yr-End 334-Day</t>
  </si>
  <si>
    <t>DO NOT DELETE BELOW THIS LINE</t>
  </si>
  <si>
    <t>Member Months:</t>
  </si>
  <si>
    <t>Revenues:</t>
  </si>
  <si>
    <t>Medical Expenses:</t>
  </si>
  <si>
    <t>STAR</t>
  </si>
  <si>
    <t>Dallas</t>
  </si>
  <si>
    <t>Statistics</t>
  </si>
  <si>
    <t>Other:</t>
  </si>
  <si>
    <t>Medical Expenses  by Service Type</t>
  </si>
  <si>
    <t>Pharmacy Premium $PMPM:</t>
  </si>
  <si>
    <t># of Prescriptions:</t>
  </si>
  <si>
    <t>DO NOT DELETE BELOW THIS LINE:</t>
  </si>
  <si>
    <t>STAR SDAs:</t>
  </si>
  <si>
    <t>Harris / Houston</t>
  </si>
  <si>
    <t>Ft. Worth / Tarrant</t>
  </si>
  <si>
    <t>El Paso</t>
  </si>
  <si>
    <t>Travis / Austin</t>
  </si>
  <si>
    <t>Lubbock</t>
  </si>
  <si>
    <t>Corpus / Nueces</t>
  </si>
  <si>
    <t>CHIP SDAs:</t>
  </si>
  <si>
    <t>STAR Health (Foster Care)</t>
  </si>
  <si>
    <t>Bexar/San Antonio</t>
  </si>
  <si>
    <t>STAR+PLUS</t>
  </si>
  <si>
    <t>Dental</t>
  </si>
  <si>
    <t>MCO name:</t>
  </si>
  <si>
    <t>Hidalgo</t>
  </si>
  <si>
    <t>Jefferson</t>
  </si>
  <si>
    <t>C-RSA</t>
  </si>
  <si>
    <t>M-RSA West</t>
  </si>
  <si>
    <t>M-RSA Central</t>
  </si>
  <si>
    <t>M-RSA Northeast</t>
  </si>
  <si>
    <t>Superior / Bankers / Centene</t>
  </si>
  <si>
    <t xml:space="preserve">6.   </t>
  </si>
  <si>
    <t xml:space="preserve">9.  </t>
  </si>
  <si>
    <t xml:space="preserve">10.   </t>
  </si>
  <si>
    <t>Post-income items:</t>
  </si>
  <si>
    <t>Included in Total Medical above:</t>
  </si>
  <si>
    <t>Not included in Total Medical above:</t>
  </si>
  <si>
    <t>Net Reinsurance Cost $-PMPM, as included in the annual actuarial rate-setting letter:</t>
  </si>
  <si>
    <t>CHIP (excl Perinatal)</t>
  </si>
  <si>
    <t>CHIP-Perinate</t>
  </si>
  <si>
    <t>STAR Health</t>
  </si>
  <si>
    <t>SFY12</t>
  </si>
  <si>
    <t>SFY13</t>
  </si>
  <si>
    <t>link:</t>
  </si>
  <si>
    <t xml:space="preserve">  relevant rate for this FSR =</t>
  </si>
  <si>
    <t>http://www.hhsc.state.tx.us/rad/managed-care/downloads/2012-star-plus-info.pdf</t>
  </si>
  <si>
    <t>http://www.hhsc.state.tx.us/rad/managed-care/downloads/2012-star-info.pdf</t>
  </si>
  <si>
    <t>http://www.hhsc.state.tx.us/rad/managed-care/downloads/2012-chip-info.pdf</t>
  </si>
  <si>
    <t>(same source doc as CHIP;  different page)</t>
  </si>
  <si>
    <t>http://www.hhsc.state.tx.us/rad/managed-care/downloads/2012-star-health-info.pdf</t>
  </si>
  <si>
    <t>Rptg Period End Date:</t>
  </si>
  <si>
    <t>Medical Expense by Expense Class</t>
  </si>
  <si>
    <t>Paid Claims:</t>
  </si>
  <si>
    <t>Paid Capitation:</t>
  </si>
  <si>
    <t>Paid Reinsurance Premiums, Net of Reinsurance Recoveries:</t>
  </si>
  <si>
    <t xml:space="preserve">MCO name:  </t>
  </si>
  <si>
    <t>Service Area:</t>
  </si>
  <si>
    <t>MCO Name (Name of legal entity of MCO)</t>
  </si>
  <si>
    <t>Program &amp; Service Area</t>
  </si>
  <si>
    <t>Balance</t>
  </si>
  <si>
    <t>Check</t>
  </si>
  <si>
    <t>Medical and Pharmacy Premiums</t>
  </si>
  <si>
    <t>Medical Premiums (HHSC Capitation):</t>
  </si>
  <si>
    <t>Medical Premium $PMPM:</t>
  </si>
  <si>
    <t>Pharmacy Premiums (HHSC Capitation):</t>
  </si>
  <si>
    <t>Part 6:</t>
  </si>
  <si>
    <t>Part 4:</t>
  </si>
  <si>
    <t>Part 3:</t>
  </si>
  <si>
    <t>Part 2:</t>
  </si>
  <si>
    <t>Part 1:</t>
  </si>
  <si>
    <t>Total Cost $PMPM:</t>
  </si>
  <si>
    <t># of Prescriptions per Member-Month</t>
  </si>
  <si>
    <t>Prescription Expense by Risk Group</t>
  </si>
  <si>
    <t>Part 5:</t>
  </si>
  <si>
    <t>SFY</t>
  </si>
  <si>
    <t>Prescription Expense $PMPM:</t>
  </si>
  <si>
    <t>CHAPTER</t>
  </si>
  <si>
    <t>HHSC UNIFORM MANAGED CARE MANUAL</t>
  </si>
  <si>
    <t>EFFECTIVE DATE</t>
  </si>
  <si>
    <t>DOCUMENT HISTORY LOG</t>
  </si>
  <si>
    <t>DOCUMENT</t>
  </si>
  <si>
    <t>EFFECTIVE</t>
  </si>
  <si>
    <t>DATE</t>
  </si>
  <si>
    <t>Baseline</t>
  </si>
  <si>
    <t>STAR Health - Partial Month</t>
  </si>
  <si>
    <t>STAR Health - Member &lt;= 21 Years Old</t>
  </si>
  <si>
    <t>STAR Health - Member &lt;= 21 Years Old (State Funded)</t>
  </si>
  <si>
    <t>STAR Health - Member &gt;= 22 and &lt; 23 Years Old (State Funded)</t>
  </si>
  <si>
    <t>STAR Health - FFCHE</t>
  </si>
  <si>
    <t>STAR HEALTH FINANCIAL STATISTICAL REPORT (FSR) TEMPLATE</t>
  </si>
  <si>
    <t>State-wide</t>
  </si>
  <si>
    <t>Note: Except where stated otherwise, reporting is on an incurred basis (that is, reported in the period corresponding to dates of service, rather than to date paid).  All prior quarters' data must be updated to reflect the most recent revised IBNR estimates.</t>
  </si>
  <si>
    <t>Included in Line 9, "Prescription Expense (excluding PBM Admin)," above:</t>
  </si>
  <si>
    <t>Medical IBNR:</t>
  </si>
  <si>
    <t>Cost per Prescription (excluding PBM Admin):</t>
  </si>
  <si>
    <t>Generic split for Paid Prescriptions:</t>
  </si>
  <si>
    <t>(excludes taxes and Prescription pass-through)</t>
  </si>
  <si>
    <t>Statewide</t>
  </si>
  <si>
    <t>v2.0</t>
  </si>
  <si>
    <t>Quality Improvement Cost:</t>
  </si>
  <si>
    <t>5.3.1.75</t>
  </si>
  <si>
    <t>Initial version of Uniform Managed Care Manual Chapter 5.3.1.75, "STAR Health FSR Template".
This chapter applies to contracts issued as a result of HHSC RFP number 529-15-0001 and replaces Chapter 5.3.1.57 for reporting transactions occurring on or after September 1, 2016.</t>
  </si>
  <si>
    <t>End of Worksheet</t>
  </si>
  <si>
    <r>
      <t>STATUS</t>
    </r>
    <r>
      <rPr>
        <b/>
        <vertAlign val="superscript"/>
        <sz val="11"/>
        <color indexed="8"/>
        <rFont val="Arial"/>
        <family val="2"/>
      </rPr>
      <t>1</t>
    </r>
  </si>
  <si>
    <r>
      <t>DESCRIPTION</t>
    </r>
    <r>
      <rPr>
        <b/>
        <vertAlign val="superscript"/>
        <sz val="11"/>
        <color indexed="8"/>
        <rFont val="Arial"/>
        <family val="2"/>
      </rPr>
      <t>3</t>
    </r>
  </si>
  <si>
    <r>
      <t>REVISION</t>
    </r>
    <r>
      <rPr>
        <b/>
        <vertAlign val="superscript"/>
        <sz val="11"/>
        <rFont val="Arial"/>
        <family val="2"/>
      </rPr>
      <t>2</t>
    </r>
  </si>
  <si>
    <r>
      <t>1</t>
    </r>
    <r>
      <rPr>
        <sz val="11"/>
        <rFont val="Arial"/>
        <family val="2"/>
      </rPr>
      <t xml:space="preserve">  Status should be represented as “Baseline” for initial issuances, “Revision” for changes to the Baseline version, and “Cancellation” for withdrawn versions.</t>
    </r>
  </si>
  <si>
    <r>
      <t xml:space="preserve">2 </t>
    </r>
    <r>
      <rPr>
        <sz val="11"/>
        <rFont val="Arial"/>
        <family val="2"/>
      </rPr>
      <t xml:space="preserve"> Revisions should be numbered according to the version of the issuance and sequential numbering of the revision—e.g., “1.2” refers to the first version of the document and the second revision.</t>
    </r>
  </si>
  <si>
    <r>
      <t>3</t>
    </r>
    <r>
      <rPr>
        <sz val="11"/>
        <rFont val="Arial"/>
        <family val="2"/>
      </rPr>
      <t xml:space="preserve">  Brief description of the changes to the document made in the revision.</t>
    </r>
  </si>
  <si>
    <t xml:space="preserve">HHSC Managed Care </t>
  </si>
  <si>
    <t>Contract costs</t>
  </si>
  <si>
    <t>1 Member Months</t>
  </si>
  <si>
    <t>3 Medical Premiums</t>
  </si>
  <si>
    <t>4 Pharmacy Premiums</t>
  </si>
  <si>
    <t>5 Investment Income</t>
  </si>
  <si>
    <t>6 Health Insurance Providers Fee Reimbursement</t>
  </si>
  <si>
    <t>7 Other Revenue</t>
  </si>
  <si>
    <t>8 Total Gross Revenues</t>
  </si>
  <si>
    <t>9 Health Insurance Providers Fee &amp; Related Costs</t>
  </si>
  <si>
    <t>10 Premium Taxes</t>
  </si>
  <si>
    <t>11 Maintenance Taxes</t>
  </si>
  <si>
    <t>13 Fee-For-Service</t>
  </si>
  <si>
    <t>14 Capitated Services</t>
  </si>
  <si>
    <t>15 Net Reinsurance cost</t>
  </si>
  <si>
    <t>16 IBNR Accrual - Medical</t>
  </si>
  <si>
    <t>17 Quality Improvement</t>
  </si>
  <si>
    <t>18 Total Medical Expenses</t>
  </si>
  <si>
    <t>19 Prescription Expenses (excluding PBM Admin)</t>
  </si>
  <si>
    <t>24 % Medical Exp to Net Revenues</t>
  </si>
  <si>
    <t>25 % Prescription Exp to Net Revenues</t>
  </si>
  <si>
    <t>26 % Total Medical and Prescription to Net Rev. (MLR)</t>
  </si>
  <si>
    <t>27 % Admin Exp to Net Revenues</t>
  </si>
  <si>
    <t>29 % Adj. Admin to Net Revenues</t>
  </si>
  <si>
    <t>30 Performance Assessment</t>
  </si>
  <si>
    <r>
      <rPr>
        <sz val="11"/>
        <rFont val="Arial"/>
        <family val="2"/>
      </rPr>
      <t>28</t>
    </r>
    <r>
      <rPr>
        <b/>
        <sz val="11"/>
        <rFont val="Arial"/>
        <family val="2"/>
      </rPr>
      <t xml:space="preserve"> % Net Income to Net Revenues</t>
    </r>
  </si>
  <si>
    <r>
      <rPr>
        <sz val="11"/>
        <rFont val="Arial"/>
        <family val="2"/>
      </rPr>
      <t>23</t>
    </r>
    <r>
      <rPr>
        <b/>
        <sz val="11"/>
        <rFont val="Arial"/>
        <family val="2"/>
      </rPr>
      <t xml:space="preserve"> Net Income Before Taxes</t>
    </r>
  </si>
  <si>
    <r>
      <rPr>
        <sz val="11"/>
        <rFont val="Arial"/>
        <family val="2"/>
      </rPr>
      <t>22</t>
    </r>
    <r>
      <rPr>
        <b/>
        <sz val="11"/>
        <rFont val="Arial"/>
        <family val="2"/>
      </rPr>
      <t xml:space="preserve"> Total Expenses</t>
    </r>
  </si>
  <si>
    <r>
      <rPr>
        <sz val="11"/>
        <rFont val="Arial"/>
        <family val="2"/>
      </rPr>
      <t>21</t>
    </r>
    <r>
      <rPr>
        <b/>
        <sz val="11"/>
        <rFont val="Arial"/>
        <family val="2"/>
      </rPr>
      <t xml:space="preserve"> Administrative Expenses</t>
    </r>
  </si>
  <si>
    <r>
      <rPr>
        <sz val="11"/>
        <rFont val="Arial"/>
        <family val="2"/>
      </rPr>
      <t>20</t>
    </r>
    <r>
      <rPr>
        <b/>
        <sz val="11"/>
        <rFont val="Arial"/>
        <family val="2"/>
      </rPr>
      <t xml:space="preserve"> Total Medical and Prescription Expenses</t>
    </r>
  </si>
  <si>
    <r>
      <rPr>
        <sz val="11"/>
        <rFont val="Arial"/>
        <family val="2"/>
      </rPr>
      <t>12</t>
    </r>
    <r>
      <rPr>
        <b/>
        <sz val="11"/>
        <rFont val="Arial"/>
        <family val="2"/>
      </rPr>
      <t xml:space="preserve"> Net Revenues</t>
    </r>
  </si>
  <si>
    <r>
      <rPr>
        <sz val="11"/>
        <rFont val="Arial"/>
        <family val="2"/>
      </rPr>
      <t>2</t>
    </r>
    <r>
      <rPr>
        <b/>
        <sz val="11"/>
        <rFont val="Arial"/>
        <family val="2"/>
      </rPr>
      <t xml:space="preserve"> Average Monthly Member Months</t>
    </r>
  </si>
  <si>
    <t>Line Number</t>
  </si>
  <si>
    <t>1 Paid Medical Expenses Completion Factor</t>
  </si>
  <si>
    <t>2 MCO Admin Cost (including PBM Admin)</t>
  </si>
  <si>
    <t>3 Health Insurance Providers Fee &amp; Related Costs</t>
  </si>
  <si>
    <t>4 Premium &amp; Maintenance Taxes</t>
  </si>
  <si>
    <t>5 Medical Expenses, excl Net Reinsurance and Quality Improvement</t>
  </si>
  <si>
    <t>6 Net Reinsurance</t>
  </si>
  <si>
    <t>7 Quality Improvement</t>
  </si>
  <si>
    <t>8 Prescription Expenses (excluding PBM Admin)</t>
  </si>
  <si>
    <t>9 Subtotal</t>
  </si>
  <si>
    <t>10 Profit/(Loss) before Experience Rebate</t>
  </si>
  <si>
    <t>11 Total Cost $PMPM to HHSC</t>
  </si>
  <si>
    <t>1 STAR Health - Partial Month</t>
  </si>
  <si>
    <t>2 STAR Health - Member &lt;= 21 Years Old</t>
  </si>
  <si>
    <t>3 STAR Health - Member &lt;= 21 Years Old (State Funded)</t>
  </si>
  <si>
    <t>4 STAR Health - Member &gt;= 22 and &lt; 23 Years Old (State Funded)</t>
  </si>
  <si>
    <t>5 STAR Health - FFCHE</t>
  </si>
  <si>
    <t>6 Total Medical Premiums</t>
  </si>
  <si>
    <t>7 STAR Health - Partial Month</t>
  </si>
  <si>
    <t>8 STAR Health - Member &lt;= 21 Years Old</t>
  </si>
  <si>
    <t>9 STAR Health - Member &lt;= 21 Years Old (State Funded)</t>
  </si>
  <si>
    <t>10 STAR Health - Member &gt;= 22 and &lt; 23 Years Old (State Funded)</t>
  </si>
  <si>
    <t>11 STAR Health - FFCHE</t>
  </si>
  <si>
    <t>12 Total Medical Premium $PMPM</t>
  </si>
  <si>
    <t>13 STAR Health - Partial Month</t>
  </si>
  <si>
    <t>14 STAR Health - Member &lt;= 21 Years Old</t>
  </si>
  <si>
    <t>15 STAR Health - Member &lt;= 21 Years Old (State Funded)</t>
  </si>
  <si>
    <t>16 STAR Health - Member &gt;= 22 and &lt; 23 Years Old (State Funded)</t>
  </si>
  <si>
    <t>17 STAR Health - FFCHE</t>
  </si>
  <si>
    <t>18 Total Member Months</t>
  </si>
  <si>
    <t>19 STAR Health - Partial Month</t>
  </si>
  <si>
    <t>20 STAR Health - Member &lt;= 21 Years Old</t>
  </si>
  <si>
    <t>21 STAR Health - Member &lt;= 21 Years Old (State Funded)</t>
  </si>
  <si>
    <t>22 STAR Health - Member &gt;= 22 and &lt; 23 Years Old (State Funded)</t>
  </si>
  <si>
    <t>23 STAR Health - FFCHE</t>
  </si>
  <si>
    <t xml:space="preserve">24 Total Pharmacy Premiums </t>
  </si>
  <si>
    <t>25 STAR Health - Partial Month</t>
  </si>
  <si>
    <t>26 STAR Health - Member &lt;= 21 Years Old</t>
  </si>
  <si>
    <t>27 STAR Health - Member &lt;= 21 Years Old (State Funded)</t>
  </si>
  <si>
    <t>28 STAR Health - Member &gt;= 22 and &lt; 23 Years Old (State Funded)</t>
  </si>
  <si>
    <t>29 STAR Health - FFCHE</t>
  </si>
  <si>
    <t>30 Total Pharmacy Premium $PMPM</t>
  </si>
  <si>
    <t>Other Medical Expenses:</t>
  </si>
  <si>
    <t>6 Total Paid Claims</t>
  </si>
  <si>
    <t>12 Total Paid Capitation</t>
  </si>
  <si>
    <t>18 Total Net Reinsurance</t>
  </si>
  <si>
    <t>24 Total Medical IBNR:</t>
  </si>
  <si>
    <t xml:space="preserve">25 Quality Improvement </t>
  </si>
  <si>
    <t>26 STAR Health - Partial Month</t>
  </si>
  <si>
    <t>27 STAR Health - Member &lt;= 21 Years Old</t>
  </si>
  <si>
    <t>28 STAR Health - Member &lt;= 21 Years Old (State Funded)</t>
  </si>
  <si>
    <t>29 STAR Health - Member &gt;= 22 and &lt; 23 Years Old (State Funded)</t>
  </si>
  <si>
    <t>30 STAR Health - FFCHE</t>
  </si>
  <si>
    <t>31 Total Other Medical Expenses</t>
  </si>
  <si>
    <r>
      <rPr>
        <u val="single"/>
        <sz val="11"/>
        <rFont val="Arial"/>
        <family val="2"/>
      </rPr>
      <t>32</t>
    </r>
    <r>
      <rPr>
        <b/>
        <u val="single"/>
        <sz val="11"/>
        <rFont val="Arial"/>
        <family val="2"/>
      </rPr>
      <t xml:space="preserve"> Please indicate categories of expenses included in the "Other Medical Expenses" section above:</t>
    </r>
  </si>
  <si>
    <t>Total Member Months</t>
  </si>
  <si>
    <t>Total Medical Expenses by Expense Class</t>
  </si>
  <si>
    <t>1 Physician Services:  Primary Care</t>
  </si>
  <si>
    <t>2 Physician Services:  Specialist</t>
  </si>
  <si>
    <t>3 Physician Services:  Deliveries - Prof Component</t>
  </si>
  <si>
    <t>4 Non-Physician Professional Services</t>
  </si>
  <si>
    <t>5 Emergency Room Services</t>
  </si>
  <si>
    <t>6 Outpatient Facility Services</t>
  </si>
  <si>
    <t>7 Inpatient Facility Svcs: Medical/Surgical</t>
  </si>
  <si>
    <t>8 Inpatient Facility Svcs: Deliveries - Facility Component</t>
  </si>
  <si>
    <t>9 Behavioral Health Services</t>
  </si>
  <si>
    <t>10 Vision Services</t>
  </si>
  <si>
    <t>11 Miscellaneous Other</t>
  </si>
  <si>
    <t>12 Reinsurance Premiums</t>
  </si>
  <si>
    <t>13 Reinsurance Recoveries</t>
  </si>
  <si>
    <t>14 Incurred But Not Reported (IBNR)</t>
  </si>
  <si>
    <t>15 Incentives or Network Risk Retention</t>
  </si>
  <si>
    <t>16 Quality Improvement</t>
  </si>
  <si>
    <r>
      <rPr>
        <sz val="11"/>
        <color indexed="8"/>
        <rFont val="Arial"/>
        <family val="2"/>
      </rPr>
      <t>17</t>
    </r>
    <r>
      <rPr>
        <b/>
        <sz val="11"/>
        <color indexed="8"/>
        <rFont val="Arial"/>
        <family val="2"/>
      </rPr>
      <t xml:space="preserve"> Total Medical Expenses</t>
    </r>
  </si>
  <si>
    <t>18 Total Related Party Expenses</t>
  </si>
  <si>
    <t>19 % of Medical Expenses that are Related Party</t>
  </si>
  <si>
    <t>21 Capitated Services:  BH, Vision, etc.</t>
  </si>
  <si>
    <t>22 Total Medical Value Added Services</t>
  </si>
  <si>
    <r>
      <t>Prescription Expense (excluding PBM admin)</t>
    </r>
    <r>
      <rPr>
        <sz val="11"/>
        <rFont val="Arial"/>
        <family val="2"/>
      </rPr>
      <t>:</t>
    </r>
  </si>
  <si>
    <t>7 IBNR related to Prescriptions</t>
  </si>
  <si>
    <t>8 TPL pay &amp; chase collected (related to Pharmacy only)</t>
  </si>
  <si>
    <t>10 STAR Health - Partial Month</t>
  </si>
  <si>
    <t>11 STAR Health - Member &lt;= 21 Years Old</t>
  </si>
  <si>
    <t>12 STAR Health - Member &lt;= 21 Years Old (State Funded)</t>
  </si>
  <si>
    <t>13 STAR Health - Member &gt;= 22 and &lt; 23 Years Old (State Funded)</t>
  </si>
  <si>
    <t>14 STAR Health - FFCHE</t>
  </si>
  <si>
    <t>15 Prescription Paid Claims Expense $PMPM</t>
  </si>
  <si>
    <t>16 Prescription Expense including IBNR $PMPM</t>
  </si>
  <si>
    <t>17 STAR Health - Partial Month</t>
  </si>
  <si>
    <t>18 STAR Health - Member &lt;= 21 Years Old</t>
  </si>
  <si>
    <t>19 STAR Health - Member &lt;= 21 Years Old (State Funded)</t>
  </si>
  <si>
    <t>20 STAR Health - Member &gt;= 22 and &lt; 23 Years Old (State Funded)</t>
  </si>
  <si>
    <t>21 STAR Health - FFCHE</t>
  </si>
  <si>
    <t>22 # of Prescriptions in IBNR (Line 7 above)</t>
  </si>
  <si>
    <t>23 Total # of Prescriptions</t>
  </si>
  <si>
    <t>24 STAR Health - Partial Month</t>
  </si>
  <si>
    <t>25 STAR Health - Member &lt;= 21 Years Old</t>
  </si>
  <si>
    <t>26 STAR Health - Member &lt;= 21 Years Old (State Funded)</t>
  </si>
  <si>
    <t>27 STAR Health - Member &gt;= 22 and &lt; 23 Years Old (State Funded)</t>
  </si>
  <si>
    <t>28 STAR Health - FFCHE</t>
  </si>
  <si>
    <t>29 Average cost of paid claims per Prescription</t>
  </si>
  <si>
    <t>30 IBNR related to Prescriptions</t>
  </si>
  <si>
    <t>31 Average Cost per Prescription (excluding PBM Admin)</t>
  </si>
  <si>
    <t>32 % Prescription Cost to Rx Premium</t>
  </si>
  <si>
    <t>33 STAR Health - Partial Month</t>
  </si>
  <si>
    <t>34 STAR Health - Member &lt;= 21 Years Old</t>
  </si>
  <si>
    <t>35 STAR Health - Member &lt;= 21 Years Old (State Funded)</t>
  </si>
  <si>
    <t>36 STAR Health - Member &gt;= 22 and &lt; 23 Years Old (State Funded)</t>
  </si>
  <si>
    <t>37 STAR Health - FFCHE</t>
  </si>
  <si>
    <t>38 Average # of Paid Prescriptions per Member-Month</t>
  </si>
  <si>
    <t>39 Average # of Prescriptions per Member-Month incl IBNR:</t>
  </si>
  <si>
    <t>40 % Generic, by # of Prescriptions</t>
  </si>
  <si>
    <t>41 % Generic, by Aggregate $ Gross Cost</t>
  </si>
  <si>
    <t>42 Included in Line 6 above: Non-PBM expenditures</t>
  </si>
  <si>
    <t>43 Included in Line 23 above: Non-PBM # of Rx</t>
  </si>
  <si>
    <t>44 Excluded from Line 6: PBM $ in Part 4 Other Med Exp</t>
  </si>
  <si>
    <t>45 Excluded from Line 23: PBM # of Rx related to Line 44</t>
  </si>
  <si>
    <t>46 Total PBM $ billed to MCO (excl. PBM Admin)</t>
  </si>
  <si>
    <t>47 Total PBM Qty of Rx</t>
  </si>
  <si>
    <t>49 Pharmacy administered vaccines</t>
  </si>
  <si>
    <r>
      <rPr>
        <sz val="11"/>
        <rFont val="Arial"/>
        <family val="2"/>
      </rPr>
      <t>6</t>
    </r>
    <r>
      <rPr>
        <b/>
        <sz val="11"/>
        <rFont val="Arial"/>
        <family val="2"/>
      </rPr>
      <t xml:space="preserve"> Prescription Paid Claims Expense</t>
    </r>
  </si>
  <si>
    <r>
      <rPr>
        <sz val="11"/>
        <rFont val="Arial"/>
        <family val="2"/>
      </rPr>
      <t>9</t>
    </r>
    <r>
      <rPr>
        <b/>
        <sz val="11"/>
        <rFont val="Arial"/>
        <family val="2"/>
      </rPr>
      <t xml:space="preserve"> Prescription Expense (excluding PBM admin)</t>
    </r>
  </si>
  <si>
    <r>
      <rPr>
        <sz val="11"/>
        <rFont val="Arial"/>
        <family val="2"/>
      </rPr>
      <t xml:space="preserve">48 </t>
    </r>
    <r>
      <rPr>
        <b/>
        <u val="single"/>
        <sz val="11"/>
        <rFont val="Arial"/>
        <family val="2"/>
      </rPr>
      <t>Please provide the last date of actual pharmacy payments (Pharmacy Benefit Manager/PBM invoiced date range) included in "Prescription Paid Claims Expense" above:</t>
    </r>
  </si>
  <si>
    <r>
      <t>The named managed care organization, herein refe</t>
    </r>
    <r>
      <rPr>
        <sz val="11"/>
        <color indexed="8"/>
        <rFont val="Arial"/>
        <family val="2"/>
      </rPr>
      <t xml:space="preserve">rred to as "MCO," </t>
    </r>
    <r>
      <rPr>
        <sz val="11"/>
        <rFont val="Arial"/>
        <family val="2"/>
      </rPr>
      <t xml:space="preserve">or "Contractor," is authorized to </t>
    </r>
    <r>
      <rPr>
        <sz val="11"/>
        <color indexed="8"/>
        <rFont val="Arial"/>
        <family val="2"/>
      </rPr>
      <t xml:space="preserve">submit encounter data to the Texas Health and Human Services Commission (HHSC) for services rendered by the undersigned MCO, in machine-readable form, as specified by HHSC. Contractor is also required to submit data in the attached Financial Statistical Report (FSR). </t>
    </r>
  </si>
  <si>
    <r>
      <rPr>
        <sz val="11"/>
        <color indexed="8"/>
        <rFont val="Arial"/>
        <family val="2"/>
      </rPr>
      <t>By signature below, contractor certifies that the data or documents so recorded and submitted as input data or information, based on my best knowledge, information, and belief, are in compliance with Subpart H of the Balanced Budget Act Certification requirements; are complete, accurate, and truthful; and are in accordance with all Federal and State laws, regulations, policies, and the HHSC Contract in effect during the time covered in the report. Contractor further certifies that it will</t>
    </r>
    <r>
      <rPr>
        <sz val="11"/>
        <rFont val="Arial"/>
        <family val="2"/>
      </rPr>
      <t xml:space="preserve"> retain and preserve all documents as required by law or by the Contract, submit all or any part of the same, or permit access to same for audit purposes, as required by HHSC or any agency of the federal government, or their representative(s). Document access and retention extends to source documents needed to verify any costs billed to or assessed to the Contractor by the Contractor's parent or any other Affiliate;  such source documents may include parts of the books and records of the parent or other Affiliate.</t>
    </r>
  </si>
  <si>
    <t>Revised</t>
  </si>
  <si>
    <t>20 Capitated Services:  PCPs, Hospitals, and Other Providers</t>
  </si>
  <si>
    <t>23 Total Case-by-Case Services</t>
  </si>
  <si>
    <t>24 Behavioral Health Services $PMPM</t>
  </si>
  <si>
    <t>25 Vision Services $PMPM</t>
  </si>
  <si>
    <t>26 Emergency Room as % of Medical Expenses</t>
  </si>
  <si>
    <t>FSR Period</t>
  </si>
  <si>
    <t>DATA CERTIFICATION FORM</t>
  </si>
  <si>
    <t>Adds Case-by-Case Services informational line on Part 5, and minor administrative edits for clarification and ease of use.
This chapter applies to contracts issued as a result of HHSC RFP number 529-15-0001 for reporting transactions occurring on or after September 1, 2018.</t>
  </si>
  <si>
    <t>Q1</t>
  </si>
  <si>
    <t>Q2</t>
  </si>
  <si>
    <t>Q3</t>
  </si>
  <si>
    <t>Q4</t>
  </si>
  <si>
    <t>Version 2.1.1</t>
  </si>
  <si>
    <t>Revision</t>
  </si>
  <si>
    <t>2.1.1</t>
  </si>
  <si>
    <t xml:space="preserve">Administrative change made to update the password protection within the template per an internal audit recommendation.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</si>
</sst>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0_);[Red]\(0\)"/>
    <numFmt numFmtId="167" formatCode="0.0%"/>
    <numFmt numFmtId="168" formatCode="_(&quot;$&quot;* #,##0.0_);_(&quot;$&quot;* \(#,##0.0\);_(&quot;$&quot;* &quot;-&quot;??_);_(@_)"/>
    <numFmt numFmtId="169" formatCode="_(&quot;$&quot;* #,##0_);_(&quot;$&quot;* \(#,##0\);_(&quot;$&quot;* &quot;-&quot;??_);_(@_)"/>
    <numFmt numFmtId="170" formatCode="0.000000"/>
    <numFmt numFmtId="171" formatCode="0.00000"/>
    <numFmt numFmtId="172" formatCode="0.0000"/>
    <numFmt numFmtId="173" formatCode="0.000"/>
    <numFmt numFmtId="174" formatCode="[$-409]dddd\,\ mmmm\ dd\,\ yyyy"/>
    <numFmt numFmtId="175" formatCode="[$-409]mmmm\ d\,\ yyyy;@"/>
    <numFmt numFmtId="176" formatCode="#,##0.0_);\(#,##0.0\)"/>
    <numFmt numFmtId="177" formatCode="&quot;$&quot;#,##0.0_);\(&quot;$&quot;#,##0.0\)"/>
    <numFmt numFmtId="178" formatCode="#,##0.0_);[Red]\(#,##0.0\)"/>
    <numFmt numFmtId="179" formatCode="&quot;$&quot;#,##0.000_);\(&quot;$&quot;#,##0.000\)"/>
    <numFmt numFmtId="180" formatCode="#,##0.000_);[Red]\(#,##0.000\)"/>
    <numFmt numFmtId="181" formatCode="&quot;Yes&quot;;&quot;Yes&quot;;&quot;No&quot;"/>
    <numFmt numFmtId="182" formatCode="&quot;True&quot;;&quot;True&quot;;&quot;False&quot;"/>
    <numFmt numFmtId="183" formatCode="&quot;On&quot;;&quot;On&quot;;&quot;Off&quot;"/>
    <numFmt numFmtId="184" formatCode="[$€-2]\ #,##0.00_);[Red]\([$€-2]\ #,##0.00\)"/>
    <numFmt numFmtId="185" formatCode="#,##0.000_);\(#,##0.000\)"/>
    <numFmt numFmtId="186" formatCode="&quot;$&quot;#,##0.00"/>
    <numFmt numFmtId="187" formatCode="m/d/yyyy;@"/>
    <numFmt numFmtId="188" formatCode="#,##0.0"/>
    <numFmt numFmtId="189" formatCode="0.0"/>
    <numFmt numFmtId="190" formatCode="_(* #,##0.0_);_(* \(#,##0.0\);_(* &quot;-&quot;??_);_(@_)"/>
    <numFmt numFmtId="191" formatCode="_(&quot;$&quot;* #,##0.000_);_(&quot;$&quot;* \(#,##0.000\);_(&quot;$&quot;* &quot;-&quot;??_);_(@_)"/>
    <numFmt numFmtId="192" formatCode="0.000%"/>
    <numFmt numFmtId="193" formatCode="m/d"/>
    <numFmt numFmtId="194" formatCode="0.00_);[Red]\(0.00\)"/>
    <numFmt numFmtId="195" formatCode="0.0_);[Red]\(0.0\)"/>
    <numFmt numFmtId="196" formatCode="mmmm\ d\,\ yyyy"/>
    <numFmt numFmtId="197" formatCode="_(* #,##0.000_);_(* \(#,##0.000\);_(* &quot;-&quot;??_);_(@_)"/>
    <numFmt numFmtId="198" formatCode="[$-409]mmm\-yy;@"/>
    <numFmt numFmtId="199" formatCode="mmm\-yyyy"/>
  </numFmts>
  <fonts count="43">
    <font>
      <sz val="10"/>
      <name val="Times New Roman"/>
      <family val="0"/>
    </font>
    <font>
      <sz val="10"/>
      <name val="Arial"/>
      <family val="2"/>
    </font>
    <font>
      <sz val="8"/>
      <name val="Times New Roman"/>
      <family val="1"/>
    </font>
    <font>
      <u val="single"/>
      <sz val="10"/>
      <color indexed="12"/>
      <name val="Times New Roman"/>
      <family val="1"/>
    </font>
    <font>
      <u val="single"/>
      <sz val="10"/>
      <color indexed="36"/>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name val="Arial"/>
      <family val="2"/>
    </font>
    <font>
      <b/>
      <sz val="11"/>
      <name val="Arial"/>
      <family val="2"/>
    </font>
    <font>
      <b/>
      <sz val="11"/>
      <color indexed="8"/>
      <name val="Arial"/>
      <family val="2"/>
    </font>
    <font>
      <b/>
      <vertAlign val="superscript"/>
      <sz val="11"/>
      <color indexed="8"/>
      <name val="Arial"/>
      <family val="2"/>
    </font>
    <font>
      <b/>
      <vertAlign val="superscript"/>
      <sz val="11"/>
      <name val="Arial"/>
      <family val="2"/>
    </font>
    <font>
      <sz val="11"/>
      <color indexed="8"/>
      <name val="Arial"/>
      <family val="2"/>
    </font>
    <font>
      <vertAlign val="superscript"/>
      <sz val="11"/>
      <name val="Arial"/>
      <family val="2"/>
    </font>
    <font>
      <b/>
      <u val="single"/>
      <sz val="11"/>
      <name val="Arial"/>
      <family val="2"/>
    </font>
    <font>
      <i/>
      <sz val="11"/>
      <name val="Arial"/>
      <family val="2"/>
    </font>
    <font>
      <u val="single"/>
      <sz val="11"/>
      <name val="Arial"/>
      <family val="2"/>
    </font>
    <font>
      <b/>
      <i/>
      <sz val="11"/>
      <name val="Arial"/>
      <family val="2"/>
    </font>
    <font>
      <u val="single"/>
      <sz val="11"/>
      <color indexed="8"/>
      <name val="Arial"/>
      <family val="2"/>
    </font>
    <font>
      <b/>
      <sz val="11"/>
      <color indexed="10"/>
      <name val="Arial"/>
      <family val="2"/>
    </font>
    <font>
      <sz val="11"/>
      <color indexed="12"/>
      <name val="Arial"/>
      <family val="2"/>
    </font>
    <font>
      <sz val="8"/>
      <name val="Arial"/>
      <family val="2"/>
    </font>
    <font>
      <sz val="11"/>
      <color indexed="9"/>
      <name val="Arial"/>
      <family val="2"/>
    </font>
    <font>
      <i/>
      <sz val="11"/>
      <color indexed="9"/>
      <name val="Arial"/>
      <family val="2"/>
    </font>
    <font>
      <sz val="11"/>
      <color indexed="10"/>
      <name val="Arial"/>
      <family val="2"/>
    </font>
    <font>
      <sz val="11"/>
      <color theme="0"/>
      <name val="Arial"/>
      <family val="2"/>
    </font>
    <font>
      <i/>
      <sz val="11"/>
      <color theme="0"/>
      <name val="Arial"/>
      <family val="2"/>
    </font>
    <font>
      <b/>
      <sz val="11"/>
      <color rgb="FFFF0000"/>
      <name val="Arial"/>
      <family val="2"/>
    </font>
    <font>
      <sz val="11"/>
      <color rgb="FFFF0000"/>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ck"/>
    </border>
    <border>
      <left/>
      <right style="thin"/>
      <top style="medium"/>
      <bottom/>
    </border>
    <border>
      <left style="medium"/>
      <right style="thin"/>
      <top/>
      <bottom style="thin"/>
    </border>
    <border>
      <left/>
      <right style="medium"/>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color indexed="63"/>
      </top>
      <bottom style="thick"/>
    </border>
    <border>
      <left style="medium"/>
      <right/>
      <top/>
      <bottom/>
    </border>
    <border>
      <left/>
      <right style="medium"/>
      <top/>
      <bottom/>
    </border>
    <border>
      <left style="medium"/>
      <right/>
      <top/>
      <bottom style="medium"/>
    </border>
    <border>
      <left/>
      <right style="medium"/>
      <top/>
      <bottom style="medium"/>
    </border>
    <border>
      <left>
        <color indexed="63"/>
      </left>
      <right style="thin">
        <color indexed="8"/>
      </right>
      <top>
        <color indexed="63"/>
      </top>
      <bottom>
        <color indexed="63"/>
      </bottom>
    </border>
    <border>
      <left style="thin"/>
      <right>
        <color indexed="63"/>
      </right>
      <top>
        <color indexed="63"/>
      </top>
      <bottom style="thick">
        <color indexed="8"/>
      </bottom>
    </border>
    <border>
      <left>
        <color indexed="63"/>
      </left>
      <right>
        <color indexed="63"/>
      </right>
      <top>
        <color indexed="63"/>
      </top>
      <bottom style="thick">
        <color indexed="8"/>
      </bottom>
    </border>
    <border>
      <left>
        <color indexed="63"/>
      </left>
      <right style="thin">
        <color indexed="8"/>
      </right>
      <top>
        <color indexed="63"/>
      </top>
      <bottom style="thick">
        <color indexed="8"/>
      </bottom>
    </border>
    <border>
      <left style="medium"/>
      <right style="thin"/>
      <top style="medium"/>
      <bottom/>
    </border>
    <border>
      <left style="medium"/>
      <right style="thin"/>
      <top/>
      <bottom style="thin">
        <color indexed="8"/>
      </bottom>
    </border>
    <border>
      <left style="thin"/>
      <right style="medium"/>
      <top style="medium"/>
      <bottom/>
    </border>
    <border>
      <left style="thin"/>
      <right style="medium"/>
      <top/>
      <bottom style="thin">
        <color indexed="8"/>
      </bottom>
    </border>
    <border>
      <left style="medium"/>
      <right/>
      <top style="thin"/>
      <bottom/>
    </border>
    <border>
      <left/>
      <right style="medium"/>
      <top style="thin"/>
      <bottom/>
    </border>
    <border>
      <left style="thin"/>
      <right>
        <color indexed="63"/>
      </right>
      <top style="thin"/>
      <bottom>
        <color indexed="63"/>
      </bottom>
    </border>
    <border>
      <left style="thin"/>
      <right style="medium"/>
      <top style="thin"/>
      <bottom style="thin"/>
    </border>
    <border>
      <left style="medium"/>
      <right style="thin"/>
      <top style="thin"/>
      <bottom style="thin"/>
    </border>
    <border>
      <left style="medium"/>
      <right/>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4" borderId="7" applyNumberFormat="0" applyFont="0" applyAlignment="0" applyProtection="0"/>
    <xf numFmtId="0" fontId="18" fillId="1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cellStyleXfs>
  <cellXfs count="332">
    <xf numFmtId="0" fontId="0" fillId="0" borderId="0" xfId="0" applyAlignment="1">
      <alignment/>
    </xf>
    <xf numFmtId="0" fontId="21" fillId="0" borderId="0" xfId="76" applyFont="1">
      <alignment/>
      <protection/>
    </xf>
    <xf numFmtId="0" fontId="21" fillId="0" borderId="0" xfId="76" applyFont="1" applyFill="1">
      <alignment/>
      <protection/>
    </xf>
    <xf numFmtId="0" fontId="22" fillId="0" borderId="10" xfId="76" applyFont="1" applyFill="1" applyBorder="1" applyAlignment="1">
      <alignment horizontal="center" vertical="top" wrapText="1"/>
      <protection/>
    </xf>
    <xf numFmtId="0" fontId="21" fillId="0" borderId="11" xfId="76" applyFont="1" applyFill="1" applyBorder="1">
      <alignment/>
      <protection/>
    </xf>
    <xf numFmtId="0" fontId="21" fillId="0" borderId="12" xfId="76" applyFont="1" applyFill="1" applyBorder="1" applyAlignment="1">
      <alignment horizontal="justify" vertical="top" wrapText="1"/>
      <protection/>
    </xf>
    <xf numFmtId="0" fontId="21" fillId="0" borderId="13" xfId="76" applyFont="1" applyBorder="1">
      <alignment/>
      <protection/>
    </xf>
    <xf numFmtId="0" fontId="21" fillId="0" borderId="13" xfId="76" applyFont="1" applyFill="1" applyBorder="1">
      <alignment/>
      <protection/>
    </xf>
    <xf numFmtId="0" fontId="22" fillId="0" borderId="14" xfId="76" applyFont="1" applyFill="1" applyBorder="1" applyAlignment="1">
      <alignment horizontal="center" wrapText="1"/>
      <protection/>
    </xf>
    <xf numFmtId="0" fontId="23" fillId="0" borderId="14" xfId="76" applyFont="1" applyFill="1" applyBorder="1" applyAlignment="1">
      <alignment horizontal="center" wrapText="1"/>
      <protection/>
    </xf>
    <xf numFmtId="0" fontId="22" fillId="0" borderId="10" xfId="76" applyFont="1" applyFill="1" applyBorder="1" applyAlignment="1">
      <alignment horizontal="center" wrapText="1"/>
      <protection/>
    </xf>
    <xf numFmtId="0" fontId="23" fillId="0" borderId="10" xfId="76" applyFont="1" applyFill="1" applyBorder="1" applyAlignment="1">
      <alignment horizontal="center" wrapText="1"/>
      <protection/>
    </xf>
    <xf numFmtId="0" fontId="21" fillId="0" borderId="15" xfId="76" applyFont="1" applyFill="1" applyBorder="1" applyAlignment="1">
      <alignment horizontal="center" vertical="center" wrapText="1"/>
      <protection/>
    </xf>
    <xf numFmtId="189" fontId="26" fillId="0" borderId="10" xfId="76" applyNumberFormat="1" applyFont="1" applyFill="1" applyBorder="1" applyAlignment="1">
      <alignment horizontal="center" vertical="center" wrapText="1"/>
      <protection/>
    </xf>
    <xf numFmtId="196" fontId="26" fillId="0" borderId="10" xfId="76" applyNumberFormat="1" applyFont="1" applyFill="1" applyBorder="1" applyAlignment="1">
      <alignment horizontal="center" vertical="center" wrapText="1"/>
      <protection/>
    </xf>
    <xf numFmtId="0" fontId="21" fillId="0" borderId="16" xfId="76" applyFont="1" applyFill="1" applyBorder="1" applyAlignment="1">
      <alignment vertical="center" wrapText="1"/>
      <protection/>
    </xf>
    <xf numFmtId="0" fontId="22" fillId="0" borderId="0" xfId="76" applyFont="1">
      <alignment/>
      <protection/>
    </xf>
    <xf numFmtId="0" fontId="21" fillId="0" borderId="0" xfId="0" applyFont="1" applyAlignment="1">
      <alignment vertical="top"/>
    </xf>
    <xf numFmtId="0" fontId="21" fillId="0" borderId="0" xfId="0" applyFont="1" applyAlignment="1">
      <alignment/>
    </xf>
    <xf numFmtId="0" fontId="28" fillId="0" borderId="0" xfId="0" applyFont="1" applyBorder="1" applyAlignment="1" applyProtection="1">
      <alignment horizontal="left" vertical="center"/>
      <protection/>
    </xf>
    <xf numFmtId="0" fontId="21" fillId="0" borderId="0" xfId="0" applyFont="1" applyAlignment="1" applyProtection="1">
      <alignment horizontal="right"/>
      <protection/>
    </xf>
    <xf numFmtId="0" fontId="28" fillId="18" borderId="0" xfId="0" applyFont="1" applyFill="1" applyBorder="1" applyAlignment="1" applyProtection="1">
      <alignment horizontal="left"/>
      <protection locked="0"/>
    </xf>
    <xf numFmtId="0" fontId="28" fillId="0" borderId="0" xfId="0" applyFont="1" applyFill="1" applyBorder="1" applyAlignment="1" applyProtection="1">
      <alignment horizontal="left"/>
      <protection/>
    </xf>
    <xf numFmtId="0" fontId="21" fillId="0" borderId="0" xfId="0" applyFont="1" applyAlignment="1">
      <alignment horizontal="right" vertical="top"/>
    </xf>
    <xf numFmtId="14" fontId="21" fillId="0" borderId="0" xfId="0" applyNumberFormat="1" applyFont="1" applyAlignment="1">
      <alignment horizontal="left" vertical="top"/>
    </xf>
    <xf numFmtId="187" fontId="21" fillId="18" borderId="0" xfId="0" applyNumberFormat="1" applyFont="1" applyFill="1" applyAlignment="1" applyProtection="1">
      <alignment horizontal="left"/>
      <protection locked="0"/>
    </xf>
    <xf numFmtId="0" fontId="29" fillId="0" borderId="0" xfId="0" applyFont="1" applyAlignment="1">
      <alignment wrapText="1"/>
    </xf>
    <xf numFmtId="0" fontId="21" fillId="0" borderId="0" xfId="0" applyFont="1" applyAlignment="1">
      <alignment wrapText="1"/>
    </xf>
    <xf numFmtId="0" fontId="22" fillId="18" borderId="0" xfId="0" applyFont="1" applyFill="1" applyBorder="1" applyAlignment="1" applyProtection="1">
      <alignment horizontal="left"/>
      <protection locked="0"/>
    </xf>
    <xf numFmtId="0" fontId="28" fillId="0" borderId="0" xfId="0" applyFont="1" applyFill="1" applyBorder="1" applyAlignment="1" applyProtection="1">
      <alignment horizontal="left" vertical="center"/>
      <protection/>
    </xf>
    <xf numFmtId="0" fontId="29" fillId="0" borderId="0" xfId="0" applyFont="1" applyBorder="1" applyAlignment="1" applyProtection="1">
      <alignment horizontal="left" vertical="center"/>
      <protection/>
    </xf>
    <xf numFmtId="0" fontId="21" fillId="0" borderId="0" xfId="0" applyFont="1" applyFill="1" applyAlignment="1">
      <alignment/>
    </xf>
    <xf numFmtId="198" fontId="30" fillId="0" borderId="0" xfId="0" applyNumberFormat="1" applyFont="1" applyFill="1" applyBorder="1" applyAlignment="1" applyProtection="1" quotePrefix="1">
      <alignment horizontal="center"/>
      <protection/>
    </xf>
    <xf numFmtId="0" fontId="21" fillId="0" borderId="0" xfId="0" applyFont="1" applyFill="1" applyBorder="1" applyAlignment="1" applyProtection="1">
      <alignment/>
      <protection/>
    </xf>
    <xf numFmtId="38" fontId="29" fillId="0" borderId="0" xfId="54" applyNumberFormat="1" applyFont="1" applyFill="1" applyBorder="1" applyAlignment="1" applyProtection="1">
      <alignment horizontal="right"/>
      <protection/>
    </xf>
    <xf numFmtId="38" fontId="21" fillId="0" borderId="0" xfId="54" applyNumberFormat="1" applyFont="1" applyFill="1" applyBorder="1" applyAlignment="1" applyProtection="1">
      <alignment horizontal="right"/>
      <protection/>
    </xf>
    <xf numFmtId="38" fontId="31" fillId="0" borderId="0" xfId="54" applyNumberFormat="1" applyFont="1" applyFill="1" applyBorder="1" applyAlignment="1" applyProtection="1">
      <alignment horizontal="right"/>
      <protection/>
    </xf>
    <xf numFmtId="38" fontId="21" fillId="0" borderId="0" xfId="54" applyNumberFormat="1" applyFont="1" applyBorder="1" applyAlignment="1" applyProtection="1">
      <alignment horizontal="right"/>
      <protection/>
    </xf>
    <xf numFmtId="0" fontId="22" fillId="0" borderId="0" xfId="0" applyFont="1" applyFill="1" applyBorder="1" applyAlignment="1" applyProtection="1">
      <alignment/>
      <protection/>
    </xf>
    <xf numFmtId="17" fontId="21" fillId="0" borderId="0" xfId="0" applyNumberFormat="1" applyFont="1" applyFill="1" applyBorder="1" applyAlignment="1" applyProtection="1">
      <alignment horizontal="center"/>
      <protection/>
    </xf>
    <xf numFmtId="165" fontId="22" fillId="0" borderId="0" xfId="56" applyNumberFormat="1" applyFont="1" applyFill="1" applyBorder="1" applyAlignment="1" applyProtection="1">
      <alignment horizontal="center"/>
      <protection/>
    </xf>
    <xf numFmtId="0" fontId="39" fillId="0" borderId="0" xfId="56" applyNumberFormat="1" applyFont="1" applyFill="1" applyBorder="1" applyAlignment="1" applyProtection="1">
      <alignment horizontal="center"/>
      <protection/>
    </xf>
    <xf numFmtId="17" fontId="21" fillId="0" borderId="0" xfId="0" applyNumberFormat="1" applyFont="1" applyBorder="1" applyAlignment="1" applyProtection="1">
      <alignment horizontal="center"/>
      <protection/>
    </xf>
    <xf numFmtId="0" fontId="21" fillId="0" borderId="0" xfId="0" applyFont="1" applyAlignment="1" applyProtection="1">
      <alignment horizontal="center"/>
      <protection/>
    </xf>
    <xf numFmtId="0" fontId="22" fillId="0" borderId="0" xfId="0" applyFont="1" applyBorder="1" applyAlignment="1" applyProtection="1">
      <alignment/>
      <protection/>
    </xf>
    <xf numFmtId="0" fontId="21" fillId="0" borderId="0" xfId="0" applyFont="1" applyFill="1" applyAlignment="1" applyProtection="1">
      <alignment/>
      <protection/>
    </xf>
    <xf numFmtId="38" fontId="21" fillId="0" borderId="0" xfId="54" applyNumberFormat="1" applyFont="1" applyAlignment="1" applyProtection="1">
      <alignment/>
      <protection/>
    </xf>
    <xf numFmtId="38" fontId="21" fillId="0" borderId="0" xfId="54" applyNumberFormat="1" applyFont="1" applyFill="1" applyBorder="1" applyAlignment="1" applyProtection="1">
      <alignment/>
      <protection/>
    </xf>
    <xf numFmtId="38" fontId="21" fillId="0" borderId="0" xfId="54" applyNumberFormat="1" applyFont="1" applyFill="1" applyAlignment="1" applyProtection="1">
      <alignment/>
      <protection/>
    </xf>
    <xf numFmtId="0" fontId="21" fillId="0" borderId="0" xfId="0" applyFont="1" applyAlignment="1" applyProtection="1">
      <alignment/>
      <protection/>
    </xf>
    <xf numFmtId="38" fontId="21" fillId="18" borderId="0" xfId="0" applyNumberFormat="1" applyFont="1" applyFill="1" applyAlignment="1" applyProtection="1">
      <alignment/>
      <protection locked="0"/>
    </xf>
    <xf numFmtId="0" fontId="21" fillId="0" borderId="0" xfId="76" applyFont="1" applyFill="1" applyAlignment="1" applyProtection="1">
      <alignment horizontal="center"/>
      <protection/>
    </xf>
    <xf numFmtId="0" fontId="26" fillId="0" borderId="0" xfId="76" applyFont="1" applyFill="1" applyProtection="1">
      <alignment/>
      <protection/>
    </xf>
    <xf numFmtId="38" fontId="21" fillId="18" borderId="17" xfId="58" applyNumberFormat="1" applyFont="1" applyFill="1" applyBorder="1" applyAlignment="1" applyProtection="1">
      <alignment/>
      <protection locked="0"/>
    </xf>
    <xf numFmtId="38" fontId="21" fillId="0" borderId="17" xfId="54" applyNumberFormat="1" applyFont="1" applyBorder="1" applyAlignment="1" applyProtection="1">
      <alignment horizontal="right"/>
      <protection/>
    </xf>
    <xf numFmtId="38" fontId="21" fillId="0" borderId="0" xfId="54" applyNumberFormat="1" applyFont="1" applyBorder="1" applyAlignment="1" applyProtection="1">
      <alignment/>
      <protection/>
    </xf>
    <xf numFmtId="0" fontId="22" fillId="0" borderId="0" xfId="0" applyFont="1" applyFill="1" applyAlignment="1" applyProtection="1">
      <alignment/>
      <protection/>
    </xf>
    <xf numFmtId="38" fontId="21" fillId="0" borderId="18" xfId="54" applyNumberFormat="1" applyFont="1" applyFill="1" applyBorder="1" applyAlignment="1" applyProtection="1">
      <alignment/>
      <protection/>
    </xf>
    <xf numFmtId="38" fontId="22" fillId="0" borderId="18" xfId="54" applyNumberFormat="1" applyFont="1" applyFill="1" applyBorder="1" applyAlignment="1" applyProtection="1">
      <alignment/>
      <protection/>
    </xf>
    <xf numFmtId="165" fontId="21" fillId="0" borderId="0" xfId="54" applyNumberFormat="1" applyFont="1" applyFill="1" applyBorder="1" applyAlignment="1" applyProtection="1">
      <alignment/>
      <protection/>
    </xf>
    <xf numFmtId="165" fontId="21" fillId="0" borderId="0" xfId="54" applyNumberFormat="1" applyFont="1" applyAlignment="1" applyProtection="1">
      <alignment/>
      <protection/>
    </xf>
    <xf numFmtId="165" fontId="21" fillId="0" borderId="0" xfId="54" applyNumberFormat="1" applyFont="1" applyFill="1" applyAlignment="1" applyProtection="1">
      <alignment/>
      <protection/>
    </xf>
    <xf numFmtId="0" fontId="21" fillId="0" borderId="0" xfId="0" applyFont="1" applyFill="1" applyAlignment="1" applyProtection="1" quotePrefix="1">
      <alignment/>
      <protection/>
    </xf>
    <xf numFmtId="0" fontId="21" fillId="0" borderId="0" xfId="76" applyFont="1" applyFill="1" applyProtection="1" quotePrefix="1">
      <alignment/>
      <protection/>
    </xf>
    <xf numFmtId="38" fontId="21" fillId="0" borderId="0" xfId="58" applyNumberFormat="1" applyFont="1" applyFill="1" applyBorder="1" applyAlignment="1" applyProtection="1">
      <alignment/>
      <protection/>
    </xf>
    <xf numFmtId="38" fontId="21" fillId="0" borderId="17" xfId="54" applyNumberFormat="1" applyFont="1" applyFill="1" applyBorder="1" applyAlignment="1" applyProtection="1">
      <alignment/>
      <protection/>
    </xf>
    <xf numFmtId="38" fontId="21" fillId="0" borderId="17" xfId="54" applyNumberFormat="1" applyFont="1" applyFill="1" applyBorder="1" applyAlignment="1" applyProtection="1">
      <alignment horizontal="right"/>
      <protection/>
    </xf>
    <xf numFmtId="0" fontId="21" fillId="0" borderId="0" xfId="76" applyFont="1" applyFill="1" applyAlignment="1" applyProtection="1" quotePrefix="1">
      <alignment horizontal="left"/>
      <protection/>
    </xf>
    <xf numFmtId="38" fontId="22" fillId="0" borderId="17" xfId="54" applyNumberFormat="1" applyFont="1" applyFill="1" applyBorder="1" applyAlignment="1" applyProtection="1">
      <alignment/>
      <protection/>
    </xf>
    <xf numFmtId="0" fontId="22" fillId="0" borderId="0" xfId="0" applyFont="1" applyFill="1" applyAlignment="1" applyProtection="1" quotePrefix="1">
      <alignment horizontal="left"/>
      <protection/>
    </xf>
    <xf numFmtId="38" fontId="22" fillId="0" borderId="17" xfId="54" applyNumberFormat="1" applyFont="1" applyBorder="1" applyAlignment="1" applyProtection="1">
      <alignment horizontal="right"/>
      <protection/>
    </xf>
    <xf numFmtId="38" fontId="21" fillId="0" borderId="18" xfId="54" applyNumberFormat="1" applyFont="1" applyBorder="1" applyAlignment="1" applyProtection="1">
      <alignment/>
      <protection/>
    </xf>
    <xf numFmtId="38" fontId="21" fillId="0" borderId="19" xfId="54" applyNumberFormat="1" applyFont="1" applyFill="1" applyBorder="1" applyAlignment="1" applyProtection="1">
      <alignment/>
      <protection/>
    </xf>
    <xf numFmtId="38" fontId="22" fillId="0" borderId="19" xfId="54" applyNumberFormat="1" applyFont="1" applyFill="1" applyBorder="1" applyAlignment="1" applyProtection="1">
      <alignment/>
      <protection/>
    </xf>
    <xf numFmtId="0" fontId="21" fillId="0" borderId="0" xfId="0" applyFont="1" applyFill="1" applyAlignment="1" applyProtection="1" quotePrefix="1">
      <alignment horizontal="left"/>
      <protection/>
    </xf>
    <xf numFmtId="167" fontId="21" fillId="0" borderId="0" xfId="56" applyNumberFormat="1" applyFont="1" applyFill="1" applyBorder="1" applyAlignment="1" applyProtection="1">
      <alignment/>
      <protection/>
    </xf>
    <xf numFmtId="167" fontId="21" fillId="0" borderId="0" xfId="58" applyNumberFormat="1" applyFont="1" applyFill="1" applyBorder="1" applyAlignment="1" applyProtection="1">
      <alignment/>
      <protection/>
    </xf>
    <xf numFmtId="167" fontId="21" fillId="0" borderId="0" xfId="54" applyNumberFormat="1" applyFont="1" applyFill="1" applyBorder="1" applyAlignment="1" applyProtection="1">
      <alignment/>
      <protection/>
    </xf>
    <xf numFmtId="167" fontId="21" fillId="0" borderId="0" xfId="54" applyNumberFormat="1" applyFont="1" applyBorder="1" applyAlignment="1" applyProtection="1">
      <alignment/>
      <protection/>
    </xf>
    <xf numFmtId="167" fontId="21" fillId="0" borderId="17" xfId="58" applyNumberFormat="1" applyFont="1" applyFill="1" applyBorder="1" applyAlignment="1" applyProtection="1">
      <alignment/>
      <protection/>
    </xf>
    <xf numFmtId="167" fontId="21" fillId="0" borderId="17" xfId="56" applyNumberFormat="1" applyFont="1" applyFill="1" applyBorder="1" applyAlignment="1" applyProtection="1">
      <alignment/>
      <protection/>
    </xf>
    <xf numFmtId="167" fontId="22" fillId="0" borderId="0" xfId="54" applyNumberFormat="1" applyFont="1" applyFill="1" applyBorder="1" applyAlignment="1" applyProtection="1">
      <alignment/>
      <protection/>
    </xf>
    <xf numFmtId="167" fontId="22" fillId="0" borderId="0" xfId="54" applyNumberFormat="1" applyFont="1" applyBorder="1" applyAlignment="1" applyProtection="1">
      <alignment/>
      <protection/>
    </xf>
    <xf numFmtId="167" fontId="22" fillId="0" borderId="0" xfId="56" applyNumberFormat="1" applyFont="1" applyFill="1" applyBorder="1" applyAlignment="1" applyProtection="1">
      <alignment/>
      <protection/>
    </xf>
    <xf numFmtId="0" fontId="21" fillId="0" borderId="0" xfId="76" applyFont="1" applyFill="1" applyProtection="1">
      <alignment/>
      <protection/>
    </xf>
    <xf numFmtId="167" fontId="22" fillId="0" borderId="0" xfId="58" applyNumberFormat="1" applyFont="1" applyFill="1" applyBorder="1" applyAlignment="1" applyProtection="1">
      <alignment/>
      <protection/>
    </xf>
    <xf numFmtId="0" fontId="21" fillId="0" borderId="0" xfId="76" applyFont="1" applyFill="1" applyAlignment="1" applyProtection="1" quotePrefix="1">
      <alignment horizontal="left" indent="3"/>
      <protection/>
    </xf>
    <xf numFmtId="0" fontId="22" fillId="0" borderId="0" xfId="0" applyFont="1" applyAlignment="1" applyProtection="1">
      <alignment horizontal="left"/>
      <protection/>
    </xf>
    <xf numFmtId="167" fontId="21" fillId="0" borderId="0" xfId="81" applyNumberFormat="1" applyFont="1" applyBorder="1" applyAlignment="1" applyProtection="1">
      <alignment/>
      <protection/>
    </xf>
    <xf numFmtId="167" fontId="22" fillId="0" borderId="0" xfId="81" applyNumberFormat="1" applyFont="1" applyFill="1" applyBorder="1" applyAlignment="1" applyProtection="1">
      <alignment/>
      <protection/>
    </xf>
    <xf numFmtId="166" fontId="21" fillId="0" borderId="0" xfId="54" applyNumberFormat="1" applyFont="1" applyFill="1" applyBorder="1" applyAlignment="1" applyProtection="1">
      <alignment/>
      <protection/>
    </xf>
    <xf numFmtId="38" fontId="21" fillId="18" borderId="0" xfId="54" applyNumberFormat="1" applyFont="1" applyFill="1" applyBorder="1" applyAlignment="1" applyProtection="1">
      <alignment horizontal="right"/>
      <protection locked="0"/>
    </xf>
    <xf numFmtId="0" fontId="21" fillId="0" borderId="0" xfId="0" applyFont="1" applyAlignment="1" applyProtection="1">
      <alignment horizontal="left"/>
      <protection/>
    </xf>
    <xf numFmtId="0" fontId="28" fillId="18" borderId="0" xfId="0" applyFont="1" applyFill="1" applyBorder="1" applyAlignment="1" applyProtection="1">
      <alignment/>
      <protection locked="0"/>
    </xf>
    <xf numFmtId="0" fontId="21" fillId="0" borderId="0" xfId="0" applyFont="1" applyAlignment="1">
      <alignment horizontal="left"/>
    </xf>
    <xf numFmtId="0" fontId="21" fillId="0" borderId="0" xfId="0" applyFont="1" applyFill="1" applyBorder="1" applyAlignment="1" applyProtection="1">
      <alignment horizontal="left"/>
      <protection/>
    </xf>
    <xf numFmtId="0" fontId="21" fillId="0" borderId="0" xfId="0" applyFont="1" applyFill="1" applyAlignment="1" applyProtection="1">
      <alignment horizontal="left"/>
      <protection/>
    </xf>
    <xf numFmtId="0" fontId="30" fillId="0" borderId="0" xfId="0" applyFont="1" applyFill="1" applyAlignment="1" applyProtection="1">
      <alignment horizontal="left"/>
      <protection/>
    </xf>
    <xf numFmtId="0" fontId="30" fillId="0" borderId="0" xfId="0" applyFont="1" applyFill="1" applyBorder="1" applyAlignment="1" applyProtection="1">
      <alignment horizontal="left"/>
      <protection/>
    </xf>
    <xf numFmtId="0" fontId="26" fillId="0" borderId="0" xfId="0" applyFont="1" applyAlignment="1" applyProtection="1">
      <alignment vertical="top" wrapText="1"/>
      <protection/>
    </xf>
    <xf numFmtId="17" fontId="28" fillId="0" borderId="0" xfId="0" applyNumberFormat="1" applyFont="1" applyFill="1" applyBorder="1" applyAlignment="1" applyProtection="1">
      <alignment horizontal="center"/>
      <protection/>
    </xf>
    <xf numFmtId="0" fontId="39" fillId="0" borderId="0" xfId="0" applyFont="1" applyFill="1" applyAlignment="1" applyProtection="1">
      <alignment horizont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protection/>
    </xf>
    <xf numFmtId="0" fontId="28" fillId="0" borderId="0" xfId="0" applyFont="1" applyFill="1" applyBorder="1" applyAlignment="1" applyProtection="1">
      <alignment horizontal="center" vertical="center"/>
      <protection/>
    </xf>
    <xf numFmtId="0" fontId="22" fillId="0" borderId="0" xfId="0" applyFont="1" applyAlignment="1">
      <alignment/>
    </xf>
    <xf numFmtId="0" fontId="29" fillId="0" borderId="0" xfId="0" applyFont="1" applyAlignment="1">
      <alignment horizontal="center"/>
    </xf>
    <xf numFmtId="187" fontId="22" fillId="0" borderId="0" xfId="0" applyNumberFormat="1" applyFont="1" applyAlignment="1" applyProtection="1">
      <alignment horizontal="left"/>
      <protection/>
    </xf>
    <xf numFmtId="0" fontId="22" fillId="0" borderId="0" xfId="0" applyFont="1" applyFill="1" applyBorder="1" applyAlignment="1" applyProtection="1">
      <alignment horizontal="left"/>
      <protection/>
    </xf>
    <xf numFmtId="0" fontId="29" fillId="0" borderId="0" xfId="0" applyFont="1" applyFill="1" applyBorder="1" applyAlignment="1" applyProtection="1">
      <alignment horizontal="center" vertical="center"/>
      <protection/>
    </xf>
    <xf numFmtId="0" fontId="21" fillId="0" borderId="0" xfId="0" applyFont="1" applyBorder="1" applyAlignment="1" applyProtection="1">
      <alignment/>
      <protection/>
    </xf>
    <xf numFmtId="0" fontId="28" fillId="0" borderId="0" xfId="0" applyFont="1" applyFill="1" applyBorder="1" applyAlignment="1" applyProtection="1">
      <alignment horizontal="left" vertical="top"/>
      <protection/>
    </xf>
    <xf numFmtId="0" fontId="21" fillId="0" borderId="0" xfId="0" applyFont="1" applyFill="1" applyAlignment="1">
      <alignment vertical="top"/>
    </xf>
    <xf numFmtId="0" fontId="22" fillId="0" borderId="0" xfId="0" applyFont="1" applyFill="1" applyBorder="1" applyAlignment="1" applyProtection="1">
      <alignment vertical="center"/>
      <protection/>
    </xf>
    <xf numFmtId="0" fontId="21" fillId="0" borderId="0" xfId="0" applyFont="1" applyFill="1" applyAlignment="1" applyProtection="1">
      <alignment horizontal="left" vertical="center"/>
      <protection/>
    </xf>
    <xf numFmtId="198" fontId="30" fillId="0" borderId="0" xfId="0" applyNumberFormat="1" applyFont="1" applyFill="1" applyBorder="1" applyAlignment="1" applyProtection="1">
      <alignment horizontal="center"/>
      <protection/>
    </xf>
    <xf numFmtId="38" fontId="21" fillId="0" borderId="0" xfId="0" applyNumberFormat="1" applyFont="1" applyFill="1" applyAlignment="1" applyProtection="1">
      <alignment vertical="center"/>
      <protection/>
    </xf>
    <xf numFmtId="167" fontId="21" fillId="0" borderId="0" xfId="81" applyNumberFormat="1" applyFont="1" applyFill="1" applyAlignment="1" applyProtection="1">
      <alignment horizontal="right"/>
      <protection/>
    </xf>
    <xf numFmtId="167" fontId="22" fillId="0" borderId="0" xfId="81" applyNumberFormat="1" applyFont="1" applyFill="1" applyAlignment="1" applyProtection="1">
      <alignment horizontal="right"/>
      <protection/>
    </xf>
    <xf numFmtId="167" fontId="21" fillId="0" borderId="0" xfId="81" applyNumberFormat="1" applyFont="1" applyAlignment="1" applyProtection="1">
      <alignment horizontal="right"/>
      <protection/>
    </xf>
    <xf numFmtId="0" fontId="28" fillId="0" borderId="0" xfId="0" applyFont="1" applyFill="1" applyAlignment="1" applyProtection="1">
      <alignment/>
      <protection/>
    </xf>
    <xf numFmtId="167" fontId="21" fillId="0" borderId="0" xfId="82" applyNumberFormat="1" applyFont="1" applyFill="1" applyAlignment="1" applyProtection="1">
      <alignment horizontal="right"/>
      <protection/>
    </xf>
    <xf numFmtId="7" fontId="21" fillId="0" borderId="0" xfId="81" applyNumberFormat="1" applyFont="1" applyFill="1" applyAlignment="1" applyProtection="1">
      <alignment horizontal="right"/>
      <protection/>
    </xf>
    <xf numFmtId="39" fontId="21" fillId="0" borderId="0" xfId="82" applyNumberFormat="1" applyFont="1" applyFill="1" applyAlignment="1" applyProtection="1">
      <alignment horizontal="right"/>
      <protection/>
    </xf>
    <xf numFmtId="39" fontId="21" fillId="0" borderId="0" xfId="81" applyNumberFormat="1" applyFont="1" applyFill="1" applyAlignment="1" applyProtection="1">
      <alignment horizontal="right"/>
      <protection/>
    </xf>
    <xf numFmtId="39" fontId="30" fillId="0" borderId="0" xfId="81" applyNumberFormat="1" applyFont="1" applyFill="1" applyAlignment="1" applyProtection="1">
      <alignment horizontal="right"/>
      <protection/>
    </xf>
    <xf numFmtId="7" fontId="22" fillId="0" borderId="0" xfId="81" applyNumberFormat="1" applyFont="1" applyFill="1" applyAlignment="1" applyProtection="1">
      <alignment horizontal="right"/>
      <protection/>
    </xf>
    <xf numFmtId="43" fontId="21" fillId="0" borderId="0" xfId="54" applyNumberFormat="1" applyFont="1" applyFill="1" applyAlignment="1" applyProtection="1">
      <alignment/>
      <protection/>
    </xf>
    <xf numFmtId="0" fontId="30" fillId="0" borderId="0" xfId="0" applyFont="1" applyAlignment="1" applyProtection="1">
      <alignment horizontal="left"/>
      <protection/>
    </xf>
    <xf numFmtId="0" fontId="39" fillId="0" borderId="0" xfId="0" applyFont="1" applyAlignment="1" applyProtection="1">
      <alignment horizontal="center"/>
      <protection/>
    </xf>
    <xf numFmtId="0" fontId="21" fillId="0" borderId="0" xfId="0" applyFont="1" applyFill="1" applyAlignment="1" applyProtection="1">
      <alignment horizontal="right"/>
      <protection/>
    </xf>
    <xf numFmtId="0" fontId="31" fillId="0" borderId="0" xfId="0" applyFont="1" applyFill="1" applyBorder="1" applyAlignment="1" applyProtection="1">
      <alignment vertical="center"/>
      <protection/>
    </xf>
    <xf numFmtId="0" fontId="22" fillId="0" borderId="0" xfId="0" applyFont="1" applyBorder="1" applyAlignment="1" applyProtection="1">
      <alignment vertical="center"/>
      <protection/>
    </xf>
    <xf numFmtId="0" fontId="21" fillId="0" borderId="0" xfId="0" applyFont="1" applyFill="1" applyAlignment="1" applyProtection="1">
      <alignment vertical="center"/>
      <protection/>
    </xf>
    <xf numFmtId="0" fontId="28" fillId="0" borderId="0" xfId="0" applyFont="1" applyAlignment="1" applyProtection="1">
      <alignment/>
      <protection/>
    </xf>
    <xf numFmtId="0" fontId="21" fillId="0" borderId="0" xfId="78" applyFont="1" applyProtection="1">
      <alignment/>
      <protection/>
    </xf>
    <xf numFmtId="0" fontId="21" fillId="0" borderId="0" xfId="78" applyFont="1" applyAlignment="1" applyProtection="1">
      <alignment horizontal="left" wrapText="1"/>
      <protection/>
    </xf>
    <xf numFmtId="40" fontId="21" fillId="0" borderId="0" xfId="54" applyNumberFormat="1" applyFont="1" applyFill="1" applyBorder="1" applyAlignment="1" applyProtection="1">
      <alignment/>
      <protection/>
    </xf>
    <xf numFmtId="40" fontId="21" fillId="0" borderId="0" xfId="54" applyNumberFormat="1" applyFont="1" applyFill="1" applyAlignment="1" applyProtection="1">
      <alignment/>
      <protection/>
    </xf>
    <xf numFmtId="40" fontId="21" fillId="0" borderId="19" xfId="54" applyNumberFormat="1" applyFont="1" applyFill="1" applyBorder="1" applyAlignment="1" applyProtection="1">
      <alignment/>
      <protection/>
    </xf>
    <xf numFmtId="40" fontId="22" fillId="0" borderId="19" xfId="54" applyNumberFormat="1" applyFont="1" applyFill="1" applyBorder="1" applyAlignment="1" applyProtection="1">
      <alignment/>
      <protection/>
    </xf>
    <xf numFmtId="0" fontId="21" fillId="0" borderId="0" xfId="0" applyFont="1" applyBorder="1" applyAlignment="1" applyProtection="1">
      <alignment horizontal="left"/>
      <protection/>
    </xf>
    <xf numFmtId="0" fontId="30" fillId="0" borderId="0" xfId="0" applyFont="1" applyAlignment="1" applyProtection="1">
      <alignment/>
      <protection/>
    </xf>
    <xf numFmtId="17" fontId="21" fillId="0" borderId="0" xfId="0" applyNumberFormat="1" applyFont="1" applyBorder="1" applyAlignment="1" applyProtection="1">
      <alignment horizontal="center" vertical="center"/>
      <protection/>
    </xf>
    <xf numFmtId="0" fontId="28" fillId="0" borderId="0" xfId="0" applyFont="1" applyFill="1" applyAlignment="1" applyProtection="1">
      <alignment/>
      <protection/>
    </xf>
    <xf numFmtId="0" fontId="28" fillId="0" borderId="0" xfId="76" applyFont="1" applyFill="1" applyAlignment="1" applyProtection="1">
      <alignment/>
      <protection/>
    </xf>
    <xf numFmtId="0" fontId="21" fillId="0" borderId="0" xfId="78" applyFont="1" applyFill="1" applyProtection="1">
      <alignment/>
      <protection/>
    </xf>
    <xf numFmtId="0" fontId="21" fillId="0" borderId="0" xfId="78" applyFont="1" applyFill="1" applyAlignment="1" applyProtection="1">
      <alignment horizontal="left" wrapText="1"/>
      <protection/>
    </xf>
    <xf numFmtId="38" fontId="22" fillId="0" borderId="0" xfId="54" applyNumberFormat="1" applyFont="1" applyFill="1" applyBorder="1" applyAlignment="1" applyProtection="1">
      <alignment/>
      <protection/>
    </xf>
    <xf numFmtId="38" fontId="21" fillId="0" borderId="0" xfId="0" applyNumberFormat="1" applyFont="1" applyFill="1" applyAlignment="1" applyProtection="1">
      <alignment/>
      <protection/>
    </xf>
    <xf numFmtId="0" fontId="28" fillId="0" borderId="0" xfId="0" applyFont="1" applyFill="1" applyBorder="1" applyAlignment="1" applyProtection="1">
      <alignment vertical="center"/>
      <protection/>
    </xf>
    <xf numFmtId="0" fontId="21" fillId="0" borderId="0" xfId="0" applyFont="1" applyFill="1" applyAlignment="1" applyProtection="1">
      <alignment/>
      <protection/>
    </xf>
    <xf numFmtId="0" fontId="30" fillId="0" borderId="0" xfId="0" applyFont="1" applyFill="1" applyBorder="1" applyAlignment="1" applyProtection="1">
      <alignment/>
      <protection/>
    </xf>
    <xf numFmtId="0" fontId="21" fillId="0" borderId="0" xfId="78" applyFont="1" applyFill="1" applyAlignment="1" applyProtection="1">
      <alignment horizontal="left"/>
      <protection/>
    </xf>
    <xf numFmtId="0" fontId="30" fillId="0" borderId="0" xfId="0" applyFont="1" applyBorder="1" applyAlignment="1" applyProtection="1">
      <alignment horizontal="left"/>
      <protection/>
    </xf>
    <xf numFmtId="0" fontId="26" fillId="0" borderId="0" xfId="0" applyFont="1" applyFill="1" applyAlignment="1" applyProtection="1">
      <alignment/>
      <protection/>
    </xf>
    <xf numFmtId="0" fontId="23" fillId="0" borderId="0" xfId="0" applyFont="1" applyFill="1" applyAlignment="1" applyProtection="1">
      <alignment/>
      <protection/>
    </xf>
    <xf numFmtId="38" fontId="29" fillId="0" borderId="0" xfId="54" applyNumberFormat="1" applyFont="1" applyFill="1" applyBorder="1" applyAlignment="1" applyProtection="1">
      <alignment/>
      <protection/>
    </xf>
    <xf numFmtId="38" fontId="29" fillId="18" borderId="0" xfId="54" applyNumberFormat="1" applyFont="1" applyFill="1" applyBorder="1" applyAlignment="1" applyProtection="1">
      <alignment/>
      <protection locked="0"/>
    </xf>
    <xf numFmtId="38" fontId="29" fillId="0" borderId="0" xfId="0" applyNumberFormat="1" applyFont="1" applyFill="1" applyBorder="1" applyAlignment="1" applyProtection="1">
      <alignment/>
      <protection/>
    </xf>
    <xf numFmtId="43" fontId="29" fillId="0" borderId="0" xfId="54" applyFont="1" applyFill="1" applyAlignment="1" applyProtection="1">
      <alignment/>
      <protection/>
    </xf>
    <xf numFmtId="38" fontId="21" fillId="0" borderId="0" xfId="0" applyNumberFormat="1" applyFont="1" applyFill="1" applyBorder="1" applyAlignment="1" applyProtection="1">
      <alignment/>
      <protection/>
    </xf>
    <xf numFmtId="0" fontId="32" fillId="0" borderId="0" xfId="0" applyFont="1" applyFill="1" applyAlignment="1" applyProtection="1">
      <alignment/>
      <protection/>
    </xf>
    <xf numFmtId="9" fontId="21" fillId="0" borderId="0" xfId="81" applyFont="1" applyFill="1" applyAlignment="1" applyProtection="1">
      <alignment/>
      <protection/>
    </xf>
    <xf numFmtId="167" fontId="21" fillId="0" borderId="0" xfId="81" applyNumberFormat="1" applyFont="1" applyFill="1" applyAlignment="1" applyProtection="1">
      <alignment/>
      <protection/>
    </xf>
    <xf numFmtId="0" fontId="30" fillId="0" borderId="0" xfId="0" applyFont="1" applyFill="1" applyAlignment="1" applyProtection="1">
      <alignment/>
      <protection/>
    </xf>
    <xf numFmtId="8" fontId="21" fillId="0" borderId="0" xfId="0" applyNumberFormat="1" applyFont="1" applyFill="1" applyAlignment="1" applyProtection="1">
      <alignment/>
      <protection/>
    </xf>
    <xf numFmtId="10" fontId="22" fillId="0" borderId="0" xfId="81" applyNumberFormat="1" applyFont="1" applyFill="1" applyAlignment="1" applyProtection="1">
      <alignment/>
      <protection/>
    </xf>
    <xf numFmtId="0" fontId="30" fillId="0" borderId="0" xfId="70" applyFont="1" applyBorder="1" applyAlignment="1" applyProtection="1">
      <alignment horizontal="left"/>
      <protection/>
    </xf>
    <xf numFmtId="38" fontId="40" fillId="0" borderId="0" xfId="54" applyNumberFormat="1" applyFont="1" applyFill="1" applyBorder="1" applyAlignment="1" applyProtection="1">
      <alignment/>
      <protection/>
    </xf>
    <xf numFmtId="0" fontId="28" fillId="0" borderId="0" xfId="0" applyFont="1" applyFill="1" applyBorder="1" applyAlignment="1" applyProtection="1" quotePrefix="1">
      <alignment/>
      <protection/>
    </xf>
    <xf numFmtId="0" fontId="29" fillId="0" borderId="0" xfId="0" applyFont="1" applyFill="1" applyBorder="1" applyAlignment="1" applyProtection="1">
      <alignment vertical="center"/>
      <protection/>
    </xf>
    <xf numFmtId="0" fontId="28" fillId="0" borderId="0" xfId="76" applyFont="1" applyFill="1" applyAlignment="1" applyProtection="1" quotePrefix="1">
      <alignment horizontal="left"/>
      <protection/>
    </xf>
    <xf numFmtId="38" fontId="21" fillId="18" borderId="0" xfId="54" applyNumberFormat="1" applyFont="1" applyFill="1" applyAlignment="1" applyProtection="1">
      <alignment/>
      <protection locked="0"/>
    </xf>
    <xf numFmtId="0" fontId="22" fillId="0" borderId="0" xfId="76" applyFont="1" applyFill="1" applyBorder="1" applyAlignment="1" applyProtection="1" quotePrefix="1">
      <alignment horizontal="left"/>
      <protection/>
    </xf>
    <xf numFmtId="38" fontId="21" fillId="0" borderId="18" xfId="58" applyNumberFormat="1" applyFont="1" applyFill="1" applyBorder="1" applyAlignment="1" applyProtection="1">
      <alignment/>
      <protection/>
    </xf>
    <xf numFmtId="38" fontId="22" fillId="0" borderId="18" xfId="58" applyNumberFormat="1" applyFont="1" applyFill="1" applyBorder="1" applyAlignment="1" applyProtection="1">
      <alignment/>
      <protection/>
    </xf>
    <xf numFmtId="40" fontId="21" fillId="0" borderId="0" xfId="58" applyNumberFormat="1" applyFont="1" applyFill="1" applyBorder="1" applyAlignment="1" applyProtection="1">
      <alignment/>
      <protection/>
    </xf>
    <xf numFmtId="38" fontId="21" fillId="19" borderId="0" xfId="58" applyNumberFormat="1" applyFont="1" applyFill="1" applyAlignment="1" applyProtection="1">
      <alignment/>
      <protection locked="0"/>
    </xf>
    <xf numFmtId="38" fontId="21" fillId="0" borderId="0" xfId="58" applyNumberFormat="1" applyFont="1" applyFill="1" applyAlignment="1" applyProtection="1">
      <alignment/>
      <protection/>
    </xf>
    <xf numFmtId="167" fontId="21" fillId="0" borderId="0" xfId="82" applyNumberFormat="1" applyFont="1" applyFill="1" applyBorder="1" applyAlignment="1" applyProtection="1">
      <alignment/>
      <protection/>
    </xf>
    <xf numFmtId="38" fontId="21" fillId="19" borderId="0" xfId="82" applyNumberFormat="1" applyFont="1" applyFill="1" applyAlignment="1" applyProtection="1">
      <alignment/>
      <protection locked="0"/>
    </xf>
    <xf numFmtId="38" fontId="21" fillId="0" borderId="0" xfId="82" applyNumberFormat="1" applyFont="1" applyFill="1" applyAlignment="1" applyProtection="1">
      <alignment/>
      <protection/>
    </xf>
    <xf numFmtId="38" fontId="21" fillId="0" borderId="19" xfId="58" applyNumberFormat="1" applyFont="1" applyFill="1" applyBorder="1" applyAlignment="1" applyProtection="1">
      <alignment/>
      <protection/>
    </xf>
    <xf numFmtId="38" fontId="22" fillId="0" borderId="19" xfId="58" applyNumberFormat="1" applyFont="1" applyFill="1" applyBorder="1" applyAlignment="1" applyProtection="1">
      <alignment/>
      <protection/>
    </xf>
    <xf numFmtId="0" fontId="28" fillId="0" borderId="0" xfId="0" applyFont="1" applyFill="1" applyAlignment="1" applyProtection="1" quotePrefix="1">
      <alignment horizontal="left"/>
      <protection/>
    </xf>
    <xf numFmtId="40" fontId="21" fillId="0" borderId="0" xfId="0" applyNumberFormat="1" applyFont="1" applyFill="1" applyBorder="1" applyAlignment="1" applyProtection="1">
      <alignment/>
      <protection/>
    </xf>
    <xf numFmtId="40" fontId="21" fillId="0" borderId="0" xfId="0" applyNumberFormat="1" applyFont="1" applyAlignment="1" applyProtection="1">
      <alignment/>
      <protection/>
    </xf>
    <xf numFmtId="40" fontId="21" fillId="0" borderId="0" xfId="54" applyNumberFormat="1" applyFont="1" applyAlignment="1" applyProtection="1">
      <alignment/>
      <protection/>
    </xf>
    <xf numFmtId="0" fontId="21" fillId="0" borderId="0" xfId="76" applyFont="1" applyFill="1" applyBorder="1" applyAlignment="1" applyProtection="1" quotePrefix="1">
      <alignment horizontal="left"/>
      <protection/>
    </xf>
    <xf numFmtId="40" fontId="21" fillId="0" borderId="18" xfId="54" applyNumberFormat="1" applyFont="1" applyFill="1" applyBorder="1" applyAlignment="1" applyProtection="1">
      <alignment/>
      <protection/>
    </xf>
    <xf numFmtId="40" fontId="22" fillId="0" borderId="18" xfId="54" applyNumberFormat="1" applyFont="1" applyFill="1" applyBorder="1" applyAlignment="1" applyProtection="1">
      <alignment/>
      <protection/>
    </xf>
    <xf numFmtId="40" fontId="21" fillId="0" borderId="0" xfId="58" applyNumberFormat="1" applyFont="1" applyFill="1" applyAlignment="1" applyProtection="1">
      <alignment/>
      <protection/>
    </xf>
    <xf numFmtId="43" fontId="21" fillId="0" borderId="0" xfId="54" applyNumberFormat="1" applyFont="1" applyFill="1" applyBorder="1" applyAlignment="1" applyProtection="1">
      <alignment/>
      <protection/>
    </xf>
    <xf numFmtId="38" fontId="21" fillId="0" borderId="0" xfId="81" applyNumberFormat="1" applyFont="1" applyFill="1" applyAlignment="1" applyProtection="1">
      <alignment/>
      <protection/>
    </xf>
    <xf numFmtId="167" fontId="21" fillId="0" borderId="0" xfId="81" applyNumberFormat="1" applyFont="1" applyFill="1" applyBorder="1" applyAlignment="1" applyProtection="1">
      <alignment/>
      <protection/>
    </xf>
    <xf numFmtId="0" fontId="21" fillId="0" borderId="0" xfId="0" applyFont="1" applyFill="1" applyBorder="1" applyAlignment="1" applyProtection="1" quotePrefix="1">
      <alignment/>
      <protection/>
    </xf>
    <xf numFmtId="38" fontId="21" fillId="0" borderId="19" xfId="81" applyNumberFormat="1" applyFont="1" applyFill="1" applyBorder="1" applyAlignment="1" applyProtection="1">
      <alignment/>
      <protection/>
    </xf>
    <xf numFmtId="38" fontId="22" fillId="0" borderId="19" xfId="81" applyNumberFormat="1" applyFont="1" applyFill="1" applyBorder="1" applyAlignment="1" applyProtection="1">
      <alignment/>
      <protection/>
    </xf>
    <xf numFmtId="0" fontId="21" fillId="0" borderId="0" xfId="76" applyFont="1" applyFill="1" applyBorder="1" applyProtection="1">
      <alignment/>
      <protection/>
    </xf>
    <xf numFmtId="40" fontId="21" fillId="0" borderId="0" xfId="81" applyNumberFormat="1" applyFont="1" applyFill="1" applyAlignment="1" applyProtection="1">
      <alignment/>
      <protection/>
    </xf>
    <xf numFmtId="40" fontId="21" fillId="0" borderId="20" xfId="82" applyNumberFormat="1" applyFont="1" applyFill="1" applyBorder="1" applyAlignment="1" applyProtection="1">
      <alignment/>
      <protection/>
    </xf>
    <xf numFmtId="40" fontId="21" fillId="0" borderId="0" xfId="82" applyNumberFormat="1" applyFont="1" applyFill="1" applyAlignment="1" applyProtection="1">
      <alignment/>
      <protection/>
    </xf>
    <xf numFmtId="0" fontId="21" fillId="0" borderId="0" xfId="76" applyFont="1" applyFill="1" applyBorder="1" applyProtection="1" quotePrefix="1">
      <alignment/>
      <protection/>
    </xf>
    <xf numFmtId="40" fontId="21" fillId="0" borderId="18" xfId="82" applyNumberFormat="1" applyFont="1" applyFill="1" applyBorder="1" applyAlignment="1" applyProtection="1">
      <alignment/>
      <protection/>
    </xf>
    <xf numFmtId="40" fontId="22" fillId="0" borderId="18" xfId="82" applyNumberFormat="1" applyFont="1" applyFill="1" applyBorder="1" applyAlignment="1" applyProtection="1">
      <alignment/>
      <protection/>
    </xf>
    <xf numFmtId="40" fontId="21" fillId="0" borderId="0" xfId="81" applyNumberFormat="1" applyFont="1" applyFill="1" applyBorder="1" applyAlignment="1" applyProtection="1">
      <alignment/>
      <protection/>
    </xf>
    <xf numFmtId="0" fontId="28" fillId="0" borderId="0" xfId="76" applyFont="1" applyFill="1" applyBorder="1" applyProtection="1">
      <alignment/>
      <protection/>
    </xf>
    <xf numFmtId="0" fontId="26" fillId="0" borderId="0" xfId="0" applyFont="1" applyFill="1" applyBorder="1" applyAlignment="1" applyProtection="1">
      <alignment/>
      <protection/>
    </xf>
    <xf numFmtId="10" fontId="22" fillId="0" borderId="0" xfId="81" applyNumberFormat="1" applyFont="1" applyFill="1" applyBorder="1" applyAlignment="1" applyProtection="1">
      <alignment/>
      <protection/>
    </xf>
    <xf numFmtId="0" fontId="28" fillId="0" borderId="0" xfId="0" applyFont="1" applyFill="1" applyBorder="1" applyAlignment="1" applyProtection="1">
      <alignment/>
      <protection/>
    </xf>
    <xf numFmtId="10" fontId="41" fillId="0" borderId="0" xfId="81" applyNumberFormat="1" applyFont="1" applyFill="1" applyBorder="1" applyAlignment="1" applyProtection="1">
      <alignment/>
      <protection/>
    </xf>
    <xf numFmtId="0" fontId="28" fillId="0" borderId="0" xfId="0" applyFont="1" applyFill="1" applyBorder="1" applyAlignment="1" applyProtection="1" quotePrefix="1">
      <alignment horizontal="left"/>
      <protection/>
    </xf>
    <xf numFmtId="0" fontId="21" fillId="16" borderId="11" xfId="0" applyFont="1" applyFill="1" applyBorder="1" applyAlignment="1" applyProtection="1">
      <alignment/>
      <protection/>
    </xf>
    <xf numFmtId="0" fontId="21" fillId="16" borderId="0" xfId="0" applyFont="1" applyFill="1" applyBorder="1" applyAlignment="1" applyProtection="1">
      <alignment/>
      <protection/>
    </xf>
    <xf numFmtId="0" fontId="21" fillId="16" borderId="0" xfId="0" applyFont="1" applyFill="1" applyBorder="1" applyAlignment="1" applyProtection="1">
      <alignment horizontal="left"/>
      <protection/>
    </xf>
    <xf numFmtId="0" fontId="22" fillId="16" borderId="0" xfId="0" applyFont="1" applyFill="1" applyBorder="1" applyAlignment="1" applyProtection="1">
      <alignment/>
      <protection/>
    </xf>
    <xf numFmtId="0" fontId="21" fillId="16" borderId="21" xfId="0" applyFont="1" applyFill="1" applyBorder="1" applyAlignment="1" applyProtection="1">
      <alignment/>
      <protection/>
    </xf>
    <xf numFmtId="0" fontId="21" fillId="16" borderId="11" xfId="0" applyFont="1" applyFill="1" applyBorder="1" applyAlignment="1" applyProtection="1" quotePrefix="1">
      <alignment horizontal="right"/>
      <protection/>
    </xf>
    <xf numFmtId="0" fontId="23" fillId="16" borderId="22" xfId="0" applyFont="1" applyFill="1" applyBorder="1" applyAlignment="1" applyProtection="1">
      <alignment horizontal="left"/>
      <protection/>
    </xf>
    <xf numFmtId="0" fontId="23" fillId="16" borderId="23" xfId="0" applyFont="1" applyFill="1" applyBorder="1" applyAlignment="1" applyProtection="1">
      <alignment horizontal="left"/>
      <protection/>
    </xf>
    <xf numFmtId="0" fontId="21" fillId="16" borderId="11" xfId="0" applyFont="1" applyFill="1" applyBorder="1" applyAlignment="1" applyProtection="1">
      <alignment horizontal="center"/>
      <protection/>
    </xf>
    <xf numFmtId="0" fontId="29" fillId="16" borderId="0" xfId="0" applyFont="1" applyFill="1" applyBorder="1" applyAlignment="1" applyProtection="1">
      <alignment horizontal="left"/>
      <protection/>
    </xf>
    <xf numFmtId="0" fontId="21" fillId="16" borderId="0" xfId="0" applyFont="1" applyFill="1" applyBorder="1" applyAlignment="1">
      <alignment/>
    </xf>
    <xf numFmtId="0" fontId="21" fillId="16" borderId="0" xfId="0" applyFont="1" applyFill="1" applyBorder="1" applyAlignment="1" applyProtection="1" quotePrefix="1">
      <alignment horizontal="right"/>
      <protection/>
    </xf>
    <xf numFmtId="0" fontId="22" fillId="16" borderId="21" xfId="0" applyFont="1" applyFill="1" applyBorder="1" applyAlignment="1" applyProtection="1">
      <alignment/>
      <protection/>
    </xf>
    <xf numFmtId="0" fontId="29" fillId="16" borderId="0" xfId="0" applyFont="1" applyFill="1" applyBorder="1" applyAlignment="1" applyProtection="1">
      <alignment/>
      <protection/>
    </xf>
    <xf numFmtId="0" fontId="29" fillId="16" borderId="21" xfId="0" applyFont="1" applyFill="1" applyBorder="1" applyAlignment="1" applyProtection="1">
      <alignment horizontal="left"/>
      <protection/>
    </xf>
    <xf numFmtId="0" fontId="33" fillId="0" borderId="0" xfId="0" applyFont="1" applyFill="1" applyAlignment="1">
      <alignment/>
    </xf>
    <xf numFmtId="0" fontId="21" fillId="16" borderId="0" xfId="0" applyFont="1" applyFill="1" applyBorder="1" applyAlignment="1" applyProtection="1">
      <alignment/>
      <protection locked="0"/>
    </xf>
    <xf numFmtId="0" fontId="21" fillId="16" borderId="0" xfId="0" applyFont="1" applyFill="1" applyBorder="1" applyAlignment="1" applyProtection="1">
      <alignment horizontal="left"/>
      <protection locked="0"/>
    </xf>
    <xf numFmtId="0" fontId="21" fillId="16" borderId="21" xfId="0" applyFont="1" applyFill="1" applyBorder="1" applyAlignment="1" applyProtection="1">
      <alignment/>
      <protection locked="0"/>
    </xf>
    <xf numFmtId="0" fontId="29" fillId="16" borderId="0" xfId="0" applyFont="1" applyFill="1" applyBorder="1" applyAlignment="1" applyProtection="1">
      <alignment/>
      <protection locked="0"/>
    </xf>
    <xf numFmtId="0" fontId="22" fillId="16" borderId="0" xfId="0" applyFont="1" applyFill="1" applyBorder="1" applyAlignment="1" applyProtection="1">
      <alignment/>
      <protection locked="0"/>
    </xf>
    <xf numFmtId="0" fontId="26" fillId="16" borderId="22" xfId="0" applyFont="1" applyFill="1" applyBorder="1" applyAlignment="1" applyProtection="1">
      <alignment/>
      <protection locked="0"/>
    </xf>
    <xf numFmtId="0" fontId="21" fillId="16" borderId="22" xfId="0" applyFont="1" applyFill="1" applyBorder="1" applyAlignment="1" applyProtection="1">
      <alignment/>
      <protection locked="0"/>
    </xf>
    <xf numFmtId="0" fontId="21" fillId="16" borderId="23" xfId="0" applyFont="1" applyFill="1" applyBorder="1" applyAlignment="1" applyProtection="1">
      <alignment/>
      <protection locked="0"/>
    </xf>
    <xf numFmtId="0" fontId="29" fillId="16" borderId="0" xfId="0" applyFont="1" applyFill="1" applyBorder="1" applyAlignment="1" applyProtection="1">
      <alignment horizontal="left"/>
      <protection locked="0"/>
    </xf>
    <xf numFmtId="0" fontId="21" fillId="16" borderId="0" xfId="0" applyFont="1" applyFill="1" applyBorder="1" applyAlignment="1" applyProtection="1" quotePrefix="1">
      <alignment horizontal="right"/>
      <protection locked="0"/>
    </xf>
    <xf numFmtId="0" fontId="21" fillId="16" borderId="11" xfId="0" applyFont="1" applyFill="1" applyBorder="1" applyAlignment="1">
      <alignment/>
    </xf>
    <xf numFmtId="0" fontId="21" fillId="16" borderId="0" xfId="0" applyFont="1" applyFill="1" applyBorder="1" applyAlignment="1">
      <alignment horizontal="left"/>
    </xf>
    <xf numFmtId="0" fontId="21" fillId="16" borderId="21" xfId="0" applyFont="1" applyFill="1" applyBorder="1" applyAlignment="1">
      <alignment/>
    </xf>
    <xf numFmtId="0" fontId="21" fillId="16" borderId="24" xfId="0" applyFont="1" applyFill="1" applyBorder="1" applyAlignment="1">
      <alignment/>
    </xf>
    <xf numFmtId="0" fontId="21" fillId="16" borderId="17" xfId="0" applyFont="1" applyFill="1" applyBorder="1" applyAlignment="1">
      <alignment/>
    </xf>
    <xf numFmtId="0" fontId="21" fillId="16" borderId="17" xfId="0" applyFont="1" applyFill="1" applyBorder="1" applyAlignment="1">
      <alignment horizontal="left"/>
    </xf>
    <xf numFmtId="0" fontId="21" fillId="16" borderId="10" xfId="0" applyFont="1" applyFill="1" applyBorder="1" applyAlignment="1">
      <alignment/>
    </xf>
    <xf numFmtId="0" fontId="21" fillId="0" borderId="25" xfId="76" applyFont="1" applyFill="1" applyBorder="1" applyAlignment="1">
      <alignment vertical="top" wrapText="1"/>
      <protection/>
    </xf>
    <xf numFmtId="0" fontId="28" fillId="18" borderId="0" xfId="0" applyFont="1" applyFill="1" applyBorder="1" applyAlignment="1" applyProtection="1">
      <alignment/>
      <protection/>
    </xf>
    <xf numFmtId="0" fontId="21" fillId="0" borderId="0" xfId="0" applyFont="1" applyAlignment="1" applyProtection="1">
      <alignment horizontal="right" vertical="top"/>
      <protection/>
    </xf>
    <xf numFmtId="14" fontId="21" fillId="0" borderId="0" xfId="0" applyNumberFormat="1" applyFont="1" applyAlignment="1" applyProtection="1">
      <alignment horizontal="left" vertical="top"/>
      <protection/>
    </xf>
    <xf numFmtId="0" fontId="29" fillId="0" borderId="0" xfId="0" applyFont="1" applyAlignment="1" applyProtection="1">
      <alignment wrapText="1"/>
      <protection/>
    </xf>
    <xf numFmtId="0" fontId="21" fillId="0" borderId="0" xfId="0" applyFont="1" applyAlignment="1" applyProtection="1">
      <alignment wrapText="1"/>
      <protection/>
    </xf>
    <xf numFmtId="0" fontId="21" fillId="0" borderId="0" xfId="0" applyFont="1" applyAlignment="1" applyProtection="1">
      <alignment vertical="top"/>
      <protection/>
    </xf>
    <xf numFmtId="0" fontId="21" fillId="0" borderId="0" xfId="0" applyFont="1" applyAlignment="1" applyProtection="1">
      <alignment/>
      <protection/>
    </xf>
    <xf numFmtId="37" fontId="21" fillId="0" borderId="0" xfId="0" applyNumberFormat="1" applyFont="1" applyAlignment="1" applyProtection="1">
      <alignment/>
      <protection/>
    </xf>
    <xf numFmtId="0" fontId="30" fillId="0" borderId="0" xfId="0" applyFont="1" applyAlignment="1" applyProtection="1">
      <alignment/>
      <protection/>
    </xf>
    <xf numFmtId="0" fontId="22" fillId="0" borderId="0" xfId="0" applyFont="1" applyAlignment="1" applyProtection="1">
      <alignment/>
      <protection/>
    </xf>
    <xf numFmtId="0" fontId="21" fillId="0" borderId="17" xfId="0" applyFont="1" applyBorder="1" applyAlignment="1" applyProtection="1">
      <alignment/>
      <protection/>
    </xf>
    <xf numFmtId="0" fontId="22" fillId="0" borderId="0" xfId="0" applyFont="1" applyAlignment="1" applyProtection="1">
      <alignment/>
      <protection/>
    </xf>
    <xf numFmtId="0" fontId="29" fillId="0" borderId="0" xfId="0" applyFont="1" applyAlignment="1" applyProtection="1">
      <alignment horizontal="center"/>
      <protection/>
    </xf>
    <xf numFmtId="0" fontId="21" fillId="0" borderId="0" xfId="0" applyFont="1" applyAlignment="1" applyProtection="1">
      <alignment vertical="center"/>
      <protection/>
    </xf>
    <xf numFmtId="38" fontId="21" fillId="0" borderId="0" xfId="0" applyNumberFormat="1" applyFont="1" applyAlignment="1" applyProtection="1">
      <alignment/>
      <protection/>
    </xf>
    <xf numFmtId="0" fontId="21" fillId="0" borderId="0" xfId="0" applyFont="1" applyAlignment="1" applyProtection="1">
      <alignment horizontal="center" vertical="center"/>
      <protection/>
    </xf>
    <xf numFmtId="0" fontId="21" fillId="0" borderId="0" xfId="0" applyFont="1" applyFill="1" applyBorder="1" applyAlignment="1" applyProtection="1">
      <alignment vertical="center"/>
      <protection/>
    </xf>
    <xf numFmtId="0" fontId="21" fillId="0" borderId="0" xfId="75" applyNumberFormat="1" applyFont="1" applyFill="1" applyBorder="1" applyAlignment="1" applyProtection="1">
      <alignment horizontal="left" wrapText="1"/>
      <protection/>
    </xf>
    <xf numFmtId="0" fontId="1" fillId="0" borderId="0" xfId="0" applyFont="1" applyAlignment="1" applyProtection="1">
      <alignment/>
      <protection/>
    </xf>
    <xf numFmtId="0" fontId="30" fillId="0" borderId="0" xfId="0" applyFont="1" applyAlignment="1" applyProtection="1">
      <alignment horizontal="right"/>
      <protection/>
    </xf>
    <xf numFmtId="7" fontId="21" fillId="0" borderId="0" xfId="0" applyNumberFormat="1" applyFont="1" applyAlignment="1" applyProtection="1">
      <alignment/>
      <protection/>
    </xf>
    <xf numFmtId="7" fontId="22" fillId="7" borderId="26" xfId="0" applyNumberFormat="1" applyFont="1" applyFill="1" applyBorder="1" applyAlignment="1" applyProtection="1">
      <alignment/>
      <protection/>
    </xf>
    <xf numFmtId="1" fontId="21" fillId="0" borderId="0" xfId="0" applyNumberFormat="1" applyFont="1" applyAlignment="1" applyProtection="1">
      <alignment/>
      <protection/>
    </xf>
    <xf numFmtId="10" fontId="42" fillId="0" borderId="0" xfId="81" applyNumberFormat="1" applyFont="1" applyFill="1" applyBorder="1" applyAlignment="1" applyProtection="1">
      <alignment/>
      <protection/>
    </xf>
    <xf numFmtId="0" fontId="21" fillId="0" borderId="17" xfId="0" applyFont="1" applyFill="1" applyBorder="1" applyAlignment="1" applyProtection="1">
      <alignment/>
      <protection/>
    </xf>
    <xf numFmtId="187" fontId="22" fillId="18" borderId="0" xfId="0" applyNumberFormat="1" applyFont="1" applyFill="1" applyAlignment="1" applyProtection="1">
      <alignment horizontal="left"/>
      <protection locked="0"/>
    </xf>
    <xf numFmtId="196" fontId="22" fillId="0" borderId="10" xfId="76" applyNumberFormat="1" applyFont="1" applyFill="1" applyBorder="1" applyAlignment="1">
      <alignment horizontal="center" vertical="top" wrapText="1"/>
      <protection/>
    </xf>
    <xf numFmtId="0" fontId="22" fillId="0" borderId="27" xfId="76" applyFont="1" applyFill="1" applyBorder="1" applyAlignment="1">
      <alignment horizontal="center" vertical="top" wrapText="1"/>
      <protection/>
    </xf>
    <xf numFmtId="189" fontId="26" fillId="0" borderId="26" xfId="76" applyNumberFormat="1" applyFont="1" applyFill="1" applyBorder="1" applyAlignment="1">
      <alignment horizontal="center" vertical="center" wrapText="1"/>
      <protection/>
    </xf>
    <xf numFmtId="0" fontId="22" fillId="0" borderId="22" xfId="0" applyFont="1" applyFill="1" applyBorder="1" applyAlignment="1" applyProtection="1">
      <alignment horizontal="left"/>
      <protection locked="0"/>
    </xf>
    <xf numFmtId="0" fontId="29" fillId="0" borderId="0" xfId="0" applyFont="1" applyFill="1" applyBorder="1" applyAlignment="1" applyProtection="1">
      <alignment/>
      <protection/>
    </xf>
    <xf numFmtId="0" fontId="35" fillId="0" borderId="0" xfId="76" applyFont="1">
      <alignment/>
      <protection/>
    </xf>
    <xf numFmtId="0" fontId="35" fillId="0" borderId="0" xfId="76" applyFont="1" applyAlignment="1">
      <alignment horizontal="right"/>
      <protection/>
    </xf>
    <xf numFmtId="0" fontId="21" fillId="20" borderId="0" xfId="0" applyFont="1" applyFill="1" applyAlignment="1" applyProtection="1">
      <alignment/>
      <protection/>
    </xf>
    <xf numFmtId="0" fontId="21" fillId="20" borderId="0" xfId="0" applyFont="1" applyFill="1" applyAlignment="1" applyProtection="1">
      <alignment horizontal="center"/>
      <protection/>
    </xf>
    <xf numFmtId="0" fontId="22" fillId="0" borderId="26" xfId="76" applyFont="1" applyFill="1" applyBorder="1" applyAlignment="1">
      <alignment horizontal="center" vertical="center"/>
      <protection/>
    </xf>
    <xf numFmtId="0" fontId="27" fillId="0" borderId="28" xfId="76" applyFont="1" applyBorder="1" applyAlignment="1">
      <alignment horizontal="left" vertical="top" wrapText="1" indent="1"/>
      <protection/>
    </xf>
    <xf numFmtId="0" fontId="27" fillId="0" borderId="0" xfId="76" applyFont="1" applyBorder="1" applyAlignment="1">
      <alignment horizontal="left" vertical="top" wrapText="1" indent="1"/>
      <protection/>
    </xf>
    <xf numFmtId="0" fontId="27" fillId="0" borderId="29" xfId="76" applyFont="1" applyBorder="1" applyAlignment="1">
      <alignment horizontal="left" vertical="top" wrapText="1" indent="1"/>
      <protection/>
    </xf>
    <xf numFmtId="0" fontId="27" fillId="0" borderId="30" xfId="76" applyFont="1" applyBorder="1" applyAlignment="1">
      <alignment horizontal="left" vertical="top" wrapText="1" indent="1"/>
      <protection/>
    </xf>
    <xf numFmtId="0" fontId="27" fillId="0" borderId="22" xfId="76" applyFont="1" applyBorder="1" applyAlignment="1">
      <alignment horizontal="left" vertical="top" wrapText="1" indent="1"/>
      <protection/>
    </xf>
    <xf numFmtId="0" fontId="27" fillId="0" borderId="31" xfId="76" applyFont="1" applyBorder="1" applyAlignment="1">
      <alignment horizontal="left" vertical="top" wrapText="1" indent="1"/>
      <protection/>
    </xf>
    <xf numFmtId="0" fontId="22" fillId="0" borderId="11" xfId="0" applyFont="1" applyFill="1" applyBorder="1" applyAlignment="1" quotePrefix="1">
      <alignment horizontal="center" vertical="center" wrapText="1"/>
    </xf>
    <xf numFmtId="0" fontId="22" fillId="0" borderId="0"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0" xfId="76" applyFont="1" applyFill="1" applyBorder="1" applyAlignment="1">
      <alignment horizontal="center" wrapText="1"/>
      <protection/>
    </xf>
    <xf numFmtId="0" fontId="23" fillId="0" borderId="36" xfId="76" applyFont="1" applyFill="1" applyBorder="1" applyAlignment="1">
      <alignment horizontal="center" wrapText="1"/>
      <protection/>
    </xf>
    <xf numFmtId="0" fontId="23" fillId="0" borderId="37" xfId="76" applyFont="1" applyFill="1" applyBorder="1" applyAlignment="1">
      <alignment horizontal="center" wrapText="1"/>
      <protection/>
    </xf>
    <xf numFmtId="0" fontId="23" fillId="0" borderId="38" xfId="76" applyFont="1" applyFill="1" applyBorder="1" applyAlignment="1">
      <alignment horizontal="center" wrapText="1"/>
      <protection/>
    </xf>
    <xf numFmtId="0" fontId="23" fillId="0" borderId="39" xfId="76" applyFont="1" applyFill="1" applyBorder="1" applyAlignment="1">
      <alignment horizontal="center" wrapText="1"/>
      <protection/>
    </xf>
    <xf numFmtId="0" fontId="25" fillId="0" borderId="40" xfId="76" applyFont="1" applyBorder="1" applyAlignment="1">
      <alignment horizontal="left" vertical="top" wrapText="1" indent="1"/>
      <protection/>
    </xf>
    <xf numFmtId="0" fontId="25" fillId="0" borderId="20" xfId="76" applyFont="1" applyBorder="1" applyAlignment="1">
      <alignment horizontal="left" vertical="top" wrapText="1" indent="1"/>
      <protection/>
    </xf>
    <xf numFmtId="0" fontId="25" fillId="0" borderId="41" xfId="76" applyFont="1" applyBorder="1" applyAlignment="1">
      <alignment horizontal="left" vertical="top" wrapText="1" indent="1"/>
      <protection/>
    </xf>
    <xf numFmtId="0" fontId="28" fillId="0" borderId="0" xfId="0" applyFont="1" applyBorder="1" applyAlignment="1" applyProtection="1">
      <alignment horizontal="center" vertical="center"/>
      <protection/>
    </xf>
    <xf numFmtId="0" fontId="26" fillId="0" borderId="0" xfId="0" applyFont="1" applyAlignment="1" applyProtection="1">
      <alignment horizontal="left" vertical="top" wrapText="1"/>
      <protection/>
    </xf>
    <xf numFmtId="0" fontId="28" fillId="0" borderId="0" xfId="0" applyFont="1" applyFill="1" applyBorder="1" applyAlignment="1" applyProtection="1">
      <alignment horizontal="center" vertical="center"/>
      <protection/>
    </xf>
    <xf numFmtId="0" fontId="21" fillId="0" borderId="0" xfId="0" applyFont="1" applyAlignment="1">
      <alignment horizontal="left" vertical="top" wrapText="1"/>
    </xf>
    <xf numFmtId="0" fontId="21" fillId="0" borderId="0" xfId="78" applyFont="1" applyAlignment="1" applyProtection="1">
      <alignment horizontal="left" wrapText="1"/>
      <protection/>
    </xf>
    <xf numFmtId="0" fontId="21" fillId="0" borderId="0" xfId="0" applyFont="1" applyFill="1" applyAlignment="1" applyProtection="1">
      <alignment horizontal="left" vertical="top" wrapText="1"/>
      <protection/>
    </xf>
    <xf numFmtId="0" fontId="21" fillId="0" borderId="0" xfId="78" applyFont="1" applyFill="1" applyAlignment="1" applyProtection="1">
      <alignment horizontal="left" wrapText="1"/>
      <protection/>
    </xf>
    <xf numFmtId="0" fontId="21" fillId="0" borderId="0" xfId="0" applyFont="1" applyAlignment="1" applyProtection="1">
      <alignment horizontal="left" wrapText="1"/>
      <protection/>
    </xf>
    <xf numFmtId="0" fontId="21" fillId="19" borderId="0" xfId="0" applyFont="1" applyFill="1" applyAlignment="1" applyProtection="1">
      <alignment horizontal="left" vertical="top" wrapText="1"/>
      <protection locked="0"/>
    </xf>
    <xf numFmtId="0" fontId="1" fillId="19" borderId="0" xfId="0" applyFont="1" applyFill="1" applyAlignment="1" applyProtection="1">
      <alignment horizontal="left" wrapText="1"/>
      <protection locked="0"/>
    </xf>
    <xf numFmtId="0" fontId="21" fillId="0" borderId="0" xfId="0" applyFont="1" applyAlignment="1" applyProtection="1">
      <alignment horizontal="left" vertical="top" wrapText="1"/>
      <protection/>
    </xf>
    <xf numFmtId="0" fontId="21" fillId="19" borderId="0" xfId="76" applyFont="1" applyFill="1" applyAlignment="1" applyProtection="1">
      <alignment horizontal="center"/>
      <protection locked="0"/>
    </xf>
    <xf numFmtId="0" fontId="22" fillId="16" borderId="42" xfId="0" applyFont="1" applyFill="1" applyBorder="1" applyAlignment="1" applyProtection="1">
      <alignment horizontal="center"/>
      <protection/>
    </xf>
    <xf numFmtId="0" fontId="22" fillId="16" borderId="20" xfId="0" applyFont="1" applyFill="1" applyBorder="1" applyAlignment="1" applyProtection="1">
      <alignment horizontal="center"/>
      <protection/>
    </xf>
    <xf numFmtId="0" fontId="22" fillId="16" borderId="25" xfId="0" applyFont="1" applyFill="1" applyBorder="1" applyAlignment="1" applyProtection="1">
      <alignment horizontal="center"/>
      <protection/>
    </xf>
    <xf numFmtId="0" fontId="23" fillId="16" borderId="22" xfId="0" applyFont="1" applyFill="1" applyBorder="1" applyAlignment="1" applyProtection="1">
      <alignment horizontal="left"/>
      <protection/>
    </xf>
    <xf numFmtId="0" fontId="23" fillId="16" borderId="23" xfId="0" applyFont="1" applyFill="1" applyBorder="1" applyAlignment="1" applyProtection="1">
      <alignment horizontal="left"/>
      <protection/>
    </xf>
    <xf numFmtId="175" fontId="23" fillId="16" borderId="22" xfId="0" applyNumberFormat="1" applyFont="1" applyFill="1" applyBorder="1" applyAlignment="1" applyProtection="1">
      <alignment horizontal="left"/>
      <protection/>
    </xf>
    <xf numFmtId="175" fontId="34" fillId="16" borderId="22" xfId="0" applyNumberFormat="1" applyFont="1" applyFill="1" applyBorder="1" applyAlignment="1" applyProtection="1">
      <alignment horizontal="left"/>
      <protection locked="0"/>
    </xf>
    <xf numFmtId="175" fontId="34" fillId="16" borderId="23" xfId="0" applyNumberFormat="1" applyFont="1" applyFill="1" applyBorder="1" applyAlignment="1" applyProtection="1">
      <alignment horizontal="left"/>
      <protection locked="0"/>
    </xf>
    <xf numFmtId="0" fontId="34" fillId="16" borderId="22" xfId="0" applyFont="1" applyFill="1" applyBorder="1" applyAlignment="1" applyProtection="1">
      <alignment horizontal="left"/>
      <protection locked="0"/>
    </xf>
    <xf numFmtId="0" fontId="21" fillId="16" borderId="0" xfId="0" applyFont="1" applyFill="1" applyBorder="1" applyAlignment="1" applyProtection="1">
      <alignment vertical="top" wrapText="1"/>
      <protection/>
    </xf>
    <xf numFmtId="0" fontId="21" fillId="16" borderId="21" xfId="0" applyFont="1" applyFill="1" applyBorder="1" applyAlignment="1" applyProtection="1">
      <alignment vertical="top" wrapText="1"/>
      <protection/>
    </xf>
    <xf numFmtId="0" fontId="34" fillId="16" borderId="23" xfId="0" applyFont="1" applyFill="1" applyBorder="1" applyAlignment="1" applyProtection="1">
      <alignment horizontal="left"/>
      <protection locked="0"/>
    </xf>
    <xf numFmtId="0" fontId="21" fillId="0" borderId="43" xfId="76" applyFont="1" applyFill="1" applyBorder="1" applyAlignment="1">
      <alignment vertical="center" wrapText="1"/>
      <protection/>
    </xf>
    <xf numFmtId="0" fontId="21" fillId="0" borderId="44" xfId="76" applyFont="1" applyFill="1" applyBorder="1" applyAlignment="1">
      <alignment horizontal="center" vertical="center" wrapText="1"/>
      <protection/>
    </xf>
    <xf numFmtId="196" fontId="26" fillId="0" borderId="26" xfId="76" applyNumberFormat="1" applyFont="1" applyFill="1" applyBorder="1" applyAlignment="1">
      <alignment horizontal="center" vertical="center" wrapText="1"/>
      <protection/>
    </xf>
    <xf numFmtId="0" fontId="21" fillId="0" borderId="45" xfId="76" applyFont="1" applyFill="1" applyBorder="1" applyAlignment="1">
      <alignment horizontal="center" vertical="center" wrapText="1"/>
      <protection/>
    </xf>
    <xf numFmtId="196" fontId="26" fillId="0" borderId="18" xfId="76" applyNumberFormat="1" applyFont="1" applyFill="1" applyBorder="1" applyAlignment="1">
      <alignment horizontal="center" vertical="center" wrapText="1"/>
      <protection/>
    </xf>
  </cellXfs>
  <cellStyles count="7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omma 2 2" xfId="57"/>
    <cellStyle name="Comma 3" xfId="58"/>
    <cellStyle name="Comma 4" xfId="59"/>
    <cellStyle name="Currency" xfId="60"/>
    <cellStyle name="Currency [0]" xfId="61"/>
    <cellStyle name="Currency 2"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Input" xfId="72"/>
    <cellStyle name="Linked Cell" xfId="73"/>
    <cellStyle name="Neutral" xfId="74"/>
    <cellStyle name="Normal 2" xfId="75"/>
    <cellStyle name="Normal 3" xfId="76"/>
    <cellStyle name="Normal 4" xfId="77"/>
    <cellStyle name="Normal_Part 3" xfId="78"/>
    <cellStyle name="Note" xfId="79"/>
    <cellStyle name="Output" xfId="80"/>
    <cellStyle name="Percent" xfId="81"/>
    <cellStyle name="Percent 2" xfId="82"/>
    <cellStyle name="Percent 3"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2</xdr:col>
      <xdr:colOff>133350</xdr:colOff>
      <xdr:row>4</xdr:row>
      <xdr:rowOff>9525</xdr:rowOff>
    </xdr:to>
    <xdr:pic>
      <xdr:nvPicPr>
        <xdr:cNvPr id="1" name="Picture 1"/>
        <xdr:cNvPicPr preferRelativeResize="1">
          <a:picLocks noChangeAspect="1"/>
        </xdr:cNvPicPr>
      </xdr:nvPicPr>
      <xdr:blipFill>
        <a:blip r:embed="rId1"/>
        <a:stretch>
          <a:fillRect/>
        </a:stretch>
      </xdr:blipFill>
      <xdr:spPr>
        <a:xfrm>
          <a:off x="28575" y="19050"/>
          <a:ext cx="1838325" cy="7429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84:B85" comment="" totalsRowShown="0">
  <autoFilter ref="B84:B85"/>
  <tableColumns count="1">
    <tableColumn id="1" name="State-wide"/>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hhsc.state.tx.us/rad/managed-care/downloads/2012-star-plus-info.pdf" TargetMode="External" /><Relationship Id="rId2" Type="http://schemas.openxmlformats.org/officeDocument/2006/relationships/hyperlink" Target="http://www.hhsc.state.tx.us/rad/managed-care/downloads/2012-star-info.pdf" TargetMode="External" /><Relationship Id="rId3" Type="http://schemas.openxmlformats.org/officeDocument/2006/relationships/hyperlink" Target="http://www.hhsc.state.tx.us/rad/managed-care/downloads/2012-chip-info.pdf" TargetMode="External" /><Relationship Id="rId4" Type="http://schemas.openxmlformats.org/officeDocument/2006/relationships/hyperlink" Target="http://www.hhsc.state.tx.us/rad/managed-care/downloads/2012-star-health-info.pdf" TargetMode="Externa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X999"/>
  <sheetViews>
    <sheetView tabSelected="1" zoomScalePageLayoutView="0" workbookViewId="0" topLeftCell="A1">
      <selection activeCell="B14" sqref="B14"/>
    </sheetView>
  </sheetViews>
  <sheetFormatPr defaultColWidth="0" defaultRowHeight="12.75" zeroHeight="1"/>
  <cols>
    <col min="1" max="1" width="9.33203125" style="1" customWidth="1"/>
    <col min="2" max="2" width="21" style="1" customWidth="1"/>
    <col min="3" max="3" width="18" style="1" customWidth="1"/>
    <col min="4" max="4" width="23.16015625" style="1" bestFit="1" customWidth="1"/>
    <col min="5" max="5" width="52.66015625" style="1" customWidth="1"/>
    <col min="6" max="6" width="23.83203125" style="1" bestFit="1" customWidth="1"/>
    <col min="7" max="7" width="2" style="1" customWidth="1"/>
    <col min="8" max="16384" width="0" style="1" hidden="1" customWidth="1"/>
  </cols>
  <sheetData>
    <row r="1" spans="2:6" ht="14.25">
      <c r="B1" s="2"/>
      <c r="C1" s="282" t="s">
        <v>101</v>
      </c>
      <c r="D1" s="282"/>
      <c r="E1" s="282"/>
      <c r="F1" s="246" t="s">
        <v>100</v>
      </c>
    </row>
    <row r="2" spans="2:6" ht="15">
      <c r="B2" s="2"/>
      <c r="C2" s="282"/>
      <c r="D2" s="282"/>
      <c r="E2" s="282"/>
      <c r="F2" s="3" t="s">
        <v>124</v>
      </c>
    </row>
    <row r="3" spans="2:6" ht="14.25">
      <c r="B3" s="2"/>
      <c r="C3" s="4"/>
      <c r="D3" s="2"/>
      <c r="E3" s="2"/>
      <c r="F3" s="5" t="s">
        <v>102</v>
      </c>
    </row>
    <row r="4" spans="2:6" ht="15.75" customHeight="1">
      <c r="B4" s="2"/>
      <c r="C4" s="289" t="s">
        <v>113</v>
      </c>
      <c r="D4" s="290"/>
      <c r="E4" s="291"/>
      <c r="F4" s="273">
        <v>43770</v>
      </c>
    </row>
    <row r="5" spans="1:6" ht="15.75" thickBot="1">
      <c r="A5" s="6"/>
      <c r="B5" s="7"/>
      <c r="C5" s="292"/>
      <c r="D5" s="293"/>
      <c r="E5" s="294"/>
      <c r="F5" s="274" t="s">
        <v>303</v>
      </c>
    </row>
    <row r="6" spans="2:6" ht="15" thickTop="1">
      <c r="B6" s="2"/>
      <c r="C6" s="2"/>
      <c r="D6" s="2"/>
      <c r="E6" s="2"/>
      <c r="F6" s="2"/>
    </row>
    <row r="7" spans="2:6" ht="14.25">
      <c r="B7" s="2"/>
      <c r="C7" s="2"/>
      <c r="D7" s="2"/>
      <c r="E7" s="2"/>
      <c r="F7" s="2"/>
    </row>
    <row r="8" spans="2:6" ht="14.25">
      <c r="B8" s="2"/>
      <c r="C8" s="2"/>
      <c r="D8" s="2"/>
      <c r="E8" s="2"/>
      <c r="F8" s="2"/>
    </row>
    <row r="9" spans="2:5" ht="15.75" thickBot="1">
      <c r="B9" s="295" t="s">
        <v>103</v>
      </c>
      <c r="C9" s="295"/>
      <c r="D9" s="295"/>
      <c r="E9" s="295"/>
    </row>
    <row r="10" spans="2:6" ht="15">
      <c r="B10" s="296" t="s">
        <v>127</v>
      </c>
      <c r="C10" s="8" t="s">
        <v>104</v>
      </c>
      <c r="D10" s="9" t="s">
        <v>105</v>
      </c>
      <c r="E10" s="298" t="s">
        <v>128</v>
      </c>
      <c r="F10" s="2"/>
    </row>
    <row r="11" spans="2:6" ht="17.25">
      <c r="B11" s="297"/>
      <c r="C11" s="10" t="s">
        <v>129</v>
      </c>
      <c r="D11" s="11" t="s">
        <v>106</v>
      </c>
      <c r="E11" s="299"/>
      <c r="F11" s="2"/>
    </row>
    <row r="12" spans="2:6" ht="128.25">
      <c r="B12" s="12" t="s">
        <v>107</v>
      </c>
      <c r="C12" s="13">
        <v>2</v>
      </c>
      <c r="D12" s="14">
        <v>42644</v>
      </c>
      <c r="E12" s="15" t="s">
        <v>125</v>
      </c>
      <c r="F12" s="2"/>
    </row>
    <row r="13" spans="2:6" ht="117.75" customHeight="1">
      <c r="B13" s="330" t="s">
        <v>290</v>
      </c>
      <c r="C13" s="275">
        <v>2.1</v>
      </c>
      <c r="D13" s="331">
        <v>43449</v>
      </c>
      <c r="E13" s="327" t="s">
        <v>298</v>
      </c>
      <c r="F13" s="2"/>
    </row>
    <row r="14" spans="2:6" ht="54" customHeight="1">
      <c r="B14" s="328" t="s">
        <v>304</v>
      </c>
      <c r="C14" s="275" t="s">
        <v>305</v>
      </c>
      <c r="D14" s="329">
        <v>43770</v>
      </c>
      <c r="E14" s="327" t="s">
        <v>306</v>
      </c>
      <c r="F14" s="2"/>
    </row>
    <row r="15" spans="2:5" ht="34.5" customHeight="1">
      <c r="B15" s="300" t="s">
        <v>130</v>
      </c>
      <c r="C15" s="301"/>
      <c r="D15" s="301"/>
      <c r="E15" s="302"/>
    </row>
    <row r="16" spans="2:5" ht="32.25" customHeight="1">
      <c r="B16" s="283" t="s">
        <v>131</v>
      </c>
      <c r="C16" s="284"/>
      <c r="D16" s="284"/>
      <c r="E16" s="285"/>
    </row>
    <row r="17" spans="2:5" ht="17.25" thickBot="1">
      <c r="B17" s="286" t="s">
        <v>132</v>
      </c>
      <c r="C17" s="287"/>
      <c r="D17" s="287"/>
      <c r="E17" s="288"/>
    </row>
    <row r="18" spans="1:5" ht="14.25">
      <c r="A18" s="1" t="s">
        <v>126</v>
      </c>
      <c r="C18" s="278"/>
      <c r="E18" s="279"/>
    </row>
    <row r="19" ht="14.25" hidden="1"/>
    <row r="20" ht="14.25" hidden="1"/>
    <row r="21" ht="14.25" hidden="1"/>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5" hidden="1">
      <c r="X999" s="16" t="s">
        <v>122</v>
      </c>
    </row>
    <row r="1000" ht="14.25" hidden="1"/>
    <row r="1001" ht="14.25" hidden="1"/>
  </sheetData>
  <sheetProtection password="C331" sheet="1"/>
  <mergeCells count="8">
    <mergeCell ref="C1:E2"/>
    <mergeCell ref="B16:E16"/>
    <mergeCell ref="B17:E17"/>
    <mergeCell ref="C4:E5"/>
    <mergeCell ref="B9:E9"/>
    <mergeCell ref="B10:B11"/>
    <mergeCell ref="E10:E11"/>
    <mergeCell ref="B15:E15"/>
  </mergeCells>
  <printOptions/>
  <pageMargins left="0.75" right="0.75" top="1" bottom="1" header="0.5" footer="0.5"/>
  <pageSetup fitToHeight="1" fitToWidth="1" horizontalDpi="600" verticalDpi="600" orientation="landscape" scale="9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101"/>
  <sheetViews>
    <sheetView zoomScalePageLayoutView="0" workbookViewId="0" topLeftCell="A1">
      <selection activeCell="A1" sqref="A1:B1"/>
    </sheetView>
  </sheetViews>
  <sheetFormatPr defaultColWidth="0" defaultRowHeight="12.75" zeroHeight="1"/>
  <cols>
    <col min="1" max="1" width="24.83203125" style="49" customWidth="1"/>
    <col min="2" max="2" width="40.83203125" style="49" customWidth="1"/>
    <col min="3" max="3" width="27" style="49" customWidth="1"/>
    <col min="4" max="16" width="17.83203125" style="49" customWidth="1"/>
    <col min="17" max="17" width="2.83203125" style="49" customWidth="1"/>
    <col min="18" max="22" width="12.83203125" style="49" hidden="1" customWidth="1"/>
    <col min="23" max="16384" width="0" style="49" hidden="1" customWidth="1"/>
  </cols>
  <sheetData>
    <row r="1" spans="1:18" ht="30" customHeight="1">
      <c r="A1" s="303" t="s">
        <v>20</v>
      </c>
      <c r="B1" s="303"/>
      <c r="C1" s="304" t="s">
        <v>115</v>
      </c>
      <c r="D1" s="304"/>
      <c r="E1" s="304"/>
      <c r="F1" s="304"/>
      <c r="G1" s="304"/>
      <c r="H1" s="304"/>
      <c r="I1" s="304"/>
      <c r="J1" s="304"/>
      <c r="K1" s="304"/>
      <c r="L1" s="304"/>
      <c r="M1" s="304"/>
      <c r="N1" s="304"/>
      <c r="O1" s="304"/>
      <c r="P1" s="304"/>
      <c r="Q1" s="99"/>
      <c r="R1" s="99"/>
    </row>
    <row r="2" spans="1:16" ht="15" customHeight="1">
      <c r="A2" s="92" t="s">
        <v>79</v>
      </c>
      <c r="B2" s="93"/>
      <c r="C2" s="247"/>
      <c r="D2" s="247"/>
      <c r="E2" s="103"/>
      <c r="F2" s="103"/>
      <c r="G2" s="103"/>
      <c r="H2" s="19"/>
      <c r="I2" s="19"/>
      <c r="J2" s="19"/>
      <c r="K2" s="19"/>
      <c r="L2" s="19"/>
      <c r="M2" s="19"/>
      <c r="N2" s="19"/>
      <c r="O2" s="19"/>
      <c r="P2" s="19"/>
    </row>
    <row r="3" spans="1:16" ht="15" customHeight="1">
      <c r="A3" s="92" t="s">
        <v>4</v>
      </c>
      <c r="B3" s="21">
        <v>2020</v>
      </c>
      <c r="C3" s="92" t="s">
        <v>19</v>
      </c>
      <c r="D3" s="22" t="s">
        <v>64</v>
      </c>
      <c r="G3" s="248"/>
      <c r="H3" s="248"/>
      <c r="I3" s="248"/>
      <c r="J3" s="248"/>
      <c r="K3" s="248"/>
      <c r="L3" s="248"/>
      <c r="M3" s="248"/>
      <c r="N3" s="248"/>
      <c r="O3" s="248"/>
      <c r="P3" s="249"/>
    </row>
    <row r="4" spans="1:16" ht="15" customHeight="1">
      <c r="A4" s="92" t="s">
        <v>5</v>
      </c>
      <c r="B4" s="25"/>
      <c r="C4" s="95" t="s">
        <v>80</v>
      </c>
      <c r="D4" s="22" t="s">
        <v>121</v>
      </c>
      <c r="F4" s="250"/>
      <c r="G4" s="251"/>
      <c r="H4" s="251"/>
      <c r="I4" s="251"/>
      <c r="J4" s="251"/>
      <c r="K4" s="251"/>
      <c r="L4" s="251"/>
      <c r="M4" s="251"/>
      <c r="N4" s="251"/>
      <c r="O4" s="251"/>
      <c r="P4" s="251"/>
    </row>
    <row r="5" spans="1:16" ht="15" customHeight="1">
      <c r="A5" s="92" t="s">
        <v>6</v>
      </c>
      <c r="B5" s="28"/>
      <c r="C5" s="92" t="s">
        <v>74</v>
      </c>
      <c r="D5" s="272"/>
      <c r="F5" s="251"/>
      <c r="G5" s="251"/>
      <c r="H5" s="251"/>
      <c r="I5" s="251"/>
      <c r="J5" s="251"/>
      <c r="K5" s="251"/>
      <c r="L5" s="251"/>
      <c r="M5" s="251"/>
      <c r="N5" s="251"/>
      <c r="O5" s="251"/>
      <c r="P5" s="251"/>
    </row>
    <row r="6" spans="1:16" ht="30" customHeight="1">
      <c r="A6" s="96" t="s">
        <v>93</v>
      </c>
      <c r="B6" s="22" t="s">
        <v>7</v>
      </c>
      <c r="C6" s="22"/>
      <c r="D6" s="29"/>
      <c r="E6" s="29"/>
      <c r="F6" s="30"/>
      <c r="G6" s="252"/>
      <c r="H6" s="252"/>
      <c r="I6" s="252"/>
      <c r="J6" s="252"/>
      <c r="K6" s="252"/>
      <c r="L6" s="252"/>
      <c r="M6" s="252"/>
      <c r="N6" s="252"/>
      <c r="O6" s="252"/>
      <c r="P6" s="20"/>
    </row>
    <row r="7" spans="1:16" ht="30" customHeight="1">
      <c r="A7" s="97" t="s">
        <v>133</v>
      </c>
      <c r="B7" s="98" t="s">
        <v>134</v>
      </c>
      <c r="C7" s="96" t="s">
        <v>0</v>
      </c>
      <c r="D7" s="32" t="str">
        <f>IF($B$3=0,"Sep-?",CONCATENATE("Sep-",$B$3-2001))</f>
        <v>Sep-19</v>
      </c>
      <c r="E7" s="32" t="str">
        <f>IF($B$3=0,"Oct-?",CONCATENATE("Oct-",$B$3-2001))</f>
        <v>Oct-19</v>
      </c>
      <c r="F7" s="32" t="str">
        <f>IF($B$3=0,"Nov-?",CONCATENATE("Nov-",$B$3-2001))</f>
        <v>Nov-19</v>
      </c>
      <c r="G7" s="32" t="str">
        <f>IF($B$3=0,"Dec-?",CONCATENATE("Dec-",$B$3-2001))</f>
        <v>Dec-19</v>
      </c>
      <c r="H7" s="32" t="str">
        <f>IF($B$3=0,"Jan-?",CONCATENATE("Jan-",$B$3-2000))</f>
        <v>Jan-20</v>
      </c>
      <c r="I7" s="32" t="str">
        <f>IF($B$3=0,"Feb-?",CONCATENATE("Feb-",$B$3-2000))</f>
        <v>Feb-20</v>
      </c>
      <c r="J7" s="32" t="str">
        <f>IF($B$3=0,"Mar-?",CONCATENATE("Mar-",$B$3-2000))</f>
        <v>Mar-20</v>
      </c>
      <c r="K7" s="32" t="str">
        <f>IF($B$3=0,"Apr-?",CONCATENATE("Apr-",$B$3-2000))</f>
        <v>Apr-20</v>
      </c>
      <c r="L7" s="32" t="str">
        <f>IF($B$3=0,"May-?",CONCATENATE("May-",$B$3-2000))</f>
        <v>May-20</v>
      </c>
      <c r="M7" s="32" t="str">
        <f>IF($B$3=0,"Jun-?",CONCATENATE("Jun-",$B$3-2000))</f>
        <v>Jun-20</v>
      </c>
      <c r="N7" s="32" t="str">
        <f>IF($B$3=0,"Jul-?",CONCATENATE("Jul-",$B$3-2000))</f>
        <v>Jul-20</v>
      </c>
      <c r="O7" s="32" t="str">
        <f>IF($B$3=0,"Aug-?",CONCATENATE("Aug-",$B$3-2000))</f>
        <v>Aug-20</v>
      </c>
      <c r="P7" s="100" t="s">
        <v>1</v>
      </c>
    </row>
    <row r="8" spans="1:21" ht="15" customHeight="1">
      <c r="A8" s="101" t="s">
        <v>165</v>
      </c>
      <c r="B8" s="33" t="s">
        <v>135</v>
      </c>
      <c r="C8" s="34"/>
      <c r="D8" s="35">
        <f>+'Part 3'!D28</f>
        <v>0</v>
      </c>
      <c r="E8" s="35">
        <f>+'Part 3'!E28</f>
        <v>0</v>
      </c>
      <c r="F8" s="35">
        <f>+'Part 3'!F28</f>
        <v>0</v>
      </c>
      <c r="G8" s="35">
        <f>+'Part 3'!G28</f>
        <v>0</v>
      </c>
      <c r="H8" s="35">
        <f>+'Part 3'!H28</f>
        <v>0</v>
      </c>
      <c r="I8" s="35">
        <f>+'Part 3'!I28</f>
        <v>0</v>
      </c>
      <c r="J8" s="35">
        <f>+'Part 3'!J28</f>
        <v>0</v>
      </c>
      <c r="K8" s="35">
        <f>+'Part 3'!K28</f>
        <v>0</v>
      </c>
      <c r="L8" s="35">
        <f>+'Part 3'!L28</f>
        <v>0</v>
      </c>
      <c r="M8" s="35">
        <f>+'Part 3'!M28</f>
        <v>0</v>
      </c>
      <c r="N8" s="35">
        <f>+'Part 3'!N28</f>
        <v>0</v>
      </c>
      <c r="O8" s="35">
        <f>+'Part 3'!O28</f>
        <v>0</v>
      </c>
      <c r="P8" s="36">
        <f>SUM(D8:O8)</f>
        <v>0</v>
      </c>
      <c r="Q8" s="37"/>
      <c r="R8" s="37"/>
      <c r="S8" s="37"/>
      <c r="T8" s="37"/>
      <c r="U8" s="37"/>
    </row>
    <row r="9" spans="1:21" ht="15" customHeight="1">
      <c r="A9" s="101" t="s">
        <v>165</v>
      </c>
      <c r="B9" s="38" t="s">
        <v>164</v>
      </c>
      <c r="C9" s="40"/>
      <c r="D9" s="41">
        <f>IF(D8&gt;0,1,0)</f>
        <v>0</v>
      </c>
      <c r="E9" s="41">
        <f>IF(E8&gt;0,1,0)</f>
        <v>0</v>
      </c>
      <c r="F9" s="41">
        <f>IF(F8&gt;0,1,0)</f>
        <v>0</v>
      </c>
      <c r="G9" s="41">
        <f>IF(G8&gt;0,1,0)</f>
        <v>0</v>
      </c>
      <c r="H9" s="41">
        <f>IF(H8&gt;0,1,0)</f>
        <v>0</v>
      </c>
      <c r="I9" s="41">
        <f aca="true" t="shared" si="0" ref="I9:O9">IF(I8&gt;0,1,0)</f>
        <v>0</v>
      </c>
      <c r="J9" s="41">
        <f t="shared" si="0"/>
        <v>0</v>
      </c>
      <c r="K9" s="41">
        <f t="shared" si="0"/>
        <v>0</v>
      </c>
      <c r="L9" s="41">
        <f t="shared" si="0"/>
        <v>0</v>
      </c>
      <c r="M9" s="41">
        <f t="shared" si="0"/>
        <v>0</v>
      </c>
      <c r="N9" s="41">
        <f t="shared" si="0"/>
        <v>0</v>
      </c>
      <c r="O9" s="41">
        <f t="shared" si="0"/>
        <v>0</v>
      </c>
      <c r="P9" s="40">
        <f>IF(SUM(D9:O9)&gt;0,SUM(D8:O8)/SUM(D9:O9),0)</f>
        <v>0</v>
      </c>
      <c r="Q9" s="37"/>
      <c r="R9" s="37"/>
      <c r="S9" s="37"/>
      <c r="T9" s="37"/>
      <c r="U9" s="37"/>
    </row>
    <row r="10" spans="1:21" ht="24.75" customHeight="1">
      <c r="A10" s="44" t="s">
        <v>25</v>
      </c>
      <c r="C10" s="42"/>
      <c r="D10" s="42"/>
      <c r="E10" s="42"/>
      <c r="F10" s="42"/>
      <c r="G10" s="42"/>
      <c r="H10" s="42"/>
      <c r="I10" s="42"/>
      <c r="J10" s="42"/>
      <c r="K10" s="42"/>
      <c r="L10" s="42"/>
      <c r="M10" s="42"/>
      <c r="N10" s="42"/>
      <c r="O10" s="42"/>
      <c r="P10" s="42"/>
      <c r="Q10" s="42"/>
      <c r="R10" s="42"/>
      <c r="S10" s="42"/>
      <c r="T10" s="42"/>
      <c r="U10" s="42"/>
    </row>
    <row r="11" spans="1:21" ht="15" customHeight="1">
      <c r="A11" s="101" t="s">
        <v>165</v>
      </c>
      <c r="B11" s="45" t="s">
        <v>136</v>
      </c>
      <c r="C11" s="46"/>
      <c r="D11" s="46">
        <f>+'Part 3'!D14</f>
        <v>0</v>
      </c>
      <c r="E11" s="46">
        <f>+'Part 3'!E14</f>
        <v>0</v>
      </c>
      <c r="F11" s="46">
        <f>+'Part 3'!F14</f>
        <v>0</v>
      </c>
      <c r="G11" s="46">
        <f>+'Part 3'!G14</f>
        <v>0</v>
      </c>
      <c r="H11" s="46">
        <f>+'Part 3'!H14</f>
        <v>0</v>
      </c>
      <c r="I11" s="46">
        <f>+'Part 3'!I14</f>
        <v>0</v>
      </c>
      <c r="J11" s="46">
        <f>+'Part 3'!J14</f>
        <v>0</v>
      </c>
      <c r="K11" s="46">
        <f>+'Part 3'!K14</f>
        <v>0</v>
      </c>
      <c r="L11" s="46">
        <f>+'Part 3'!L14</f>
        <v>0</v>
      </c>
      <c r="M11" s="46">
        <f>+'Part 3'!M14</f>
        <v>0</v>
      </c>
      <c r="N11" s="46">
        <f>+'Part 3'!N14</f>
        <v>0</v>
      </c>
      <c r="O11" s="46">
        <f>+'Part 3'!O14</f>
        <v>0</v>
      </c>
      <c r="P11" s="37">
        <f>SUM(D11:O11)</f>
        <v>0</v>
      </c>
      <c r="Q11" s="47"/>
      <c r="R11" s="47"/>
      <c r="S11" s="47"/>
      <c r="T11" s="47"/>
      <c r="U11" s="47"/>
    </row>
    <row r="12" spans="1:21" ht="15" customHeight="1">
      <c r="A12" s="101" t="s">
        <v>165</v>
      </c>
      <c r="B12" s="45" t="s">
        <v>137</v>
      </c>
      <c r="C12" s="48"/>
      <c r="D12" s="48">
        <f>SUM('Part 3'!D35)</f>
        <v>0</v>
      </c>
      <c r="E12" s="48">
        <f>SUM('Part 3'!E35)</f>
        <v>0</v>
      </c>
      <c r="F12" s="48">
        <f>SUM('Part 3'!F35)</f>
        <v>0</v>
      </c>
      <c r="G12" s="48">
        <f>SUM('Part 3'!G35)</f>
        <v>0</v>
      </c>
      <c r="H12" s="48">
        <f>SUM('Part 3'!H35)</f>
        <v>0</v>
      </c>
      <c r="I12" s="48">
        <f>SUM('Part 3'!I35)</f>
        <v>0</v>
      </c>
      <c r="J12" s="48">
        <f>SUM('Part 3'!J35)</f>
        <v>0</v>
      </c>
      <c r="K12" s="48">
        <f>SUM('Part 3'!K35)</f>
        <v>0</v>
      </c>
      <c r="L12" s="48">
        <f>SUM('Part 3'!L35)</f>
        <v>0</v>
      </c>
      <c r="M12" s="48">
        <f>SUM('Part 3'!M35)</f>
        <v>0</v>
      </c>
      <c r="N12" s="48">
        <f>SUM('Part 3'!N35)</f>
        <v>0</v>
      </c>
      <c r="O12" s="48">
        <f>SUM('Part 3'!O35)</f>
        <v>0</v>
      </c>
      <c r="P12" s="37">
        <f>SUM(D12:O12)</f>
        <v>0</v>
      </c>
      <c r="Q12" s="47"/>
      <c r="R12" s="47"/>
      <c r="S12" s="47"/>
      <c r="T12" s="47"/>
      <c r="U12" s="47"/>
    </row>
    <row r="13" spans="1:21" ht="15" customHeight="1">
      <c r="A13" s="101" t="s">
        <v>165</v>
      </c>
      <c r="B13" s="49" t="s">
        <v>138</v>
      </c>
      <c r="C13" s="48"/>
      <c r="D13" s="50"/>
      <c r="E13" s="50"/>
      <c r="F13" s="50"/>
      <c r="G13" s="50"/>
      <c r="H13" s="50"/>
      <c r="I13" s="50"/>
      <c r="J13" s="50"/>
      <c r="K13" s="50"/>
      <c r="L13" s="50"/>
      <c r="M13" s="50"/>
      <c r="N13" s="50"/>
      <c r="O13" s="50"/>
      <c r="P13" s="37">
        <f>SUM(D13:O13)</f>
        <v>0</v>
      </c>
      <c r="Q13" s="47"/>
      <c r="R13" s="47"/>
      <c r="S13" s="47"/>
      <c r="T13" s="47"/>
      <c r="U13" s="47"/>
    </row>
    <row r="14" spans="1:21" ht="15" customHeight="1">
      <c r="A14" s="101" t="s">
        <v>165</v>
      </c>
      <c r="B14" s="52" t="s">
        <v>139</v>
      </c>
      <c r="C14" s="64"/>
      <c r="D14" s="50"/>
      <c r="E14" s="39"/>
      <c r="F14" s="39"/>
      <c r="G14" s="39"/>
      <c r="H14" s="39"/>
      <c r="I14" s="39"/>
      <c r="J14" s="39"/>
      <c r="K14" s="39"/>
      <c r="L14" s="39"/>
      <c r="M14" s="39"/>
      <c r="N14" s="39"/>
      <c r="O14" s="39"/>
      <c r="P14" s="35">
        <f>SUM(D14:O14)</f>
        <v>0</v>
      </c>
      <c r="Q14" s="47"/>
      <c r="R14" s="47"/>
      <c r="S14" s="47"/>
      <c r="T14" s="47"/>
      <c r="U14" s="47"/>
    </row>
    <row r="15" spans="1:21" ht="15" customHeight="1">
      <c r="A15" s="101" t="s">
        <v>165</v>
      </c>
      <c r="B15" s="45" t="s">
        <v>140</v>
      </c>
      <c r="C15" s="47"/>
      <c r="D15" s="53"/>
      <c r="E15" s="53"/>
      <c r="F15" s="53"/>
      <c r="G15" s="53"/>
      <c r="H15" s="53"/>
      <c r="I15" s="53"/>
      <c r="J15" s="53"/>
      <c r="K15" s="53"/>
      <c r="L15" s="53"/>
      <c r="M15" s="53"/>
      <c r="N15" s="53"/>
      <c r="O15" s="53"/>
      <c r="P15" s="54">
        <f>SUM(D15:O15)</f>
        <v>0</v>
      </c>
      <c r="Q15" s="47"/>
      <c r="R15" s="47"/>
      <c r="S15" s="47"/>
      <c r="T15" s="47"/>
      <c r="U15" s="47"/>
    </row>
    <row r="16" spans="1:21" ht="15" customHeight="1">
      <c r="A16" s="101" t="s">
        <v>165</v>
      </c>
      <c r="B16" s="45" t="s">
        <v>141</v>
      </c>
      <c r="C16" s="47"/>
      <c r="D16" s="55">
        <f>ROUND(SUM(D11:D15),0)</f>
        <v>0</v>
      </c>
      <c r="E16" s="55">
        <f>ROUND(SUM(E11:E15),0)</f>
        <v>0</v>
      </c>
      <c r="F16" s="55">
        <f>ROUND(SUM(F11:F15),0)</f>
        <v>0</v>
      </c>
      <c r="G16" s="55">
        <f>ROUND(SUM(G11:G15),0)</f>
        <v>0</v>
      </c>
      <c r="H16" s="55">
        <f>ROUND(SUM(H11:H15),0)</f>
        <v>0</v>
      </c>
      <c r="I16" s="55">
        <f aca="true" t="shared" si="1" ref="I16:O16">ROUND(SUM(I11:I15),0)</f>
        <v>0</v>
      </c>
      <c r="J16" s="55">
        <f t="shared" si="1"/>
        <v>0</v>
      </c>
      <c r="K16" s="55">
        <f t="shared" si="1"/>
        <v>0</v>
      </c>
      <c r="L16" s="55">
        <f t="shared" si="1"/>
        <v>0</v>
      </c>
      <c r="M16" s="55">
        <f t="shared" si="1"/>
        <v>0</v>
      </c>
      <c r="N16" s="55">
        <f t="shared" si="1"/>
        <v>0</v>
      </c>
      <c r="O16" s="55">
        <f t="shared" si="1"/>
        <v>0</v>
      </c>
      <c r="P16" s="55">
        <f>ROUND(SUM(P11:P15),0)</f>
        <v>0</v>
      </c>
      <c r="Q16" s="47"/>
      <c r="R16" s="47"/>
      <c r="S16" s="47"/>
      <c r="T16" s="47"/>
      <c r="U16" s="47"/>
    </row>
    <row r="17" spans="1:21" ht="15" customHeight="1">
      <c r="A17" s="101" t="s">
        <v>165</v>
      </c>
      <c r="B17" s="52" t="s">
        <v>142</v>
      </c>
      <c r="C17" s="52"/>
      <c r="D17" s="50"/>
      <c r="E17" s="39"/>
      <c r="F17" s="39"/>
      <c r="G17" s="39"/>
      <c r="H17" s="39"/>
      <c r="I17" s="39"/>
      <c r="J17" s="39"/>
      <c r="K17" s="39"/>
      <c r="L17" s="39"/>
      <c r="M17" s="39"/>
      <c r="N17" s="39"/>
      <c r="O17" s="39"/>
      <c r="P17" s="35">
        <f>SUM(D17:O17)</f>
        <v>0</v>
      </c>
      <c r="Q17" s="47"/>
      <c r="R17" s="47"/>
      <c r="S17" s="47"/>
      <c r="T17" s="47"/>
      <c r="U17" s="47"/>
    </row>
    <row r="18" spans="1:21" ht="15" customHeight="1">
      <c r="A18" s="101" t="s">
        <v>165</v>
      </c>
      <c r="B18" s="45" t="s">
        <v>143</v>
      </c>
      <c r="C18" s="47"/>
      <c r="D18" s="50"/>
      <c r="E18" s="50"/>
      <c r="F18" s="50"/>
      <c r="G18" s="50"/>
      <c r="H18" s="50"/>
      <c r="I18" s="50"/>
      <c r="J18" s="50"/>
      <c r="K18" s="50"/>
      <c r="L18" s="50"/>
      <c r="M18" s="50"/>
      <c r="N18" s="50"/>
      <c r="O18" s="50"/>
      <c r="P18" s="37">
        <f>SUM(D18:O18)</f>
        <v>0</v>
      </c>
      <c r="Q18" s="47"/>
      <c r="R18" s="47"/>
      <c r="S18" s="48"/>
      <c r="T18" s="48"/>
      <c r="U18" s="48"/>
    </row>
    <row r="19" spans="1:21" ht="15" customHeight="1">
      <c r="A19" s="101" t="s">
        <v>165</v>
      </c>
      <c r="B19" s="45" t="s">
        <v>144</v>
      </c>
      <c r="C19" s="47"/>
      <c r="D19" s="53"/>
      <c r="E19" s="53"/>
      <c r="F19" s="53"/>
      <c r="G19" s="53"/>
      <c r="H19" s="53"/>
      <c r="I19" s="53"/>
      <c r="J19" s="53"/>
      <c r="K19" s="53"/>
      <c r="L19" s="53"/>
      <c r="M19" s="53"/>
      <c r="N19" s="53"/>
      <c r="O19" s="53"/>
      <c r="P19" s="37">
        <f>SUM(D19:O19)</f>
        <v>0</v>
      </c>
      <c r="Q19" s="47"/>
      <c r="R19" s="47"/>
      <c r="S19" s="48"/>
      <c r="T19" s="48"/>
      <c r="U19" s="48"/>
    </row>
    <row r="20" spans="1:21" s="45" customFormat="1" ht="15" customHeight="1">
      <c r="A20" s="101" t="s">
        <v>165</v>
      </c>
      <c r="B20" s="56" t="s">
        <v>163</v>
      </c>
      <c r="C20" s="47"/>
      <c r="D20" s="57">
        <f aca="true" t="shared" si="2" ref="D20:O20">+D16-SUM(D17:D19)</f>
        <v>0</v>
      </c>
      <c r="E20" s="57">
        <f t="shared" si="2"/>
        <v>0</v>
      </c>
      <c r="F20" s="57">
        <f t="shared" si="2"/>
        <v>0</v>
      </c>
      <c r="G20" s="57">
        <f t="shared" si="2"/>
        <v>0</v>
      </c>
      <c r="H20" s="57">
        <f t="shared" si="2"/>
        <v>0</v>
      </c>
      <c r="I20" s="57">
        <f t="shared" si="2"/>
        <v>0</v>
      </c>
      <c r="J20" s="57">
        <f t="shared" si="2"/>
        <v>0</v>
      </c>
      <c r="K20" s="57">
        <f t="shared" si="2"/>
        <v>0</v>
      </c>
      <c r="L20" s="57">
        <f t="shared" si="2"/>
        <v>0</v>
      </c>
      <c r="M20" s="57">
        <f t="shared" si="2"/>
        <v>0</v>
      </c>
      <c r="N20" s="57">
        <f t="shared" si="2"/>
        <v>0</v>
      </c>
      <c r="O20" s="57">
        <f t="shared" si="2"/>
        <v>0</v>
      </c>
      <c r="P20" s="58">
        <f>SUM(D20:O20)</f>
        <v>0</v>
      </c>
      <c r="Q20" s="47"/>
      <c r="R20" s="47"/>
      <c r="S20" s="47"/>
      <c r="T20" s="47"/>
      <c r="U20" s="47"/>
    </row>
    <row r="21" spans="1:21" ht="24.75" customHeight="1">
      <c r="A21" s="56" t="s">
        <v>26</v>
      </c>
      <c r="C21" s="59"/>
      <c r="D21" s="61"/>
      <c r="E21" s="61"/>
      <c r="F21" s="61"/>
      <c r="G21" s="61"/>
      <c r="H21" s="61"/>
      <c r="I21" s="61"/>
      <c r="J21" s="61"/>
      <c r="K21" s="61"/>
      <c r="L21" s="61"/>
      <c r="M21" s="61"/>
      <c r="N21" s="61"/>
      <c r="O21" s="61"/>
      <c r="P21" s="60"/>
      <c r="Q21" s="59"/>
      <c r="R21" s="59"/>
      <c r="S21" s="59"/>
      <c r="T21" s="59"/>
      <c r="U21" s="59"/>
    </row>
    <row r="22" spans="1:21" ht="15" customHeight="1">
      <c r="A22" s="101" t="s">
        <v>165</v>
      </c>
      <c r="B22" s="62" t="s">
        <v>145</v>
      </c>
      <c r="C22" s="47"/>
      <c r="D22" s="48">
        <f>+D27-(+D23+D24+D25+D26)</f>
        <v>0</v>
      </c>
      <c r="E22" s="48">
        <f aca="true" t="shared" si="3" ref="E22:O22">+E27-(+E23+E24+E25+E26)</f>
        <v>0</v>
      </c>
      <c r="F22" s="48">
        <f t="shared" si="3"/>
        <v>0</v>
      </c>
      <c r="G22" s="48">
        <f t="shared" si="3"/>
        <v>0</v>
      </c>
      <c r="H22" s="48">
        <f t="shared" si="3"/>
        <v>0</v>
      </c>
      <c r="I22" s="48">
        <f t="shared" si="3"/>
        <v>0</v>
      </c>
      <c r="J22" s="48">
        <f t="shared" si="3"/>
        <v>0</v>
      </c>
      <c r="K22" s="48">
        <f t="shared" si="3"/>
        <v>0</v>
      </c>
      <c r="L22" s="48">
        <f t="shared" si="3"/>
        <v>0</v>
      </c>
      <c r="M22" s="48">
        <f t="shared" si="3"/>
        <v>0</v>
      </c>
      <c r="N22" s="48">
        <f t="shared" si="3"/>
        <v>0</v>
      </c>
      <c r="O22" s="48">
        <f t="shared" si="3"/>
        <v>0</v>
      </c>
      <c r="P22" s="35">
        <f>SUM(D22:O22)</f>
        <v>0</v>
      </c>
      <c r="Q22" s="59"/>
      <c r="R22" s="59"/>
      <c r="S22" s="59"/>
      <c r="T22" s="59"/>
      <c r="U22" s="59"/>
    </row>
    <row r="23" spans="1:21" ht="15" customHeight="1">
      <c r="A23" s="101" t="s">
        <v>165</v>
      </c>
      <c r="B23" s="45" t="s">
        <v>146</v>
      </c>
      <c r="C23" s="47"/>
      <c r="D23" s="48">
        <f>+'Part 5'!D31+'Part 5'!D32</f>
        <v>0</v>
      </c>
      <c r="E23" s="48">
        <f>+'Part 5'!E31+'Part 5'!E32</f>
        <v>0</v>
      </c>
      <c r="F23" s="48">
        <f>+'Part 5'!F31+'Part 5'!F32</f>
        <v>0</v>
      </c>
      <c r="G23" s="48">
        <f>+'Part 5'!G31+'Part 5'!G32</f>
        <v>0</v>
      </c>
      <c r="H23" s="48">
        <f>+'Part 5'!H31+'Part 5'!H32</f>
        <v>0</v>
      </c>
      <c r="I23" s="48">
        <f>+'Part 5'!I31+'Part 5'!I32</f>
        <v>0</v>
      </c>
      <c r="J23" s="48">
        <f>+'Part 5'!J31+'Part 5'!J32</f>
        <v>0</v>
      </c>
      <c r="K23" s="48">
        <f>+'Part 5'!K31+'Part 5'!K32</f>
        <v>0</v>
      </c>
      <c r="L23" s="48">
        <f>+'Part 5'!L31+'Part 5'!L32</f>
        <v>0</v>
      </c>
      <c r="M23" s="48">
        <f>+'Part 5'!M31+'Part 5'!M32</f>
        <v>0</v>
      </c>
      <c r="N23" s="48">
        <f>+'Part 5'!N31+'Part 5'!N32</f>
        <v>0</v>
      </c>
      <c r="O23" s="48">
        <f>+'Part 5'!O31+'Part 5'!O32</f>
        <v>0</v>
      </c>
      <c r="P23" s="35">
        <f>SUM(D23:O23)</f>
        <v>0</v>
      </c>
      <c r="Q23" s="47"/>
      <c r="R23" s="47"/>
      <c r="S23" s="47"/>
      <c r="T23" s="47"/>
      <c r="U23" s="47"/>
    </row>
    <row r="24" spans="1:21" ht="15" customHeight="1">
      <c r="A24" s="101" t="s">
        <v>165</v>
      </c>
      <c r="B24" s="45" t="s">
        <v>147</v>
      </c>
      <c r="C24" s="47"/>
      <c r="D24" s="48">
        <f>SUM('Part 5'!D19:D20)</f>
        <v>0</v>
      </c>
      <c r="E24" s="48">
        <f>SUM('Part 5'!E19:E20)</f>
        <v>0</v>
      </c>
      <c r="F24" s="48">
        <f>SUM('Part 5'!F19:F20)</f>
        <v>0</v>
      </c>
      <c r="G24" s="48">
        <f>SUM('Part 5'!G19:G20)</f>
        <v>0</v>
      </c>
      <c r="H24" s="48">
        <f>SUM('Part 5'!H19:H20)</f>
        <v>0</v>
      </c>
      <c r="I24" s="48">
        <f>SUM('Part 5'!I19:I20)</f>
        <v>0</v>
      </c>
      <c r="J24" s="48">
        <f>SUM('Part 5'!J19:J20)</f>
        <v>0</v>
      </c>
      <c r="K24" s="48">
        <f>SUM('Part 5'!K19:K20)</f>
        <v>0</v>
      </c>
      <c r="L24" s="48">
        <f>SUM('Part 5'!L19:L20)</f>
        <v>0</v>
      </c>
      <c r="M24" s="48">
        <f>SUM('Part 5'!M19:M20)</f>
        <v>0</v>
      </c>
      <c r="N24" s="48">
        <f>SUM('Part 5'!N19:N20)</f>
        <v>0</v>
      </c>
      <c r="O24" s="48">
        <f>SUM('Part 5'!O19:O20)</f>
        <v>0</v>
      </c>
      <c r="P24" s="35">
        <f>SUM(D24:O24)</f>
        <v>0</v>
      </c>
      <c r="Q24" s="47"/>
      <c r="R24" s="47"/>
      <c r="S24" s="47"/>
      <c r="T24" s="47"/>
      <c r="U24" s="47"/>
    </row>
    <row r="25" spans="1:21" s="45" customFormat="1" ht="15" customHeight="1">
      <c r="A25" s="101" t="s">
        <v>165</v>
      </c>
      <c r="B25" s="63" t="s">
        <v>148</v>
      </c>
      <c r="C25" s="47"/>
      <c r="D25" s="48">
        <f>'Part 5'!D21</f>
        <v>0</v>
      </c>
      <c r="E25" s="48">
        <f>'Part 5'!E21</f>
        <v>0</v>
      </c>
      <c r="F25" s="48">
        <f>'Part 5'!F21</f>
        <v>0</v>
      </c>
      <c r="G25" s="48">
        <f>'Part 5'!G21</f>
        <v>0</v>
      </c>
      <c r="H25" s="48">
        <f>'Part 5'!H21</f>
        <v>0</v>
      </c>
      <c r="I25" s="48">
        <f>'Part 5'!I21</f>
        <v>0</v>
      </c>
      <c r="J25" s="48">
        <f>'Part 5'!J21</f>
        <v>0</v>
      </c>
      <c r="K25" s="48">
        <f>'Part 5'!K21</f>
        <v>0</v>
      </c>
      <c r="L25" s="48">
        <f>'Part 5'!L21</f>
        <v>0</v>
      </c>
      <c r="M25" s="48">
        <f>'Part 5'!M21</f>
        <v>0</v>
      </c>
      <c r="N25" s="48">
        <f>'Part 5'!N21</f>
        <v>0</v>
      </c>
      <c r="O25" s="48">
        <f>'Part 5'!O21</f>
        <v>0</v>
      </c>
      <c r="P25" s="35">
        <f>SUM(D25:O25)</f>
        <v>0</v>
      </c>
      <c r="Q25" s="47"/>
      <c r="R25" s="47"/>
      <c r="S25" s="47"/>
      <c r="T25" s="47"/>
      <c r="U25" s="47"/>
    </row>
    <row r="26" spans="1:21" s="45" customFormat="1" ht="15" customHeight="1">
      <c r="A26" s="101" t="s">
        <v>165</v>
      </c>
      <c r="B26" s="63" t="s">
        <v>149</v>
      </c>
      <c r="C26" s="47"/>
      <c r="D26" s="65">
        <f>'Part 5'!D23</f>
        <v>0</v>
      </c>
      <c r="E26" s="65">
        <f>'Part 5'!E23</f>
        <v>0</v>
      </c>
      <c r="F26" s="65">
        <f>'Part 5'!F23</f>
        <v>0</v>
      </c>
      <c r="G26" s="65">
        <f>'Part 5'!G23</f>
        <v>0</v>
      </c>
      <c r="H26" s="65">
        <f>'Part 5'!H23</f>
        <v>0</v>
      </c>
      <c r="I26" s="65">
        <f>'Part 5'!I23</f>
        <v>0</v>
      </c>
      <c r="J26" s="65">
        <f>'Part 5'!J23</f>
        <v>0</v>
      </c>
      <c r="K26" s="65">
        <f>'Part 5'!K23</f>
        <v>0</v>
      </c>
      <c r="L26" s="65">
        <f>'Part 5'!L23</f>
        <v>0</v>
      </c>
      <c r="M26" s="65">
        <f>'Part 5'!M23</f>
        <v>0</v>
      </c>
      <c r="N26" s="65">
        <f>'Part 5'!N23</f>
        <v>0</v>
      </c>
      <c r="O26" s="65">
        <f>'Part 5'!O23</f>
        <v>0</v>
      </c>
      <c r="P26" s="66">
        <f>SUM(D26:O26)</f>
        <v>0</v>
      </c>
      <c r="Q26" s="47"/>
      <c r="R26" s="47"/>
      <c r="S26" s="47"/>
      <c r="T26" s="47"/>
      <c r="U26" s="47"/>
    </row>
    <row r="27" spans="1:21" s="45" customFormat="1" ht="15" customHeight="1">
      <c r="A27" s="101" t="s">
        <v>165</v>
      </c>
      <c r="B27" s="45" t="s">
        <v>150</v>
      </c>
      <c r="C27" s="47"/>
      <c r="D27" s="48">
        <f>+'Part 5'!D24</f>
        <v>0</v>
      </c>
      <c r="E27" s="48">
        <f>+'Part 5'!E24</f>
        <v>0</v>
      </c>
      <c r="F27" s="48">
        <f>+'Part 5'!F24</f>
        <v>0</v>
      </c>
      <c r="G27" s="48">
        <f>+'Part 5'!G24</f>
        <v>0</v>
      </c>
      <c r="H27" s="48">
        <f>+'Part 5'!H24</f>
        <v>0</v>
      </c>
      <c r="I27" s="48">
        <f>+'Part 5'!I24</f>
        <v>0</v>
      </c>
      <c r="J27" s="48">
        <f>+'Part 5'!J24</f>
        <v>0</v>
      </c>
      <c r="K27" s="48">
        <f>+'Part 5'!K24</f>
        <v>0</v>
      </c>
      <c r="L27" s="48">
        <f>+'Part 5'!L24</f>
        <v>0</v>
      </c>
      <c r="M27" s="48">
        <f>+'Part 5'!M24</f>
        <v>0</v>
      </c>
      <c r="N27" s="48">
        <f>+'Part 5'!N24</f>
        <v>0</v>
      </c>
      <c r="O27" s="48">
        <f>+'Part 5'!O24</f>
        <v>0</v>
      </c>
      <c r="P27" s="35">
        <f>SUM(P22:P26)</f>
        <v>0</v>
      </c>
      <c r="Q27" s="47"/>
      <c r="R27" s="47"/>
      <c r="S27" s="47"/>
      <c r="T27" s="47"/>
      <c r="U27" s="47"/>
    </row>
    <row r="28" spans="1:21" s="45" customFormat="1" ht="15" customHeight="1">
      <c r="A28" s="101" t="s">
        <v>165</v>
      </c>
      <c r="B28" s="67" t="s">
        <v>151</v>
      </c>
      <c r="C28" s="64"/>
      <c r="D28" s="65">
        <f>'Part 6'!D17</f>
        <v>0</v>
      </c>
      <c r="E28" s="65">
        <f>'Part 6'!E17</f>
        <v>0</v>
      </c>
      <c r="F28" s="65">
        <f>'Part 6'!F17</f>
        <v>0</v>
      </c>
      <c r="G28" s="65">
        <f>'Part 6'!G17</f>
        <v>0</v>
      </c>
      <c r="H28" s="65">
        <f>'Part 6'!H17</f>
        <v>0</v>
      </c>
      <c r="I28" s="65">
        <f>'Part 6'!I17</f>
        <v>0</v>
      </c>
      <c r="J28" s="65">
        <f>'Part 6'!J17</f>
        <v>0</v>
      </c>
      <c r="K28" s="65">
        <f>'Part 6'!K17</f>
        <v>0</v>
      </c>
      <c r="L28" s="65">
        <f>'Part 6'!L17</f>
        <v>0</v>
      </c>
      <c r="M28" s="65">
        <f>'Part 6'!M17</f>
        <v>0</v>
      </c>
      <c r="N28" s="65">
        <f>'Part 6'!N17</f>
        <v>0</v>
      </c>
      <c r="O28" s="65">
        <f>'Part 6'!O17</f>
        <v>0</v>
      </c>
      <c r="P28" s="68">
        <f>SUM(D28:O28)</f>
        <v>0</v>
      </c>
      <c r="Q28" s="47"/>
      <c r="R28" s="47"/>
      <c r="S28" s="47"/>
      <c r="T28" s="47"/>
      <c r="U28" s="47"/>
    </row>
    <row r="29" spans="1:21" s="45" customFormat="1" ht="15" customHeight="1">
      <c r="A29" s="101" t="s">
        <v>165</v>
      </c>
      <c r="B29" s="69" t="s">
        <v>162</v>
      </c>
      <c r="C29" s="47"/>
      <c r="D29" s="47">
        <f>+D27+D28</f>
        <v>0</v>
      </c>
      <c r="E29" s="47">
        <f>+E27+E28</f>
        <v>0</v>
      </c>
      <c r="F29" s="47">
        <f>+F27+F28</f>
        <v>0</v>
      </c>
      <c r="G29" s="47">
        <f>+G27+G28</f>
        <v>0</v>
      </c>
      <c r="H29" s="47">
        <f>+H27+H28</f>
        <v>0</v>
      </c>
      <c r="I29" s="47">
        <f aca="true" t="shared" si="4" ref="I29:O29">+I27+I28</f>
        <v>0</v>
      </c>
      <c r="J29" s="47">
        <f t="shared" si="4"/>
        <v>0</v>
      </c>
      <c r="K29" s="47">
        <f t="shared" si="4"/>
        <v>0</v>
      </c>
      <c r="L29" s="47">
        <f t="shared" si="4"/>
        <v>0</v>
      </c>
      <c r="M29" s="47">
        <f t="shared" si="4"/>
        <v>0</v>
      </c>
      <c r="N29" s="47">
        <f t="shared" si="4"/>
        <v>0</v>
      </c>
      <c r="O29" s="47">
        <f t="shared" si="4"/>
        <v>0</v>
      </c>
      <c r="P29" s="35">
        <f>SUM(D29:O29)</f>
        <v>0</v>
      </c>
      <c r="Q29" s="47"/>
      <c r="R29" s="47"/>
      <c r="S29" s="47"/>
      <c r="T29" s="47"/>
      <c r="U29" s="47"/>
    </row>
    <row r="30" spans="1:21" ht="15" customHeight="1">
      <c r="A30" s="101" t="s">
        <v>165</v>
      </c>
      <c r="B30" s="56" t="s">
        <v>161</v>
      </c>
      <c r="C30" s="47"/>
      <c r="D30" s="50"/>
      <c r="E30" s="50"/>
      <c r="F30" s="50"/>
      <c r="G30" s="50"/>
      <c r="H30" s="50"/>
      <c r="I30" s="50"/>
      <c r="J30" s="50"/>
      <c r="K30" s="50"/>
      <c r="L30" s="50"/>
      <c r="M30" s="50"/>
      <c r="N30" s="50"/>
      <c r="O30" s="50"/>
      <c r="P30" s="70">
        <f>SUM(D30:O30)</f>
        <v>0</v>
      </c>
      <c r="Q30" s="47"/>
      <c r="R30" s="47"/>
      <c r="S30" s="149"/>
      <c r="T30" s="149"/>
      <c r="U30" s="149"/>
    </row>
    <row r="31" spans="1:21" ht="15" customHeight="1">
      <c r="A31" s="101" t="s">
        <v>165</v>
      </c>
      <c r="B31" s="56" t="s">
        <v>160</v>
      </c>
      <c r="C31" s="47"/>
      <c r="D31" s="71">
        <f aca="true" t="shared" si="5" ref="D31:O31">ROUND(SUM(D29:D30),0)</f>
        <v>0</v>
      </c>
      <c r="E31" s="71">
        <f t="shared" si="5"/>
        <v>0</v>
      </c>
      <c r="F31" s="71">
        <f t="shared" si="5"/>
        <v>0</v>
      </c>
      <c r="G31" s="71">
        <f t="shared" si="5"/>
        <v>0</v>
      </c>
      <c r="H31" s="71">
        <f t="shared" si="5"/>
        <v>0</v>
      </c>
      <c r="I31" s="71">
        <f t="shared" si="5"/>
        <v>0</v>
      </c>
      <c r="J31" s="71">
        <f t="shared" si="5"/>
        <v>0</v>
      </c>
      <c r="K31" s="71">
        <f t="shared" si="5"/>
        <v>0</v>
      </c>
      <c r="L31" s="71">
        <f t="shared" si="5"/>
        <v>0</v>
      </c>
      <c r="M31" s="71">
        <f t="shared" si="5"/>
        <v>0</v>
      </c>
      <c r="N31" s="71">
        <f t="shared" si="5"/>
        <v>0</v>
      </c>
      <c r="O31" s="71">
        <f t="shared" si="5"/>
        <v>0</v>
      </c>
      <c r="P31" s="54">
        <f>SUM(D31:O31)</f>
        <v>0</v>
      </c>
      <c r="Q31" s="47"/>
      <c r="R31" s="47"/>
      <c r="S31" s="47"/>
      <c r="T31" s="47"/>
      <c r="U31" s="47"/>
    </row>
    <row r="32" spans="1:21" ht="15" customHeight="1" thickBot="1">
      <c r="A32" s="101" t="s">
        <v>165</v>
      </c>
      <c r="B32" s="56" t="s">
        <v>159</v>
      </c>
      <c r="C32" s="47"/>
      <c r="D32" s="72">
        <f aca="true" t="shared" si="6" ref="D32:P32">D20-D31</f>
        <v>0</v>
      </c>
      <c r="E32" s="72">
        <f t="shared" si="6"/>
        <v>0</v>
      </c>
      <c r="F32" s="72">
        <f t="shared" si="6"/>
        <v>0</v>
      </c>
      <c r="G32" s="72">
        <f t="shared" si="6"/>
        <v>0</v>
      </c>
      <c r="H32" s="72">
        <f t="shared" si="6"/>
        <v>0</v>
      </c>
      <c r="I32" s="72">
        <f t="shared" si="6"/>
        <v>0</v>
      </c>
      <c r="J32" s="72">
        <f t="shared" si="6"/>
        <v>0</v>
      </c>
      <c r="K32" s="72">
        <f t="shared" si="6"/>
        <v>0</v>
      </c>
      <c r="L32" s="72">
        <f t="shared" si="6"/>
        <v>0</v>
      </c>
      <c r="M32" s="72">
        <f t="shared" si="6"/>
        <v>0</v>
      </c>
      <c r="N32" s="72">
        <f t="shared" si="6"/>
        <v>0</v>
      </c>
      <c r="O32" s="72">
        <f t="shared" si="6"/>
        <v>0</v>
      </c>
      <c r="P32" s="73">
        <f t="shared" si="6"/>
        <v>0</v>
      </c>
      <c r="Q32" s="47"/>
      <c r="R32" s="47"/>
      <c r="S32" s="47"/>
      <c r="T32" s="47"/>
      <c r="U32" s="47"/>
    </row>
    <row r="33" spans="1:21" ht="15" customHeight="1" thickTop="1">
      <c r="A33" s="101" t="s">
        <v>165</v>
      </c>
      <c r="B33" s="74" t="s">
        <v>152</v>
      </c>
      <c r="C33" s="75"/>
      <c r="D33" s="76">
        <f aca="true" t="shared" si="7" ref="D33:O33">IF(D$20&gt;0,(D27/D$20),0)</f>
        <v>0</v>
      </c>
      <c r="E33" s="76">
        <f t="shared" si="7"/>
        <v>0</v>
      </c>
      <c r="F33" s="76">
        <f t="shared" si="7"/>
        <v>0</v>
      </c>
      <c r="G33" s="76">
        <f t="shared" si="7"/>
        <v>0</v>
      </c>
      <c r="H33" s="76">
        <f t="shared" si="7"/>
        <v>0</v>
      </c>
      <c r="I33" s="76">
        <f t="shared" si="7"/>
        <v>0</v>
      </c>
      <c r="J33" s="76">
        <f t="shared" si="7"/>
        <v>0</v>
      </c>
      <c r="K33" s="76">
        <f t="shared" si="7"/>
        <v>0</v>
      </c>
      <c r="L33" s="76">
        <f t="shared" si="7"/>
        <v>0</v>
      </c>
      <c r="M33" s="76">
        <f t="shared" si="7"/>
        <v>0</v>
      </c>
      <c r="N33" s="76">
        <f t="shared" si="7"/>
        <v>0</v>
      </c>
      <c r="O33" s="76">
        <f t="shared" si="7"/>
        <v>0</v>
      </c>
      <c r="P33" s="75">
        <f>IF($P$20&gt;0,P27/$P$20,0)</f>
        <v>0</v>
      </c>
      <c r="Q33" s="77"/>
      <c r="R33" s="77"/>
      <c r="S33" s="77"/>
      <c r="T33" s="77"/>
      <c r="U33" s="78"/>
    </row>
    <row r="34" spans="1:21" ht="15" customHeight="1">
      <c r="A34" s="101" t="s">
        <v>165</v>
      </c>
      <c r="B34" s="74" t="s">
        <v>153</v>
      </c>
      <c r="C34" s="75"/>
      <c r="D34" s="79">
        <f aca="true" t="shared" si="8" ref="D34:O34">IF(D$20&gt;0,(D28/D$20),0)</f>
        <v>0</v>
      </c>
      <c r="E34" s="79">
        <f t="shared" si="8"/>
        <v>0</v>
      </c>
      <c r="F34" s="79">
        <f t="shared" si="8"/>
        <v>0</v>
      </c>
      <c r="G34" s="79">
        <f t="shared" si="8"/>
        <v>0</v>
      </c>
      <c r="H34" s="79">
        <f t="shared" si="8"/>
        <v>0</v>
      </c>
      <c r="I34" s="79">
        <f t="shared" si="8"/>
        <v>0</v>
      </c>
      <c r="J34" s="79">
        <f t="shared" si="8"/>
        <v>0</v>
      </c>
      <c r="K34" s="79">
        <f t="shared" si="8"/>
        <v>0</v>
      </c>
      <c r="L34" s="79">
        <f t="shared" si="8"/>
        <v>0</v>
      </c>
      <c r="M34" s="79">
        <f t="shared" si="8"/>
        <v>0</v>
      </c>
      <c r="N34" s="79">
        <f t="shared" si="8"/>
        <v>0</v>
      </c>
      <c r="O34" s="79">
        <f t="shared" si="8"/>
        <v>0</v>
      </c>
      <c r="P34" s="80">
        <f>IF($P$20&gt;0,P28/$P$20,0)</f>
        <v>0</v>
      </c>
      <c r="Q34" s="77"/>
      <c r="R34" s="77"/>
      <c r="S34" s="77"/>
      <c r="T34" s="77"/>
      <c r="U34" s="78"/>
    </row>
    <row r="35" spans="1:21" ht="15" customHeight="1">
      <c r="A35" s="101" t="s">
        <v>165</v>
      </c>
      <c r="B35" s="74" t="s">
        <v>154</v>
      </c>
      <c r="C35" s="76"/>
      <c r="D35" s="76">
        <f>SUM(D33:D34)</f>
        <v>0</v>
      </c>
      <c r="E35" s="76">
        <f>SUM(E33:E34)</f>
        <v>0</v>
      </c>
      <c r="F35" s="76">
        <f>SUM(F33:F34)</f>
        <v>0</v>
      </c>
      <c r="G35" s="76">
        <f>SUM(G33:G34)</f>
        <v>0</v>
      </c>
      <c r="H35" s="76">
        <f>SUM(H33:H34)</f>
        <v>0</v>
      </c>
      <c r="I35" s="76">
        <f aca="true" t="shared" si="9" ref="I35:O35">SUM(I33:I34)</f>
        <v>0</v>
      </c>
      <c r="J35" s="76">
        <f t="shared" si="9"/>
        <v>0</v>
      </c>
      <c r="K35" s="76">
        <f t="shared" si="9"/>
        <v>0</v>
      </c>
      <c r="L35" s="76">
        <f t="shared" si="9"/>
        <v>0</v>
      </c>
      <c r="M35" s="76">
        <f t="shared" si="9"/>
        <v>0</v>
      </c>
      <c r="N35" s="76">
        <f t="shared" si="9"/>
        <v>0</v>
      </c>
      <c r="O35" s="76">
        <f t="shared" si="9"/>
        <v>0</v>
      </c>
      <c r="P35" s="76">
        <f>SUM(P33:P34)</f>
        <v>0</v>
      </c>
      <c r="Q35" s="77"/>
      <c r="R35" s="77"/>
      <c r="S35" s="77"/>
      <c r="T35" s="77"/>
      <c r="U35" s="78"/>
    </row>
    <row r="36" spans="1:21" ht="15" customHeight="1">
      <c r="A36" s="101" t="s">
        <v>165</v>
      </c>
      <c r="B36" s="74" t="s">
        <v>155</v>
      </c>
      <c r="C36" s="75"/>
      <c r="D36" s="75">
        <f aca="true" t="shared" si="10" ref="D36:P36">IF(D30&gt;0,(D30/D20),0)</f>
        <v>0</v>
      </c>
      <c r="E36" s="75">
        <f t="shared" si="10"/>
        <v>0</v>
      </c>
      <c r="F36" s="75">
        <f t="shared" si="10"/>
        <v>0</v>
      </c>
      <c r="G36" s="75">
        <f t="shared" si="10"/>
        <v>0</v>
      </c>
      <c r="H36" s="75">
        <f t="shared" si="10"/>
        <v>0</v>
      </c>
      <c r="I36" s="75">
        <f t="shared" si="10"/>
        <v>0</v>
      </c>
      <c r="J36" s="75">
        <f t="shared" si="10"/>
        <v>0</v>
      </c>
      <c r="K36" s="75">
        <f t="shared" si="10"/>
        <v>0</v>
      </c>
      <c r="L36" s="75">
        <f t="shared" si="10"/>
        <v>0</v>
      </c>
      <c r="M36" s="75">
        <f t="shared" si="10"/>
        <v>0</v>
      </c>
      <c r="N36" s="75">
        <f t="shared" si="10"/>
        <v>0</v>
      </c>
      <c r="O36" s="75">
        <f t="shared" si="10"/>
        <v>0</v>
      </c>
      <c r="P36" s="75">
        <f t="shared" si="10"/>
        <v>0</v>
      </c>
      <c r="Q36" s="81"/>
      <c r="R36" s="81"/>
      <c r="S36" s="81"/>
      <c r="T36" s="81"/>
      <c r="U36" s="82"/>
    </row>
    <row r="37" spans="1:21" ht="15" customHeight="1">
      <c r="A37" s="101" t="s">
        <v>165</v>
      </c>
      <c r="B37" s="56" t="s">
        <v>158</v>
      </c>
      <c r="C37" s="83"/>
      <c r="D37" s="83">
        <f aca="true" t="shared" si="11" ref="D37:P37">IF(D32&lt;&gt;0,D32/D20,0)</f>
        <v>0</v>
      </c>
      <c r="E37" s="83">
        <f t="shared" si="11"/>
        <v>0</v>
      </c>
      <c r="F37" s="83">
        <f t="shared" si="11"/>
        <v>0</v>
      </c>
      <c r="G37" s="83">
        <f t="shared" si="11"/>
        <v>0</v>
      </c>
      <c r="H37" s="83">
        <f t="shared" si="11"/>
        <v>0</v>
      </c>
      <c r="I37" s="83">
        <f t="shared" si="11"/>
        <v>0</v>
      </c>
      <c r="J37" s="83">
        <f t="shared" si="11"/>
        <v>0</v>
      </c>
      <c r="K37" s="83">
        <f t="shared" si="11"/>
        <v>0</v>
      </c>
      <c r="L37" s="83">
        <f t="shared" si="11"/>
        <v>0</v>
      </c>
      <c r="M37" s="83">
        <f t="shared" si="11"/>
        <v>0</v>
      </c>
      <c r="N37" s="83">
        <f t="shared" si="11"/>
        <v>0</v>
      </c>
      <c r="O37" s="83">
        <f t="shared" si="11"/>
        <v>0</v>
      </c>
      <c r="P37" s="83">
        <f t="shared" si="11"/>
        <v>0</v>
      </c>
      <c r="Q37" s="81"/>
      <c r="R37" s="81"/>
      <c r="S37" s="81"/>
      <c r="T37" s="81"/>
      <c r="U37" s="82"/>
    </row>
    <row r="38" spans="1:21" ht="15" customHeight="1">
      <c r="A38" s="101" t="s">
        <v>165</v>
      </c>
      <c r="B38" s="84" t="s">
        <v>156</v>
      </c>
      <c r="C38" s="85"/>
      <c r="D38" s="76">
        <f aca="true" t="shared" si="12" ref="D38:P38">IF(D16&gt;0,SUM(D30/(D20-D12)),0)</f>
        <v>0</v>
      </c>
      <c r="E38" s="76">
        <f t="shared" si="12"/>
        <v>0</v>
      </c>
      <c r="F38" s="76">
        <f t="shared" si="12"/>
        <v>0</v>
      </c>
      <c r="G38" s="76">
        <f t="shared" si="12"/>
        <v>0</v>
      </c>
      <c r="H38" s="76">
        <f t="shared" si="12"/>
        <v>0</v>
      </c>
      <c r="I38" s="76">
        <f t="shared" si="12"/>
        <v>0</v>
      </c>
      <c r="J38" s="76">
        <f t="shared" si="12"/>
        <v>0</v>
      </c>
      <c r="K38" s="76">
        <f t="shared" si="12"/>
        <v>0</v>
      </c>
      <c r="L38" s="76">
        <f t="shared" si="12"/>
        <v>0</v>
      </c>
      <c r="M38" s="76">
        <f t="shared" si="12"/>
        <v>0</v>
      </c>
      <c r="N38" s="76">
        <f t="shared" si="12"/>
        <v>0</v>
      </c>
      <c r="O38" s="76">
        <f t="shared" si="12"/>
        <v>0</v>
      </c>
      <c r="P38" s="76">
        <f t="shared" si="12"/>
        <v>0</v>
      </c>
      <c r="Q38" s="81"/>
      <c r="R38" s="81"/>
      <c r="S38" s="81"/>
      <c r="T38" s="81"/>
      <c r="U38" s="82"/>
    </row>
    <row r="39" spans="1:21" ht="15" customHeight="1">
      <c r="A39" s="86" t="s">
        <v>120</v>
      </c>
      <c r="C39" s="85"/>
      <c r="D39" s="76"/>
      <c r="E39" s="76"/>
      <c r="F39" s="76"/>
      <c r="G39" s="76"/>
      <c r="H39" s="76"/>
      <c r="I39" s="76"/>
      <c r="J39" s="76"/>
      <c r="K39" s="76"/>
      <c r="L39" s="76"/>
      <c r="M39" s="76"/>
      <c r="N39" s="76"/>
      <c r="O39" s="76"/>
      <c r="P39" s="76"/>
      <c r="Q39" s="81"/>
      <c r="R39" s="81"/>
      <c r="S39" s="81"/>
      <c r="T39" s="81"/>
      <c r="U39" s="82"/>
    </row>
    <row r="40" spans="1:21" ht="24.75" customHeight="1">
      <c r="A40" s="87" t="s">
        <v>58</v>
      </c>
      <c r="D40" s="88"/>
      <c r="E40" s="88"/>
      <c r="F40" s="88"/>
      <c r="G40" s="88"/>
      <c r="H40" s="88"/>
      <c r="I40" s="88"/>
      <c r="J40" s="88"/>
      <c r="K40" s="88"/>
      <c r="L40" s="88"/>
      <c r="M40" s="88"/>
      <c r="N40" s="88"/>
      <c r="O40" s="88"/>
      <c r="P40" s="89"/>
      <c r="Q40" s="47"/>
      <c r="R40" s="47"/>
      <c r="S40" s="47"/>
      <c r="T40" s="47"/>
      <c r="U40" s="47"/>
    </row>
    <row r="41" spans="1:21" ht="15" customHeight="1">
      <c r="A41" s="101" t="s">
        <v>165</v>
      </c>
      <c r="B41" s="49" t="s">
        <v>157</v>
      </c>
      <c r="C41" s="90"/>
      <c r="D41" s="90"/>
      <c r="E41" s="90"/>
      <c r="F41" s="90"/>
      <c r="G41" s="90"/>
      <c r="H41" s="90"/>
      <c r="I41" s="90"/>
      <c r="J41" s="90"/>
      <c r="K41" s="90"/>
      <c r="L41" s="90"/>
      <c r="M41" s="90"/>
      <c r="N41" s="90"/>
      <c r="O41" s="90"/>
      <c r="P41" s="91"/>
      <c r="Q41" s="47"/>
      <c r="R41" s="47"/>
      <c r="S41" s="47"/>
      <c r="T41" s="47"/>
      <c r="U41" s="47"/>
    </row>
    <row r="42" ht="14.25"/>
    <row r="43" spans="1:2" ht="14.25">
      <c r="A43" s="128" t="s">
        <v>23</v>
      </c>
      <c r="B43" s="253"/>
    </row>
    <row r="44" ht="14.25" hidden="1">
      <c r="A44" s="43"/>
    </row>
    <row r="45" spans="1:6" ht="14.25" hidden="1">
      <c r="A45" s="43"/>
      <c r="B45" s="280" t="s">
        <v>299</v>
      </c>
      <c r="C45" s="281">
        <v>2019</v>
      </c>
      <c r="F45" s="43"/>
    </row>
    <row r="46" spans="1:6" ht="14.25" hidden="1">
      <c r="A46" s="43"/>
      <c r="B46" s="280" t="s">
        <v>300</v>
      </c>
      <c r="C46" s="281">
        <v>2020</v>
      </c>
      <c r="F46" s="43"/>
    </row>
    <row r="47" spans="1:6" ht="14.25" hidden="1">
      <c r="A47" s="43"/>
      <c r="B47" s="280" t="s">
        <v>301</v>
      </c>
      <c r="C47" s="281">
        <v>2021</v>
      </c>
      <c r="F47" s="43"/>
    </row>
    <row r="48" spans="1:6" ht="14.25" hidden="1">
      <c r="A48" s="43"/>
      <c r="B48" s="280" t="s">
        <v>302</v>
      </c>
      <c r="F48" s="43"/>
    </row>
    <row r="49" spans="1:6" ht="14.25" hidden="1">
      <c r="A49" s="43"/>
      <c r="B49" s="280" t="s">
        <v>21</v>
      </c>
      <c r="F49" s="43"/>
    </row>
    <row r="50" spans="1:16" ht="14.25" hidden="1">
      <c r="A50" s="43"/>
      <c r="B50" s="280" t="s">
        <v>22</v>
      </c>
      <c r="D50" s="254"/>
      <c r="G50" s="254"/>
      <c r="H50" s="254"/>
      <c r="I50" s="254"/>
      <c r="J50" s="254"/>
      <c r="K50" s="254"/>
      <c r="L50" s="254"/>
      <c r="M50" s="254"/>
      <c r="N50" s="254"/>
      <c r="O50" s="254"/>
      <c r="P50" s="254"/>
    </row>
    <row r="51" spans="1:16" ht="14.25" hidden="1">
      <c r="A51" s="43"/>
      <c r="B51" s="280"/>
      <c r="D51" s="254"/>
      <c r="G51" s="254"/>
      <c r="H51" s="254"/>
      <c r="I51" s="254"/>
      <c r="J51" s="254"/>
      <c r="K51" s="254"/>
      <c r="L51" s="254"/>
      <c r="M51" s="254"/>
      <c r="N51" s="254"/>
      <c r="O51" s="254"/>
      <c r="P51" s="254"/>
    </row>
    <row r="52" spans="2:16" ht="14.25" hidden="1">
      <c r="B52" s="255" t="s">
        <v>47</v>
      </c>
      <c r="D52" s="254"/>
      <c r="G52" s="254"/>
      <c r="H52" s="254"/>
      <c r="I52" s="254"/>
      <c r="J52" s="254"/>
      <c r="K52" s="254"/>
      <c r="L52" s="254"/>
      <c r="M52" s="254"/>
      <c r="N52" s="254"/>
      <c r="O52" s="254"/>
      <c r="P52" s="254"/>
    </row>
    <row r="53" spans="1:16" ht="14.25" hidden="1">
      <c r="A53" s="49">
        <v>1</v>
      </c>
      <c r="B53" s="280" t="s">
        <v>54</v>
      </c>
      <c r="D53" s="254"/>
      <c r="E53" s="254"/>
      <c r="F53" s="254"/>
      <c r="G53" s="254"/>
      <c r="H53" s="254"/>
      <c r="I53" s="254"/>
      <c r="J53" s="254"/>
      <c r="K53" s="254"/>
      <c r="L53" s="254"/>
      <c r="M53" s="254"/>
      <c r="N53" s="254"/>
      <c r="O53" s="254"/>
      <c r="P53" s="254"/>
    </row>
    <row r="54" spans="1:16" ht="14.25" hidden="1">
      <c r="A54" s="49">
        <v>2</v>
      </c>
      <c r="B54" s="280"/>
      <c r="D54" s="254"/>
      <c r="E54" s="254"/>
      <c r="F54" s="254"/>
      <c r="G54" s="254"/>
      <c r="H54" s="254"/>
      <c r="I54" s="254"/>
      <c r="J54" s="254"/>
      <c r="K54" s="254"/>
      <c r="L54" s="254"/>
      <c r="M54" s="254"/>
      <c r="N54" s="254"/>
      <c r="O54" s="254"/>
      <c r="P54" s="254"/>
    </row>
    <row r="55" spans="2:16" ht="14.25" hidden="1">
      <c r="B55" s="45"/>
      <c r="D55" s="254"/>
      <c r="E55" s="254"/>
      <c r="F55" s="254"/>
      <c r="G55" s="254"/>
      <c r="H55" s="254"/>
      <c r="I55" s="254"/>
      <c r="J55" s="254"/>
      <c r="K55" s="254"/>
      <c r="L55" s="254"/>
      <c r="M55" s="254"/>
      <c r="N55" s="254"/>
      <c r="O55" s="254"/>
      <c r="P55" s="254"/>
    </row>
    <row r="56" spans="1:16" ht="14.25" hidden="1">
      <c r="A56" s="43"/>
      <c r="B56" s="255" t="s">
        <v>35</v>
      </c>
      <c r="D56" s="254"/>
      <c r="E56" s="254"/>
      <c r="F56" s="254"/>
      <c r="G56" s="254"/>
      <c r="H56" s="254"/>
      <c r="I56" s="254"/>
      <c r="J56" s="254"/>
      <c r="K56" s="254"/>
      <c r="L56" s="254"/>
      <c r="M56" s="254"/>
      <c r="N56" s="254"/>
      <c r="O56" s="254"/>
      <c r="P56" s="254"/>
    </row>
    <row r="57" spans="1:16" ht="14.25" hidden="1">
      <c r="A57" s="43"/>
      <c r="B57" s="49" t="s">
        <v>36</v>
      </c>
      <c r="D57" s="254"/>
      <c r="E57" s="254"/>
      <c r="F57" s="254"/>
      <c r="G57" s="254"/>
      <c r="H57" s="254"/>
      <c r="I57" s="254"/>
      <c r="J57" s="254"/>
      <c r="K57" s="254"/>
      <c r="L57" s="254"/>
      <c r="M57" s="254"/>
      <c r="N57" s="254"/>
      <c r="O57" s="254"/>
      <c r="P57" s="254"/>
    </row>
    <row r="58" spans="1:16" ht="14.25" hidden="1">
      <c r="A58" s="43"/>
      <c r="B58" s="49" t="s">
        <v>28</v>
      </c>
      <c r="D58" s="254"/>
      <c r="E58" s="254"/>
      <c r="F58" s="254"/>
      <c r="G58" s="254"/>
      <c r="H58" s="254"/>
      <c r="I58" s="254"/>
      <c r="J58" s="254"/>
      <c r="K58" s="254"/>
      <c r="L58" s="254"/>
      <c r="M58" s="254"/>
      <c r="N58" s="254"/>
      <c r="O58" s="254"/>
      <c r="P58" s="254"/>
    </row>
    <row r="59" spans="1:16" ht="14.25" hidden="1">
      <c r="A59" s="43"/>
      <c r="B59" s="49" t="s">
        <v>37</v>
      </c>
      <c r="D59" s="254"/>
      <c r="E59" s="254"/>
      <c r="F59" s="254"/>
      <c r="G59" s="254"/>
      <c r="H59" s="254"/>
      <c r="I59" s="254"/>
      <c r="J59" s="254"/>
      <c r="K59" s="254"/>
      <c r="L59" s="254"/>
      <c r="M59" s="254"/>
      <c r="N59" s="254"/>
      <c r="O59" s="254"/>
      <c r="P59" s="254"/>
    </row>
    <row r="60" spans="1:16" ht="14.25" hidden="1">
      <c r="A60" s="43"/>
      <c r="B60" s="49" t="s">
        <v>44</v>
      </c>
      <c r="D60" s="254"/>
      <c r="E60" s="254"/>
      <c r="F60" s="254"/>
      <c r="G60" s="254"/>
      <c r="H60" s="254"/>
      <c r="I60" s="254"/>
      <c r="J60" s="254"/>
      <c r="K60" s="254"/>
      <c r="L60" s="254"/>
      <c r="M60" s="254"/>
      <c r="N60" s="254"/>
      <c r="O60" s="254"/>
      <c r="P60" s="254"/>
    </row>
    <row r="61" spans="1:16" ht="14.25" hidden="1">
      <c r="A61" s="43"/>
      <c r="B61" s="49" t="s">
        <v>38</v>
      </c>
      <c r="D61" s="254"/>
      <c r="E61" s="254"/>
      <c r="F61" s="254"/>
      <c r="G61" s="254"/>
      <c r="H61" s="254"/>
      <c r="I61" s="254"/>
      <c r="J61" s="254"/>
      <c r="K61" s="254"/>
      <c r="L61" s="254"/>
      <c r="M61" s="254"/>
      <c r="N61" s="254"/>
      <c r="O61" s="254"/>
      <c r="P61" s="254"/>
    </row>
    <row r="62" spans="1:16" ht="14.25" hidden="1">
      <c r="A62" s="43"/>
      <c r="B62" s="49" t="s">
        <v>39</v>
      </c>
      <c r="D62" s="254"/>
      <c r="E62" s="254"/>
      <c r="F62" s="254"/>
      <c r="G62" s="254"/>
      <c r="H62" s="254"/>
      <c r="I62" s="254"/>
      <c r="J62" s="254"/>
      <c r="K62" s="254"/>
      <c r="L62" s="254"/>
      <c r="M62" s="254"/>
      <c r="N62" s="254"/>
      <c r="O62" s="254"/>
      <c r="P62" s="254"/>
    </row>
    <row r="63" spans="1:16" ht="14.25" hidden="1">
      <c r="A63" s="43"/>
      <c r="B63" s="49" t="s">
        <v>40</v>
      </c>
      <c r="D63" s="254"/>
      <c r="E63" s="254"/>
      <c r="F63" s="254"/>
      <c r="G63" s="254"/>
      <c r="H63" s="254"/>
      <c r="I63" s="254"/>
      <c r="J63" s="254"/>
      <c r="K63" s="254"/>
      <c r="L63" s="254"/>
      <c r="M63" s="254"/>
      <c r="N63" s="254"/>
      <c r="O63" s="254"/>
      <c r="P63" s="254"/>
    </row>
    <row r="64" spans="1:16" ht="14.25" hidden="1">
      <c r="A64" s="43"/>
      <c r="B64" s="49" t="s">
        <v>41</v>
      </c>
      <c r="D64" s="254"/>
      <c r="E64" s="254"/>
      <c r="F64" s="254"/>
      <c r="G64" s="254"/>
      <c r="H64" s="254"/>
      <c r="I64" s="254"/>
      <c r="J64" s="254"/>
      <c r="K64" s="254"/>
      <c r="L64" s="254"/>
      <c r="M64" s="254"/>
      <c r="N64" s="254"/>
      <c r="O64" s="254"/>
      <c r="P64" s="254"/>
    </row>
    <row r="65" spans="1:16" ht="14.25" hidden="1">
      <c r="A65" s="43"/>
      <c r="B65" s="49" t="s">
        <v>48</v>
      </c>
      <c r="D65" s="254"/>
      <c r="E65" s="254"/>
      <c r="F65" s="254"/>
      <c r="G65" s="254"/>
      <c r="H65" s="254"/>
      <c r="I65" s="254"/>
      <c r="J65" s="254"/>
      <c r="K65" s="254"/>
      <c r="L65" s="254"/>
      <c r="M65" s="254"/>
      <c r="N65" s="254"/>
      <c r="O65" s="254"/>
      <c r="P65" s="254"/>
    </row>
    <row r="66" spans="1:16" ht="14.25" hidden="1">
      <c r="A66" s="43"/>
      <c r="B66" s="49" t="s">
        <v>49</v>
      </c>
      <c r="D66" s="254"/>
      <c r="E66" s="254"/>
      <c r="F66" s="254"/>
      <c r="G66" s="254"/>
      <c r="H66" s="254"/>
      <c r="I66" s="254"/>
      <c r="J66" s="254"/>
      <c r="K66" s="254"/>
      <c r="L66" s="254"/>
      <c r="M66" s="254"/>
      <c r="N66" s="254"/>
      <c r="O66" s="254"/>
      <c r="P66" s="254"/>
    </row>
    <row r="67" spans="1:16" ht="14.25" hidden="1">
      <c r="A67" s="43"/>
      <c r="B67" s="49" t="s">
        <v>51</v>
      </c>
      <c r="D67" s="254"/>
      <c r="E67" s="254"/>
      <c r="F67" s="254"/>
      <c r="G67" s="254"/>
      <c r="H67" s="254"/>
      <c r="I67" s="254"/>
      <c r="J67" s="254"/>
      <c r="K67" s="254"/>
      <c r="L67" s="254"/>
      <c r="M67" s="254"/>
      <c r="N67" s="254"/>
      <c r="O67" s="254"/>
      <c r="P67" s="254"/>
    </row>
    <row r="68" spans="1:16" ht="14.25" hidden="1">
      <c r="A68" s="43"/>
      <c r="B68" s="49" t="s">
        <v>52</v>
      </c>
      <c r="D68" s="254"/>
      <c r="E68" s="254"/>
      <c r="F68" s="254"/>
      <c r="G68" s="254"/>
      <c r="H68" s="254"/>
      <c r="I68" s="254"/>
      <c r="J68" s="254"/>
      <c r="K68" s="254"/>
      <c r="L68" s="254"/>
      <c r="M68" s="254"/>
      <c r="N68" s="254"/>
      <c r="O68" s="254"/>
      <c r="P68" s="254"/>
    </row>
    <row r="69" spans="1:16" ht="14.25" hidden="1">
      <c r="A69" s="43"/>
      <c r="B69" s="49" t="s">
        <v>53</v>
      </c>
      <c r="D69" s="254"/>
      <c r="E69" s="254"/>
      <c r="F69" s="254"/>
      <c r="G69" s="254"/>
      <c r="H69" s="254"/>
      <c r="I69" s="254"/>
      <c r="J69" s="254"/>
      <c r="K69" s="254"/>
      <c r="L69" s="254"/>
      <c r="M69" s="254"/>
      <c r="N69" s="254"/>
      <c r="O69" s="254"/>
      <c r="P69" s="254"/>
    </row>
    <row r="70" spans="1:16" ht="14.25" hidden="1">
      <c r="A70" s="43"/>
      <c r="D70" s="254"/>
      <c r="E70" s="254"/>
      <c r="F70" s="254"/>
      <c r="G70" s="254"/>
      <c r="H70" s="254"/>
      <c r="I70" s="254"/>
      <c r="J70" s="254"/>
      <c r="K70" s="254"/>
      <c r="L70" s="254"/>
      <c r="M70" s="254"/>
      <c r="N70" s="254"/>
      <c r="O70" s="254"/>
      <c r="P70" s="254"/>
    </row>
    <row r="71" spans="1:16" ht="14.25" hidden="1">
      <c r="A71" s="43"/>
      <c r="B71" s="255" t="s">
        <v>42</v>
      </c>
      <c r="D71" s="254"/>
      <c r="E71" s="254"/>
      <c r="F71" s="254"/>
      <c r="G71" s="254"/>
      <c r="H71" s="254"/>
      <c r="I71" s="254"/>
      <c r="J71" s="254"/>
      <c r="K71" s="254"/>
      <c r="L71" s="254"/>
      <c r="M71" s="254"/>
      <c r="N71" s="254"/>
      <c r="O71" s="254"/>
      <c r="P71" s="254"/>
    </row>
    <row r="72" spans="1:16" ht="14.25" hidden="1">
      <c r="A72" s="43"/>
      <c r="B72" s="49" t="s">
        <v>36</v>
      </c>
      <c r="D72" s="254"/>
      <c r="E72" s="254"/>
      <c r="F72" s="254"/>
      <c r="G72" s="254"/>
      <c r="H72" s="254"/>
      <c r="I72" s="254"/>
      <c r="J72" s="254"/>
      <c r="K72" s="254"/>
      <c r="L72" s="254"/>
      <c r="M72" s="254"/>
      <c r="N72" s="254"/>
      <c r="O72" s="254"/>
      <c r="P72" s="254"/>
    </row>
    <row r="73" spans="1:16" ht="14.25" hidden="1">
      <c r="A73" s="43"/>
      <c r="B73" s="49" t="s">
        <v>28</v>
      </c>
      <c r="D73" s="254"/>
      <c r="E73" s="254"/>
      <c r="F73" s="254"/>
      <c r="G73" s="254"/>
      <c r="H73" s="254"/>
      <c r="I73" s="254"/>
      <c r="J73" s="254"/>
      <c r="K73" s="254"/>
      <c r="L73" s="254"/>
      <c r="M73" s="254"/>
      <c r="N73" s="254"/>
      <c r="O73" s="254"/>
      <c r="P73" s="254"/>
    </row>
    <row r="74" spans="1:16" ht="14.25" hidden="1">
      <c r="A74" s="43"/>
      <c r="B74" s="49" t="s">
        <v>37</v>
      </c>
      <c r="D74" s="254"/>
      <c r="E74" s="254"/>
      <c r="F74" s="254"/>
      <c r="G74" s="254"/>
      <c r="H74" s="254"/>
      <c r="I74" s="254"/>
      <c r="J74" s="254"/>
      <c r="K74" s="254"/>
      <c r="L74" s="254"/>
      <c r="M74" s="254"/>
      <c r="N74" s="254"/>
      <c r="O74" s="254"/>
      <c r="P74" s="254"/>
    </row>
    <row r="75" spans="1:16" ht="14.25" hidden="1">
      <c r="A75" s="43"/>
      <c r="B75" s="49" t="s">
        <v>44</v>
      </c>
      <c r="D75" s="254"/>
      <c r="E75" s="254"/>
      <c r="F75" s="254"/>
      <c r="G75" s="254"/>
      <c r="H75" s="254"/>
      <c r="I75" s="254"/>
      <c r="J75" s="254"/>
      <c r="K75" s="254"/>
      <c r="L75" s="254"/>
      <c r="M75" s="254"/>
      <c r="N75" s="254"/>
      <c r="O75" s="254"/>
      <c r="P75" s="254"/>
    </row>
    <row r="76" spans="1:16" ht="14.25" hidden="1">
      <c r="A76" s="43"/>
      <c r="B76" s="49" t="s">
        <v>38</v>
      </c>
      <c r="D76" s="254"/>
      <c r="E76" s="254"/>
      <c r="F76" s="254"/>
      <c r="G76" s="254"/>
      <c r="H76" s="254"/>
      <c r="I76" s="254"/>
      <c r="J76" s="254"/>
      <c r="K76" s="254"/>
      <c r="L76" s="254"/>
      <c r="M76" s="254"/>
      <c r="N76" s="254"/>
      <c r="O76" s="254"/>
      <c r="P76" s="254"/>
    </row>
    <row r="77" spans="1:16" ht="14.25" hidden="1">
      <c r="A77" s="43"/>
      <c r="B77" s="49" t="s">
        <v>39</v>
      </c>
      <c r="D77" s="254"/>
      <c r="E77" s="254"/>
      <c r="F77" s="254"/>
      <c r="G77" s="254"/>
      <c r="H77" s="254"/>
      <c r="I77" s="254"/>
      <c r="J77" s="254"/>
      <c r="K77" s="254"/>
      <c r="L77" s="254"/>
      <c r="M77" s="254"/>
      <c r="N77" s="254"/>
      <c r="O77" s="254"/>
      <c r="P77" s="254"/>
    </row>
    <row r="78" spans="1:16" ht="14.25" hidden="1">
      <c r="A78" s="43"/>
      <c r="B78" s="49" t="s">
        <v>40</v>
      </c>
      <c r="D78" s="254"/>
      <c r="E78" s="254"/>
      <c r="F78" s="254"/>
      <c r="G78" s="254"/>
      <c r="H78" s="254"/>
      <c r="I78" s="254"/>
      <c r="J78" s="254"/>
      <c r="K78" s="254"/>
      <c r="L78" s="254"/>
      <c r="M78" s="254"/>
      <c r="N78" s="254"/>
      <c r="O78" s="254"/>
      <c r="P78" s="254"/>
    </row>
    <row r="79" spans="1:16" ht="14.25" hidden="1">
      <c r="A79" s="43"/>
      <c r="B79" s="49" t="s">
        <v>41</v>
      </c>
      <c r="D79" s="254"/>
      <c r="E79" s="254"/>
      <c r="F79" s="254"/>
      <c r="G79" s="254"/>
      <c r="H79" s="254"/>
      <c r="I79" s="254"/>
      <c r="J79" s="254"/>
      <c r="K79" s="254"/>
      <c r="L79" s="254"/>
      <c r="M79" s="254"/>
      <c r="N79" s="254"/>
      <c r="O79" s="254"/>
      <c r="P79" s="254"/>
    </row>
    <row r="80" spans="1:16" ht="14.25" hidden="1">
      <c r="A80" s="43"/>
      <c r="B80" s="49" t="s">
        <v>49</v>
      </c>
      <c r="D80" s="254"/>
      <c r="E80" s="254"/>
      <c r="F80" s="254"/>
      <c r="G80" s="254"/>
      <c r="H80" s="254"/>
      <c r="I80" s="254"/>
      <c r="J80" s="254"/>
      <c r="K80" s="254"/>
      <c r="L80" s="254"/>
      <c r="M80" s="254"/>
      <c r="N80" s="254"/>
      <c r="O80" s="254"/>
      <c r="P80" s="254"/>
    </row>
    <row r="81" spans="1:16" ht="14.25" hidden="1">
      <c r="A81" s="43"/>
      <c r="B81" s="49" t="s">
        <v>50</v>
      </c>
      <c r="D81" s="254"/>
      <c r="E81" s="254"/>
      <c r="F81" s="254"/>
      <c r="G81" s="254"/>
      <c r="H81" s="254"/>
      <c r="I81" s="254"/>
      <c r="J81" s="254"/>
      <c r="K81" s="254"/>
      <c r="L81" s="254"/>
      <c r="M81" s="254"/>
      <c r="N81" s="254"/>
      <c r="O81" s="254"/>
      <c r="P81" s="254"/>
    </row>
    <row r="82" spans="1:16" ht="14.25" hidden="1">
      <c r="A82" s="43"/>
      <c r="D82" s="254"/>
      <c r="E82" s="254"/>
      <c r="F82" s="254"/>
      <c r="G82" s="254"/>
      <c r="H82" s="254"/>
      <c r="I82" s="254"/>
      <c r="J82" s="254"/>
      <c r="K82" s="254"/>
      <c r="L82" s="254"/>
      <c r="M82" s="254"/>
      <c r="N82" s="254"/>
      <c r="O82" s="254"/>
      <c r="P82" s="254"/>
    </row>
    <row r="83" spans="1:16" ht="14.25" hidden="1">
      <c r="A83" s="43"/>
      <c r="B83" s="255" t="s">
        <v>43</v>
      </c>
      <c r="D83" s="254"/>
      <c r="E83" s="254"/>
      <c r="F83" s="254"/>
      <c r="G83" s="254"/>
      <c r="H83" s="254"/>
      <c r="I83" s="254"/>
      <c r="J83" s="254"/>
      <c r="K83" s="254"/>
      <c r="L83" s="254"/>
      <c r="M83" s="254"/>
      <c r="N83" s="254"/>
      <c r="O83" s="254"/>
      <c r="P83" s="254"/>
    </row>
    <row r="84" spans="1:16" ht="15" hidden="1">
      <c r="A84" s="43"/>
      <c r="B84" s="256" t="s">
        <v>114</v>
      </c>
      <c r="D84" s="254"/>
      <c r="E84" s="254"/>
      <c r="F84" s="254"/>
      <c r="G84" s="254"/>
      <c r="H84" s="254"/>
      <c r="I84" s="254"/>
      <c r="J84" s="254"/>
      <c r="K84" s="254"/>
      <c r="L84" s="254"/>
      <c r="M84" s="254"/>
      <c r="N84" s="254"/>
      <c r="O84" s="254"/>
      <c r="P84" s="254"/>
    </row>
    <row r="85" spans="1:16" ht="14.25" hidden="1">
      <c r="A85" s="43"/>
      <c r="D85" s="254"/>
      <c r="E85" s="254"/>
      <c r="F85" s="254"/>
      <c r="G85" s="254"/>
      <c r="H85" s="254"/>
      <c r="I85" s="254"/>
      <c r="J85" s="254"/>
      <c r="K85" s="254"/>
      <c r="L85" s="254"/>
      <c r="M85" s="254"/>
      <c r="N85" s="254"/>
      <c r="O85" s="254"/>
      <c r="P85" s="254"/>
    </row>
    <row r="86" spans="1:16" ht="14.25" hidden="1">
      <c r="A86" s="43"/>
      <c r="B86" s="255" t="s">
        <v>45</v>
      </c>
      <c r="D86" s="254"/>
      <c r="E86" s="254"/>
      <c r="F86" s="254"/>
      <c r="G86" s="254"/>
      <c r="H86" s="254"/>
      <c r="I86" s="254"/>
      <c r="J86" s="254"/>
      <c r="K86" s="254"/>
      <c r="L86" s="254"/>
      <c r="M86" s="254"/>
      <c r="N86" s="254"/>
      <c r="O86" s="254"/>
      <c r="P86" s="254"/>
    </row>
    <row r="87" spans="1:16" ht="14.25" hidden="1">
      <c r="A87" s="43"/>
      <c r="B87" s="49" t="s">
        <v>36</v>
      </c>
      <c r="D87" s="254"/>
      <c r="E87" s="254"/>
      <c r="F87" s="254"/>
      <c r="G87" s="254"/>
      <c r="H87" s="254"/>
      <c r="I87" s="254"/>
      <c r="J87" s="254"/>
      <c r="K87" s="254"/>
      <c r="L87" s="254"/>
      <c r="M87" s="254"/>
      <c r="N87" s="254"/>
      <c r="O87" s="254"/>
      <c r="P87" s="254"/>
    </row>
    <row r="88" spans="1:16" ht="14.25" hidden="1">
      <c r="A88" s="43"/>
      <c r="B88" s="49" t="s">
        <v>28</v>
      </c>
      <c r="D88" s="254"/>
      <c r="E88" s="254"/>
      <c r="F88" s="254"/>
      <c r="G88" s="254"/>
      <c r="H88" s="254"/>
      <c r="I88" s="254"/>
      <c r="J88" s="254"/>
      <c r="K88" s="254"/>
      <c r="L88" s="254"/>
      <c r="M88" s="254"/>
      <c r="N88" s="254"/>
      <c r="O88" s="254"/>
      <c r="P88" s="254"/>
    </row>
    <row r="89" spans="1:16" ht="14.25" hidden="1">
      <c r="A89" s="43"/>
      <c r="B89" s="49" t="s">
        <v>37</v>
      </c>
      <c r="D89" s="254"/>
      <c r="E89" s="254"/>
      <c r="F89" s="254"/>
      <c r="G89" s="254"/>
      <c r="H89" s="254"/>
      <c r="I89" s="254"/>
      <c r="J89" s="254"/>
      <c r="K89" s="254"/>
      <c r="L89" s="254"/>
      <c r="M89" s="254"/>
      <c r="N89" s="254"/>
      <c r="O89" s="254"/>
      <c r="P89" s="254"/>
    </row>
    <row r="90" spans="1:16" ht="14.25" hidden="1">
      <c r="A90" s="43"/>
      <c r="B90" s="49" t="s">
        <v>44</v>
      </c>
      <c r="D90" s="254"/>
      <c r="E90" s="254"/>
      <c r="F90" s="254"/>
      <c r="G90" s="254"/>
      <c r="H90" s="254"/>
      <c r="I90" s="254"/>
      <c r="J90" s="254"/>
      <c r="K90" s="254"/>
      <c r="L90" s="254"/>
      <c r="M90" s="254"/>
      <c r="N90" s="254"/>
      <c r="O90" s="254"/>
      <c r="P90" s="254"/>
    </row>
    <row r="91" spans="1:16" ht="14.25" hidden="1">
      <c r="A91" s="43"/>
      <c r="B91" s="49" t="s">
        <v>38</v>
      </c>
      <c r="D91" s="254"/>
      <c r="E91" s="254"/>
      <c r="F91" s="254"/>
      <c r="G91" s="254"/>
      <c r="H91" s="254"/>
      <c r="I91" s="254"/>
      <c r="J91" s="254"/>
      <c r="K91" s="254"/>
      <c r="L91" s="254"/>
      <c r="M91" s="254"/>
      <c r="N91" s="254"/>
      <c r="O91" s="254"/>
      <c r="P91" s="254"/>
    </row>
    <row r="92" spans="1:16" ht="14.25" hidden="1">
      <c r="A92" s="43"/>
      <c r="B92" s="49" t="s">
        <v>39</v>
      </c>
      <c r="D92" s="254"/>
      <c r="E92" s="254"/>
      <c r="F92" s="254"/>
      <c r="G92" s="254"/>
      <c r="H92" s="254"/>
      <c r="I92" s="254"/>
      <c r="J92" s="254"/>
      <c r="K92" s="254"/>
      <c r="L92" s="254"/>
      <c r="M92" s="254"/>
      <c r="N92" s="254"/>
      <c r="O92" s="254"/>
      <c r="P92" s="254"/>
    </row>
    <row r="93" spans="1:16" ht="14.25" hidden="1">
      <c r="A93" s="43"/>
      <c r="B93" s="49" t="s">
        <v>40</v>
      </c>
      <c r="D93" s="254"/>
      <c r="E93" s="254"/>
      <c r="F93" s="254"/>
      <c r="G93" s="254"/>
      <c r="H93" s="254"/>
      <c r="I93" s="254"/>
      <c r="J93" s="254"/>
      <c r="K93" s="254"/>
      <c r="L93" s="254"/>
      <c r="M93" s="254"/>
      <c r="N93" s="254"/>
      <c r="O93" s="254"/>
      <c r="P93" s="254"/>
    </row>
    <row r="94" spans="1:16" ht="14.25" hidden="1">
      <c r="A94" s="43"/>
      <c r="B94" s="49" t="s">
        <v>41</v>
      </c>
      <c r="D94" s="254"/>
      <c r="E94" s="254"/>
      <c r="F94" s="254"/>
      <c r="G94" s="254"/>
      <c r="H94" s="254"/>
      <c r="I94" s="254"/>
      <c r="J94" s="254"/>
      <c r="K94" s="254"/>
      <c r="L94" s="254"/>
      <c r="M94" s="254"/>
      <c r="N94" s="254"/>
      <c r="O94" s="254"/>
      <c r="P94" s="254"/>
    </row>
    <row r="95" spans="1:16" ht="14.25" hidden="1">
      <c r="A95" s="43"/>
      <c r="B95" s="49" t="s">
        <v>48</v>
      </c>
      <c r="D95" s="254"/>
      <c r="E95" s="254"/>
      <c r="F95" s="254"/>
      <c r="G95" s="254"/>
      <c r="H95" s="254"/>
      <c r="I95" s="254"/>
      <c r="J95" s="254"/>
      <c r="K95" s="254"/>
      <c r="L95" s="254"/>
      <c r="M95" s="254"/>
      <c r="N95" s="254"/>
      <c r="O95" s="254"/>
      <c r="P95" s="254"/>
    </row>
    <row r="96" spans="1:16" ht="14.25" hidden="1">
      <c r="A96" s="43"/>
      <c r="B96" s="49" t="s">
        <v>49</v>
      </c>
      <c r="D96" s="254"/>
      <c r="E96" s="254"/>
      <c r="F96" s="254"/>
      <c r="G96" s="254"/>
      <c r="H96" s="254"/>
      <c r="I96" s="254"/>
      <c r="J96" s="254"/>
      <c r="K96" s="254"/>
      <c r="L96" s="254"/>
      <c r="M96" s="254"/>
      <c r="N96" s="254"/>
      <c r="O96" s="254"/>
      <c r="P96" s="254"/>
    </row>
    <row r="97" spans="1:16" ht="14.25" hidden="1">
      <c r="A97" s="43"/>
      <c r="D97" s="254"/>
      <c r="E97" s="254"/>
      <c r="F97" s="254"/>
      <c r="G97" s="254"/>
      <c r="H97" s="254"/>
      <c r="I97" s="254"/>
      <c r="J97" s="254"/>
      <c r="K97" s="254"/>
      <c r="L97" s="254"/>
      <c r="M97" s="254"/>
      <c r="N97" s="254"/>
      <c r="O97" s="254"/>
      <c r="P97" s="254"/>
    </row>
    <row r="98" spans="1:16" ht="14.25" hidden="1">
      <c r="A98" s="43"/>
      <c r="D98" s="254"/>
      <c r="E98" s="254"/>
      <c r="F98" s="254"/>
      <c r="G98" s="254"/>
      <c r="H98" s="254"/>
      <c r="I98" s="254"/>
      <c r="J98" s="254"/>
      <c r="K98" s="254"/>
      <c r="L98" s="254"/>
      <c r="M98" s="254"/>
      <c r="N98" s="254"/>
      <c r="O98" s="254"/>
      <c r="P98" s="254"/>
    </row>
    <row r="99" spans="1:16" ht="14.25" hidden="1">
      <c r="A99" s="43"/>
      <c r="D99" s="254"/>
      <c r="E99" s="254"/>
      <c r="F99" s="254"/>
      <c r="G99" s="254"/>
      <c r="H99" s="254"/>
      <c r="I99" s="254"/>
      <c r="J99" s="254"/>
      <c r="K99" s="254"/>
      <c r="L99" s="254"/>
      <c r="M99" s="254"/>
      <c r="N99" s="254"/>
      <c r="O99" s="254"/>
      <c r="P99" s="254"/>
    </row>
    <row r="100" spans="1:16" ht="14.25" hidden="1">
      <c r="A100" s="257"/>
      <c r="B100" s="257"/>
      <c r="C100" s="257"/>
      <c r="D100" s="257"/>
      <c r="E100" s="257"/>
      <c r="F100" s="257"/>
      <c r="G100" s="257"/>
      <c r="H100" s="257"/>
      <c r="I100" s="257"/>
      <c r="J100" s="257"/>
      <c r="K100" s="257"/>
      <c r="L100" s="257"/>
      <c r="M100" s="257"/>
      <c r="N100" s="257"/>
      <c r="O100" s="257"/>
      <c r="P100" s="257"/>
    </row>
    <row r="101" ht="14.25">
      <c r="A101" s="49" t="s">
        <v>126</v>
      </c>
    </row>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sheetData>
  <sheetProtection password="C331" sheet="1" formatColumns="0"/>
  <mergeCells count="2">
    <mergeCell ref="A1:B1"/>
    <mergeCell ref="C1:P1"/>
  </mergeCells>
  <dataValidations count="5">
    <dataValidation type="decimal" allowBlank="1" showInputMessage="1" showErrorMessage="1" errorTitle="Non-numeric value entered" error="Only numeric entries are acceptable.  Try again." sqref="D13:O13 D15:O15">
      <formula1>-99999999999999</formula1>
      <formula2>999999999999999</formula2>
    </dataValidation>
    <dataValidation type="decimal" operator="greaterThanOrEqual" allowBlank="1" showInputMessage="1" showErrorMessage="1" errorTitle="Unacceptable value entered" error="Only positive, numeric entries are acceptable.  Try again." sqref="D18:O19 D30:O30 D17 D14">
      <formula1>0</formula1>
    </dataValidation>
    <dataValidation type="list" allowBlank="1" showInputMessage="1" showErrorMessage="1" sqref="B5">
      <formula1>$B$45:$B$51</formula1>
    </dataValidation>
    <dataValidation type="list" allowBlank="1" showInputMessage="1" showErrorMessage="1" sqref="B3">
      <formula1>$C$45:$C$48</formula1>
    </dataValidation>
    <dataValidation type="list" allowBlank="1" showInputMessage="1" showErrorMessage="1" sqref="B2">
      <formula1>$B$53:$B$54</formula1>
    </dataValidation>
  </dataValidations>
  <printOptions/>
  <pageMargins left="0.5" right="0.5" top="0.5" bottom="0.5" header="0.5" footer="0.5"/>
  <pageSetup cellComments="asDisplayed" fitToHeight="1" fitToWidth="1" horizontalDpi="600" verticalDpi="600" orientation="landscape" scale="49" r:id="rId2"/>
  <headerFooter alignWithMargins="0">
    <oddFooter>&amp;L&amp;A&amp;CSummary Income Statement&amp;R&amp;D</oddFooter>
  </headerFooter>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U30"/>
  <sheetViews>
    <sheetView zoomScalePageLayoutView="0" workbookViewId="0" topLeftCell="A1">
      <selection activeCell="A1" sqref="A1:B1"/>
    </sheetView>
  </sheetViews>
  <sheetFormatPr defaultColWidth="0" defaultRowHeight="12.75" zeroHeight="1"/>
  <cols>
    <col min="1" max="1" width="24.83203125" style="18" customWidth="1"/>
    <col min="2" max="2" width="40.83203125" style="18" customWidth="1"/>
    <col min="3" max="3" width="28" style="18" customWidth="1"/>
    <col min="4" max="16" width="17.83203125" style="18" customWidth="1"/>
    <col min="17" max="17" width="2.83203125" style="18" customWidth="1"/>
    <col min="18" max="22" width="12.83203125" style="18" hidden="1" customWidth="1"/>
    <col min="23" max="16384" width="0" style="18" hidden="1" customWidth="1"/>
  </cols>
  <sheetData>
    <row r="1" spans="1:21" ht="30" customHeight="1">
      <c r="A1" s="305" t="s">
        <v>20</v>
      </c>
      <c r="B1" s="305"/>
      <c r="C1" s="306"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06"/>
      <c r="E1" s="306"/>
      <c r="F1" s="306"/>
      <c r="G1" s="306"/>
      <c r="H1" s="306"/>
      <c r="I1" s="306"/>
      <c r="J1" s="306"/>
      <c r="K1" s="306"/>
      <c r="L1" s="306"/>
      <c r="M1" s="306"/>
      <c r="N1" s="306"/>
      <c r="O1" s="306"/>
      <c r="P1" s="306"/>
      <c r="Q1" s="102"/>
      <c r="R1" s="102"/>
      <c r="S1" s="102"/>
      <c r="T1" s="102"/>
      <c r="U1" s="102"/>
    </row>
    <row r="2" spans="1:21" ht="15" customHeight="1">
      <c r="A2" s="92" t="s">
        <v>79</v>
      </c>
      <c r="B2" s="103">
        <f>+'Part 1'!B2:E2</f>
        <v>0</v>
      </c>
      <c r="C2" s="103"/>
      <c r="D2" s="103"/>
      <c r="E2" s="103"/>
      <c r="F2" s="103"/>
      <c r="G2" s="103"/>
      <c r="H2" s="103"/>
      <c r="I2" s="103"/>
      <c r="J2" s="103"/>
      <c r="K2" s="103"/>
      <c r="L2" s="103"/>
      <c r="M2" s="103"/>
      <c r="N2" s="103"/>
      <c r="O2" s="103"/>
      <c r="P2" s="103"/>
      <c r="Q2" s="104"/>
      <c r="R2" s="104"/>
      <c r="S2" s="104"/>
      <c r="T2" s="104"/>
      <c r="U2" s="104"/>
    </row>
    <row r="3" spans="1:21" ht="15" customHeight="1">
      <c r="A3" s="92" t="s">
        <v>4</v>
      </c>
      <c r="B3" s="22">
        <f>+'Part 1'!B3</f>
        <v>2020</v>
      </c>
      <c r="C3" s="94" t="s">
        <v>19</v>
      </c>
      <c r="D3" s="105" t="str">
        <f>+'Part 1'!D3</f>
        <v>STAR Health</v>
      </c>
      <c r="F3" s="106"/>
      <c r="G3" s="23"/>
      <c r="H3" s="23"/>
      <c r="I3" s="23"/>
      <c r="J3" s="23"/>
      <c r="K3" s="23"/>
      <c r="L3" s="23"/>
      <c r="M3" s="23"/>
      <c r="N3" s="23"/>
      <c r="O3" s="23"/>
      <c r="P3" s="24"/>
      <c r="Q3" s="104"/>
      <c r="R3" s="104"/>
      <c r="S3" s="104"/>
      <c r="T3" s="104"/>
      <c r="U3" s="104"/>
    </row>
    <row r="4" spans="1:21" ht="15" customHeight="1">
      <c r="A4" s="92" t="s">
        <v>5</v>
      </c>
      <c r="B4" s="107">
        <f>'Part 1'!B4</f>
        <v>0</v>
      </c>
      <c r="C4" s="95" t="s">
        <v>80</v>
      </c>
      <c r="D4" s="108" t="str">
        <f>+'Part 1'!D4</f>
        <v>Statewide</v>
      </c>
      <c r="F4" s="26"/>
      <c r="G4" s="27"/>
      <c r="H4" s="27"/>
      <c r="I4" s="27"/>
      <c r="J4" s="27"/>
      <c r="K4" s="27"/>
      <c r="L4" s="27"/>
      <c r="M4" s="27"/>
      <c r="N4" s="27"/>
      <c r="O4" s="27"/>
      <c r="P4" s="27"/>
      <c r="Q4" s="109"/>
      <c r="R4" s="109"/>
      <c r="S4" s="109"/>
      <c r="T4" s="109"/>
      <c r="U4" s="109"/>
    </row>
    <row r="5" spans="1:21" ht="15" customHeight="1">
      <c r="A5" s="92" t="s">
        <v>6</v>
      </c>
      <c r="B5" s="108">
        <f>+'Part 1'!B5</f>
        <v>0</v>
      </c>
      <c r="C5" s="92" t="s">
        <v>74</v>
      </c>
      <c r="D5" s="107">
        <f>+'Part 1'!D5</f>
        <v>0</v>
      </c>
      <c r="F5" s="27"/>
      <c r="G5" s="27"/>
      <c r="H5" s="27"/>
      <c r="I5" s="27"/>
      <c r="J5" s="27"/>
      <c r="K5" s="27"/>
      <c r="L5" s="27"/>
      <c r="M5" s="27"/>
      <c r="N5" s="27"/>
      <c r="O5" s="27"/>
      <c r="P5" s="27"/>
      <c r="Q5" s="109"/>
      <c r="R5" s="109"/>
      <c r="S5" s="109"/>
      <c r="T5" s="109"/>
      <c r="U5" s="109"/>
    </row>
    <row r="6" spans="1:21" ht="30" customHeight="1">
      <c r="A6" s="96" t="s">
        <v>92</v>
      </c>
      <c r="B6" s="22" t="s">
        <v>29</v>
      </c>
      <c r="C6" s="111"/>
      <c r="D6" s="111"/>
      <c r="E6" s="112"/>
      <c r="F6" s="30"/>
      <c r="G6" s="17"/>
      <c r="H6" s="17"/>
      <c r="I6" s="17"/>
      <c r="J6" s="17"/>
      <c r="K6" s="17"/>
      <c r="L6" s="17"/>
      <c r="M6" s="17"/>
      <c r="N6" s="17"/>
      <c r="O6" s="17"/>
      <c r="P6" s="20"/>
      <c r="Q6" s="113"/>
      <c r="R6" s="113"/>
      <c r="S6" s="113"/>
      <c r="T6" s="113"/>
      <c r="U6" s="113"/>
    </row>
    <row r="7" spans="1:21" ht="30" customHeight="1">
      <c r="A7" s="128" t="s">
        <v>133</v>
      </c>
      <c r="B7" s="98" t="s">
        <v>134</v>
      </c>
      <c r="C7" s="130" t="s">
        <v>0</v>
      </c>
      <c r="D7" s="115" t="str">
        <f>+'Part 1'!D7</f>
        <v>Sep-19</v>
      </c>
      <c r="E7" s="32" t="str">
        <f>+'Part 1'!E7</f>
        <v>Oct-19</v>
      </c>
      <c r="F7" s="32" t="str">
        <f>+'Part 1'!F7</f>
        <v>Nov-19</v>
      </c>
      <c r="G7" s="32" t="str">
        <f>+'Part 1'!G7</f>
        <v>Dec-19</v>
      </c>
      <c r="H7" s="32" t="str">
        <f>+'Part 1'!H7</f>
        <v>Jan-20</v>
      </c>
      <c r="I7" s="115" t="str">
        <f>+'Part 1'!I7</f>
        <v>Feb-20</v>
      </c>
      <c r="J7" s="32" t="str">
        <f>+'Part 1'!J7</f>
        <v>Mar-20</v>
      </c>
      <c r="K7" s="32" t="str">
        <f>+'Part 1'!K7</f>
        <v>Apr-20</v>
      </c>
      <c r="L7" s="32" t="str">
        <f>+'Part 1'!L7</f>
        <v>May-20</v>
      </c>
      <c r="M7" s="32" t="str">
        <f>+'Part 1'!M7</f>
        <v>Jun-20</v>
      </c>
      <c r="N7" s="115" t="str">
        <f>+'Part 1'!N7</f>
        <v>Jul-20</v>
      </c>
      <c r="O7" s="32" t="str">
        <f>+'Part 1'!O7</f>
        <v>Aug-20</v>
      </c>
      <c r="P7" s="100" t="s">
        <v>1</v>
      </c>
      <c r="Q7" s="116"/>
      <c r="R7" s="116"/>
      <c r="S7" s="116"/>
      <c r="T7" s="116"/>
      <c r="U7" s="116"/>
    </row>
    <row r="8" spans="1:21" ht="15" customHeight="1">
      <c r="A8" s="129" t="s">
        <v>165</v>
      </c>
      <c r="B8" s="45" t="s">
        <v>166</v>
      </c>
      <c r="C8" s="117"/>
      <c r="D8" s="117">
        <f>IF('Part 5'!D24=0,0,('Part 5'!D24-'Part 5'!D21)/'Part 5'!D24)</f>
        <v>0</v>
      </c>
      <c r="E8" s="117">
        <f>IF('Part 5'!E24=0,0,('Part 5'!E24-'Part 5'!E21)/'Part 5'!E24)</f>
        <v>0</v>
      </c>
      <c r="F8" s="117">
        <f>IF('Part 5'!F24=0,0,('Part 5'!F24-'Part 5'!F21)/'Part 5'!F24)</f>
        <v>0</v>
      </c>
      <c r="G8" s="117">
        <f>IF('Part 5'!G24=0,0,('Part 5'!G24-'Part 5'!G21)/'Part 5'!G24)</f>
        <v>0</v>
      </c>
      <c r="H8" s="117">
        <f>IF('Part 5'!H24=0,0,('Part 5'!H24-'Part 5'!H21)/'Part 5'!H24)</f>
        <v>0</v>
      </c>
      <c r="I8" s="117">
        <f>IF('Part 5'!I24=0,0,('Part 5'!I24-'Part 5'!I21)/'Part 5'!I24)</f>
        <v>0</v>
      </c>
      <c r="J8" s="117">
        <f>IF('Part 5'!J24=0,0,('Part 5'!J24-'Part 5'!J21)/'Part 5'!J24)</f>
        <v>0</v>
      </c>
      <c r="K8" s="117">
        <f>IF('Part 5'!K24=0,0,('Part 5'!K24-'Part 5'!K21)/'Part 5'!K24)</f>
        <v>0</v>
      </c>
      <c r="L8" s="117">
        <f>IF('Part 5'!L24=0,0,('Part 5'!L24-'Part 5'!L21)/'Part 5'!L24)</f>
        <v>0</v>
      </c>
      <c r="M8" s="117">
        <f>IF('Part 5'!M24=0,0,('Part 5'!M24-'Part 5'!M21)/'Part 5'!M24)</f>
        <v>0</v>
      </c>
      <c r="N8" s="117">
        <f>IF('Part 5'!N24=0,0,('Part 5'!N24-'Part 5'!N21)/'Part 5'!N24)</f>
        <v>0</v>
      </c>
      <c r="O8" s="117">
        <f>IF('Part 5'!O24=0,0,('Part 5'!O24-'Part 5'!O21)/'Part 5'!O24)</f>
        <v>0</v>
      </c>
      <c r="P8" s="117">
        <f>IF('Part 5'!P24=0,0,('Part 5'!P24-'Part 5'!P21)/'Part 5'!P24)</f>
        <v>0</v>
      </c>
      <c r="Q8" s="117"/>
      <c r="R8" s="118"/>
      <c r="S8" s="117"/>
      <c r="T8" s="117"/>
      <c r="U8" s="117"/>
    </row>
    <row r="9" spans="1:21" ht="15" customHeight="1">
      <c r="A9" s="120" t="s">
        <v>94</v>
      </c>
      <c r="C9" s="117"/>
      <c r="D9" s="117"/>
      <c r="E9" s="117"/>
      <c r="F9" s="117"/>
      <c r="G9" s="117"/>
      <c r="H9" s="117"/>
      <c r="I9" s="117"/>
      <c r="J9" s="117"/>
      <c r="K9" s="117"/>
      <c r="L9" s="117"/>
      <c r="M9" s="117"/>
      <c r="N9" s="117"/>
      <c r="O9" s="117"/>
      <c r="P9" s="117"/>
      <c r="Q9" s="119"/>
      <c r="R9" s="119"/>
      <c r="S9" s="119"/>
      <c r="T9" s="119"/>
      <c r="U9" s="119"/>
    </row>
    <row r="10" spans="1:21" ht="15" customHeight="1">
      <c r="A10" s="129" t="s">
        <v>165</v>
      </c>
      <c r="B10" s="84" t="s">
        <v>167</v>
      </c>
      <c r="C10" s="117"/>
      <c r="D10" s="122">
        <f>IF('Part 1'!D8=0,0,'Part 1'!D30/'Part 1'!D8)</f>
        <v>0</v>
      </c>
      <c r="E10" s="122">
        <f>IF('Part 1'!E8=0,0,'Part 1'!E30/'Part 1'!E8)</f>
        <v>0</v>
      </c>
      <c r="F10" s="122">
        <f>IF('Part 1'!F8=0,0,'Part 1'!F30/'Part 1'!F8)</f>
        <v>0</v>
      </c>
      <c r="G10" s="122">
        <f>IF('Part 1'!G8=0,0,'Part 1'!G30/'Part 1'!G8)</f>
        <v>0</v>
      </c>
      <c r="H10" s="122">
        <f>IF('Part 1'!H8=0,0,'Part 1'!H30/'Part 1'!H8)</f>
        <v>0</v>
      </c>
      <c r="I10" s="122">
        <f>IF('Part 1'!I8=0,0,'Part 1'!I30/'Part 1'!I8)</f>
        <v>0</v>
      </c>
      <c r="J10" s="122">
        <f>IF('Part 1'!J8=0,0,'Part 1'!J30/'Part 1'!J8)</f>
        <v>0</v>
      </c>
      <c r="K10" s="122">
        <f>IF('Part 1'!K8=0,0,'Part 1'!K30/'Part 1'!K8)</f>
        <v>0</v>
      </c>
      <c r="L10" s="122">
        <f>IF('Part 1'!L8=0,0,'Part 1'!L30/'Part 1'!L8)</f>
        <v>0</v>
      </c>
      <c r="M10" s="122">
        <f>IF('Part 1'!M8=0,0,'Part 1'!M30/'Part 1'!M8)</f>
        <v>0</v>
      </c>
      <c r="N10" s="122">
        <f>IF('Part 1'!N8=0,0,'Part 1'!N30/'Part 1'!N8)</f>
        <v>0</v>
      </c>
      <c r="O10" s="122">
        <f>IF('Part 1'!O8=0,0,'Part 1'!O30/'Part 1'!O8)</f>
        <v>0</v>
      </c>
      <c r="P10" s="122">
        <f>IF('Part 1'!P8=0,0,'Part 1'!P30/'Part 1'!P8)</f>
        <v>0</v>
      </c>
      <c r="Q10" s="119"/>
      <c r="R10" s="119"/>
      <c r="S10" s="119"/>
      <c r="T10" s="119"/>
      <c r="U10" s="119"/>
    </row>
    <row r="11" spans="1:21" s="31" customFormat="1" ht="15" customHeight="1">
      <c r="A11" s="129" t="s">
        <v>165</v>
      </c>
      <c r="B11" s="52" t="s">
        <v>168</v>
      </c>
      <c r="C11" s="121"/>
      <c r="D11" s="123">
        <f>IF('Part 1'!D8=0,0,('Part 1'!D17/'Part 1'!D8))</f>
        <v>0</v>
      </c>
      <c r="E11" s="123">
        <f>IF('Part 1'!E8=0,0,('Part 1'!E17/'Part 1'!E8))</f>
        <v>0</v>
      </c>
      <c r="F11" s="123">
        <f>IF('Part 1'!F8=0,0,('Part 1'!F17/'Part 1'!F8))</f>
        <v>0</v>
      </c>
      <c r="G11" s="123">
        <f>IF('Part 1'!G8=0,0,('Part 1'!G17/'Part 1'!G8))</f>
        <v>0</v>
      </c>
      <c r="H11" s="123">
        <f>IF('Part 1'!H8=0,0,('Part 1'!H17/'Part 1'!H8))</f>
        <v>0</v>
      </c>
      <c r="I11" s="123">
        <f>IF('Part 1'!I8=0,0,('Part 1'!I17/'Part 1'!I8))</f>
        <v>0</v>
      </c>
      <c r="J11" s="123">
        <f>IF('Part 1'!J8=0,0,('Part 1'!J17/'Part 1'!J8))</f>
        <v>0</v>
      </c>
      <c r="K11" s="123">
        <f>IF('Part 1'!K8=0,0,('Part 1'!K17/'Part 1'!K8))</f>
        <v>0</v>
      </c>
      <c r="L11" s="123">
        <f>IF('Part 1'!L8=0,0,('Part 1'!L17/'Part 1'!L8))</f>
        <v>0</v>
      </c>
      <c r="M11" s="123">
        <f>IF('Part 1'!M8=0,0,('Part 1'!M17/'Part 1'!M8))</f>
        <v>0</v>
      </c>
      <c r="N11" s="123">
        <f>IF('Part 1'!N8=0,0,('Part 1'!N17/'Part 1'!N8))</f>
        <v>0</v>
      </c>
      <c r="O11" s="123">
        <f>IF('Part 1'!O8=0,0,('Part 1'!O17/'Part 1'!O8))</f>
        <v>0</v>
      </c>
      <c r="P11" s="123">
        <f>IF('Part 1'!P8=0,0,('Part 1'!P17/'Part 1'!P8))</f>
        <v>0</v>
      </c>
      <c r="Q11" s="121"/>
      <c r="R11" s="121"/>
      <c r="S11" s="121"/>
      <c r="T11" s="121"/>
      <c r="U11" s="121"/>
    </row>
    <row r="12" spans="1:21" ht="15" customHeight="1">
      <c r="A12" s="129" t="s">
        <v>165</v>
      </c>
      <c r="B12" s="67" t="s">
        <v>169</v>
      </c>
      <c r="C12" s="117"/>
      <c r="D12" s="124">
        <f>IF('Part 1'!D8=0,0,('Part 1'!D18+'Part 1'!D19)/'Part 1'!D8)</f>
        <v>0</v>
      </c>
      <c r="E12" s="124">
        <f>IF('Part 1'!E8=0,0,('Part 1'!E18+'Part 1'!E19)/'Part 1'!E8)</f>
        <v>0</v>
      </c>
      <c r="F12" s="124">
        <f>IF('Part 1'!F8=0,0,('Part 1'!F18+'Part 1'!F19)/'Part 1'!F8)</f>
        <v>0</v>
      </c>
      <c r="G12" s="124">
        <f>IF('Part 1'!G8=0,0,('Part 1'!G18+'Part 1'!G19)/'Part 1'!G8)</f>
        <v>0</v>
      </c>
      <c r="H12" s="124">
        <f>IF('Part 1'!H8=0,0,('Part 1'!H18+'Part 1'!H19)/'Part 1'!H8)</f>
        <v>0</v>
      </c>
      <c r="I12" s="124">
        <f>IF('Part 1'!I8=0,0,('Part 1'!I18+'Part 1'!I19)/'Part 1'!I8)</f>
        <v>0</v>
      </c>
      <c r="J12" s="124">
        <f>IF('Part 1'!J8=0,0,('Part 1'!J18+'Part 1'!J19)/'Part 1'!J8)</f>
        <v>0</v>
      </c>
      <c r="K12" s="124">
        <f>IF('Part 1'!K8=0,0,('Part 1'!K18+'Part 1'!K19)/'Part 1'!K8)</f>
        <v>0</v>
      </c>
      <c r="L12" s="124">
        <f>IF('Part 1'!L8=0,0,('Part 1'!L18+'Part 1'!L19)/'Part 1'!L8)</f>
        <v>0</v>
      </c>
      <c r="M12" s="124">
        <f>IF('Part 1'!M8=0,0,('Part 1'!M18+'Part 1'!M19)/'Part 1'!M8)</f>
        <v>0</v>
      </c>
      <c r="N12" s="124">
        <f>IF('Part 1'!N8=0,0,('Part 1'!N18+'Part 1'!N19)/'Part 1'!N8)</f>
        <v>0</v>
      </c>
      <c r="O12" s="124">
        <f>IF('Part 1'!O8=0,0,('Part 1'!O18+'Part 1'!O19)/'Part 1'!O8)</f>
        <v>0</v>
      </c>
      <c r="P12" s="124">
        <f>IF('Part 1'!P8=0,0,('Part 1'!P18+'Part 1'!P19)/'Part 1'!P8)</f>
        <v>0</v>
      </c>
      <c r="Q12" s="119"/>
      <c r="R12" s="119"/>
      <c r="S12" s="119"/>
      <c r="T12" s="119"/>
      <c r="U12" s="119"/>
    </row>
    <row r="13" spans="1:21" s="31" customFormat="1" ht="15" customHeight="1">
      <c r="A13" s="129" t="s">
        <v>165</v>
      </c>
      <c r="B13" s="84" t="s">
        <v>170</v>
      </c>
      <c r="C13" s="117"/>
      <c r="D13" s="124">
        <f>IF('Part 1'!D8=0,0,SUM(('Part 1'!D27-'Part 1'!D24-'Part 1'!D26)/'Part 1'!D8))</f>
        <v>0</v>
      </c>
      <c r="E13" s="124">
        <f>IF('Part 1'!E8=0,0,SUM(('Part 1'!E27-'Part 1'!E24-'Part 1'!E26)/'Part 1'!E8))</f>
        <v>0</v>
      </c>
      <c r="F13" s="124">
        <f>IF('Part 1'!F8=0,0,SUM(('Part 1'!F27-'Part 1'!F24-'Part 1'!F26)/'Part 1'!F8))</f>
        <v>0</v>
      </c>
      <c r="G13" s="124">
        <f>IF('Part 1'!G8=0,0,SUM(('Part 1'!G27-'Part 1'!G24-'Part 1'!G26)/'Part 1'!G8))</f>
        <v>0</v>
      </c>
      <c r="H13" s="124">
        <f>IF('Part 1'!H8=0,0,SUM(('Part 1'!H27-'Part 1'!H24-'Part 1'!H26)/'Part 1'!H8))</f>
        <v>0</v>
      </c>
      <c r="I13" s="124">
        <f>IF('Part 1'!I8=0,0,SUM(('Part 1'!I27-'Part 1'!I24-'Part 1'!I26)/'Part 1'!I8))</f>
        <v>0</v>
      </c>
      <c r="J13" s="124">
        <f>IF('Part 1'!J8=0,0,SUM(('Part 1'!J27-'Part 1'!J24-'Part 1'!J26)/'Part 1'!J8))</f>
        <v>0</v>
      </c>
      <c r="K13" s="124">
        <f>IF('Part 1'!K8=0,0,SUM(('Part 1'!K27-'Part 1'!K24-'Part 1'!K26)/'Part 1'!K8))</f>
        <v>0</v>
      </c>
      <c r="L13" s="124">
        <f>IF('Part 1'!L8=0,0,SUM(('Part 1'!L27-'Part 1'!L24-'Part 1'!L26)/'Part 1'!L8))</f>
        <v>0</v>
      </c>
      <c r="M13" s="124">
        <f>IF('Part 1'!M8=0,0,SUM(('Part 1'!M27-'Part 1'!M24-'Part 1'!M26)/'Part 1'!M8))</f>
        <v>0</v>
      </c>
      <c r="N13" s="124">
        <f>IF('Part 1'!N8=0,0,SUM(('Part 1'!N27-'Part 1'!N24-'Part 1'!N26)/'Part 1'!N8))</f>
        <v>0</v>
      </c>
      <c r="O13" s="124">
        <f>IF('Part 1'!O8=0,0,SUM(('Part 1'!O27-'Part 1'!O24-'Part 1'!O26)/'Part 1'!O8))</f>
        <v>0</v>
      </c>
      <c r="P13" s="124">
        <f>IF('Part 1'!P8=0,0,SUM(('Part 1'!P27-'Part 1'!P24-'Part 1'!P26)/'Part 1'!P8))</f>
        <v>0</v>
      </c>
      <c r="Q13" s="117"/>
      <c r="R13" s="117"/>
      <c r="S13" s="117"/>
      <c r="T13" s="117"/>
      <c r="U13" s="117"/>
    </row>
    <row r="14" spans="1:21" s="31" customFormat="1" ht="15" customHeight="1">
      <c r="A14" s="129" t="s">
        <v>165</v>
      </c>
      <c r="B14" s="84" t="s">
        <v>171</v>
      </c>
      <c r="C14" s="117"/>
      <c r="D14" s="124">
        <f>IF('Part 1'!D8=0,0,SUM('Part 5'!D19+'Part 5'!D20)/'Part 1'!D8)</f>
        <v>0</v>
      </c>
      <c r="E14" s="124">
        <f>IF('Part 1'!E8=0,0,SUM('Part 5'!E19+'Part 5'!E20)/'Part 1'!E8)</f>
        <v>0</v>
      </c>
      <c r="F14" s="124">
        <f>IF('Part 1'!F8=0,0,SUM('Part 5'!F19+'Part 5'!F20)/'Part 1'!F8)</f>
        <v>0</v>
      </c>
      <c r="G14" s="124">
        <f>IF('Part 1'!G8=0,0,SUM('Part 5'!G19+'Part 5'!G20)/'Part 1'!G8)</f>
        <v>0</v>
      </c>
      <c r="H14" s="124">
        <f>IF('Part 1'!H8=0,0,SUM('Part 5'!H19+'Part 5'!H20)/'Part 1'!H8)</f>
        <v>0</v>
      </c>
      <c r="I14" s="124">
        <f>IF('Part 1'!I8=0,0,SUM('Part 5'!I19+'Part 5'!I20)/'Part 1'!I8)</f>
        <v>0</v>
      </c>
      <c r="J14" s="124">
        <f>IF('Part 1'!J8=0,0,SUM('Part 5'!J19+'Part 5'!J20)/'Part 1'!J8)</f>
        <v>0</v>
      </c>
      <c r="K14" s="124">
        <f>IF('Part 1'!K8=0,0,SUM('Part 5'!K19+'Part 5'!K20)/'Part 1'!K8)</f>
        <v>0</v>
      </c>
      <c r="L14" s="124">
        <f>IF('Part 1'!L8=0,0,SUM('Part 5'!L19+'Part 5'!L20)/'Part 1'!L8)</f>
        <v>0</v>
      </c>
      <c r="M14" s="124">
        <f>IF('Part 1'!M8=0,0,SUM('Part 5'!M19+'Part 5'!M20)/'Part 1'!M8)</f>
        <v>0</v>
      </c>
      <c r="N14" s="124">
        <f>IF('Part 1'!N8=0,0,SUM('Part 5'!N19+'Part 5'!N20)/'Part 1'!N8)</f>
        <v>0</v>
      </c>
      <c r="O14" s="124">
        <f>IF('Part 1'!O8=0,0,SUM('Part 5'!O19+'Part 5'!O20)/'Part 1'!O8)</f>
        <v>0</v>
      </c>
      <c r="P14" s="124">
        <f>IF('Part 1'!P8=0,0,SUM('Part 5'!P19+'Part 5'!P20)/'Part 1'!P8)</f>
        <v>0</v>
      </c>
      <c r="Q14" s="117"/>
      <c r="R14" s="118"/>
      <c r="S14" s="117"/>
      <c r="T14" s="117"/>
      <c r="U14" s="117"/>
    </row>
    <row r="15" spans="1:21" s="31" customFormat="1" ht="15" customHeight="1">
      <c r="A15" s="129" t="s">
        <v>165</v>
      </c>
      <c r="B15" s="67" t="s">
        <v>172</v>
      </c>
      <c r="C15" s="117"/>
      <c r="D15" s="124">
        <f>IF('Part 1'!D8=0,0,'Part 5'!D23/'Part 1'!D8)</f>
        <v>0</v>
      </c>
      <c r="E15" s="124">
        <f>IF('Part 1'!E8=0,0,'Part 5'!E23/'Part 1'!E8)</f>
        <v>0</v>
      </c>
      <c r="F15" s="124">
        <f>IF('Part 1'!F8=0,0,'Part 5'!F23/'Part 1'!F8)</f>
        <v>0</v>
      </c>
      <c r="G15" s="124">
        <f>IF('Part 1'!G8=0,0,'Part 5'!G23/'Part 1'!G8)</f>
        <v>0</v>
      </c>
      <c r="H15" s="124">
        <f>IF('Part 1'!H8=0,0,'Part 5'!H23/'Part 1'!H8)</f>
        <v>0</v>
      </c>
      <c r="I15" s="124">
        <f>IF('Part 1'!I8=0,0,'Part 5'!I23/'Part 1'!I8)</f>
        <v>0</v>
      </c>
      <c r="J15" s="124">
        <f>IF('Part 1'!J8=0,0,'Part 5'!J23/'Part 1'!J8)</f>
        <v>0</v>
      </c>
      <c r="K15" s="124">
        <f>IF('Part 1'!K8=0,0,'Part 5'!K23/'Part 1'!K8)</f>
        <v>0</v>
      </c>
      <c r="L15" s="124">
        <f>IF('Part 1'!L8=0,0,'Part 5'!L23/'Part 1'!L8)</f>
        <v>0</v>
      </c>
      <c r="M15" s="124">
        <f>IF('Part 1'!M8=0,0,'Part 5'!M23/'Part 1'!M8)</f>
        <v>0</v>
      </c>
      <c r="N15" s="124">
        <f>IF('Part 1'!N8=0,0,'Part 5'!N23/'Part 1'!N8)</f>
        <v>0</v>
      </c>
      <c r="O15" s="124">
        <f>IF('Part 1'!O8=0,0,'Part 5'!O23/'Part 1'!O8)</f>
        <v>0</v>
      </c>
      <c r="P15" s="124">
        <f>IF('Part 1'!P8=0,0,'Part 5'!P23/'Part 1'!P8)</f>
        <v>0</v>
      </c>
      <c r="Q15" s="117"/>
      <c r="R15" s="118"/>
      <c r="S15" s="117"/>
      <c r="T15" s="117"/>
      <c r="U15" s="117"/>
    </row>
    <row r="16" spans="1:21" s="31" customFormat="1" ht="15" customHeight="1">
      <c r="A16" s="129" t="s">
        <v>165</v>
      </c>
      <c r="B16" s="67" t="s">
        <v>173</v>
      </c>
      <c r="C16" s="117"/>
      <c r="D16" s="125">
        <f>IF('Part 1'!D8=0,0,'Part 6'!D17/'Part 1'!D8)</f>
        <v>0</v>
      </c>
      <c r="E16" s="125">
        <f>IF('Part 1'!E8=0,0,'Part 6'!E17/'Part 1'!E8)</f>
        <v>0</v>
      </c>
      <c r="F16" s="125">
        <f>IF('Part 1'!F8=0,0,'Part 6'!F17/'Part 1'!F8)</f>
        <v>0</v>
      </c>
      <c r="G16" s="125">
        <f>IF('Part 1'!G8=0,0,'Part 6'!G17/'Part 1'!G8)</f>
        <v>0</v>
      </c>
      <c r="H16" s="125">
        <f>IF('Part 1'!H8=0,0,'Part 6'!H17/'Part 1'!H8)</f>
        <v>0</v>
      </c>
      <c r="I16" s="125">
        <f>IF('Part 1'!I8=0,0,'Part 6'!I17/'Part 1'!I8)</f>
        <v>0</v>
      </c>
      <c r="J16" s="125">
        <f>IF('Part 1'!J8=0,0,'Part 6'!J17/'Part 1'!J8)</f>
        <v>0</v>
      </c>
      <c r="K16" s="125">
        <f>IF('Part 1'!K8=0,0,'Part 6'!K17/'Part 1'!K8)</f>
        <v>0</v>
      </c>
      <c r="L16" s="125">
        <f>IF('Part 1'!L8=0,0,'Part 6'!L17/'Part 1'!L8)</f>
        <v>0</v>
      </c>
      <c r="M16" s="125">
        <f>IF('Part 1'!M8=0,0,'Part 6'!M17/'Part 1'!M8)</f>
        <v>0</v>
      </c>
      <c r="N16" s="125">
        <f>IF('Part 1'!N8=0,0,'Part 6'!N17/'Part 1'!N8)</f>
        <v>0</v>
      </c>
      <c r="O16" s="125">
        <f>IF('Part 1'!O8=0,0,'Part 6'!O17/'Part 1'!O8)</f>
        <v>0</v>
      </c>
      <c r="P16" s="125">
        <f>IF('Part 1'!P8=0,0,'Part 6'!P17/'Part 1'!P8)</f>
        <v>0</v>
      </c>
      <c r="Q16" s="117"/>
      <c r="R16" s="118"/>
      <c r="S16" s="117"/>
      <c r="T16" s="117"/>
      <c r="U16" s="117"/>
    </row>
    <row r="17" spans="1:21" s="31" customFormat="1" ht="15" customHeight="1">
      <c r="A17" s="129" t="s">
        <v>165</v>
      </c>
      <c r="B17" s="84" t="s">
        <v>174</v>
      </c>
      <c r="C17" s="117"/>
      <c r="D17" s="122">
        <f aca="true" t="shared" si="0" ref="D17:P17">SUM(D10:D16)</f>
        <v>0</v>
      </c>
      <c r="E17" s="122">
        <f t="shared" si="0"/>
        <v>0</v>
      </c>
      <c r="F17" s="122">
        <f t="shared" si="0"/>
        <v>0</v>
      </c>
      <c r="G17" s="122">
        <f t="shared" si="0"/>
        <v>0</v>
      </c>
      <c r="H17" s="122">
        <f t="shared" si="0"/>
        <v>0</v>
      </c>
      <c r="I17" s="122">
        <f t="shared" si="0"/>
        <v>0</v>
      </c>
      <c r="J17" s="122">
        <f t="shared" si="0"/>
        <v>0</v>
      </c>
      <c r="K17" s="122">
        <f t="shared" si="0"/>
        <v>0</v>
      </c>
      <c r="L17" s="122">
        <f t="shared" si="0"/>
        <v>0</v>
      </c>
      <c r="M17" s="122">
        <f t="shared" si="0"/>
        <v>0</v>
      </c>
      <c r="N17" s="122">
        <f t="shared" si="0"/>
        <v>0</v>
      </c>
      <c r="O17" s="122">
        <f t="shared" si="0"/>
        <v>0</v>
      </c>
      <c r="P17" s="122">
        <f t="shared" si="0"/>
        <v>0</v>
      </c>
      <c r="Q17" s="117"/>
      <c r="R17" s="117"/>
      <c r="S17" s="117"/>
      <c r="T17" s="117"/>
      <c r="U17" s="117"/>
    </row>
    <row r="18" spans="1:21" s="31" customFormat="1" ht="15" customHeight="1">
      <c r="A18" s="129" t="s">
        <v>165</v>
      </c>
      <c r="B18" s="84" t="s">
        <v>175</v>
      </c>
      <c r="C18" s="117"/>
      <c r="D18" s="125">
        <f>IF('Part 1'!D8=0,0,'Part 1'!D32/'Part 1'!D8)</f>
        <v>0</v>
      </c>
      <c r="E18" s="125">
        <f>IF('Part 1'!E8=0,0,'Part 1'!E32/'Part 1'!E8)</f>
        <v>0</v>
      </c>
      <c r="F18" s="125">
        <f>IF('Part 1'!F8=0,0,'Part 1'!F32/'Part 1'!F8)</f>
        <v>0</v>
      </c>
      <c r="G18" s="125">
        <f>IF('Part 1'!G8=0,0,'Part 1'!G32/'Part 1'!G8)</f>
        <v>0</v>
      </c>
      <c r="H18" s="125">
        <f>IF('Part 1'!H8=0,0,'Part 1'!H32/'Part 1'!H8)</f>
        <v>0</v>
      </c>
      <c r="I18" s="125">
        <f>IF('Part 1'!I8=0,0,'Part 1'!I32/'Part 1'!I8)</f>
        <v>0</v>
      </c>
      <c r="J18" s="125">
        <f>IF('Part 1'!J8=0,0,'Part 1'!J32/'Part 1'!J8)</f>
        <v>0</v>
      </c>
      <c r="K18" s="125">
        <f>IF('Part 1'!K8=0,0,'Part 1'!K32/'Part 1'!K8)</f>
        <v>0</v>
      </c>
      <c r="L18" s="125">
        <f>IF('Part 1'!L8=0,0,'Part 1'!L32/'Part 1'!L8)</f>
        <v>0</v>
      </c>
      <c r="M18" s="125">
        <f>IF('Part 1'!M8=0,0,'Part 1'!M32/'Part 1'!M8)</f>
        <v>0</v>
      </c>
      <c r="N18" s="125">
        <f>IF('Part 1'!N8=0,0,'Part 1'!N32/'Part 1'!N8)</f>
        <v>0</v>
      </c>
      <c r="O18" s="125">
        <f>IF('Part 1'!O8=0,0,'Part 1'!O32/'Part 1'!O8)</f>
        <v>0</v>
      </c>
      <c r="P18" s="125">
        <f>IF('Part 1'!P8=0,0,'Part 1'!P32/'Part 1'!P8)</f>
        <v>0</v>
      </c>
      <c r="Q18" s="117"/>
      <c r="R18" s="117"/>
      <c r="S18" s="117"/>
      <c r="T18" s="117"/>
      <c r="U18" s="117"/>
    </row>
    <row r="19" spans="1:21" s="31" customFormat="1" ht="15" customHeight="1">
      <c r="A19" s="129" t="s">
        <v>165</v>
      </c>
      <c r="B19" s="56" t="s">
        <v>176</v>
      </c>
      <c r="C19" s="117"/>
      <c r="D19" s="122">
        <f>+D17+D18</f>
        <v>0</v>
      </c>
      <c r="E19" s="122">
        <f>+E17+E18</f>
        <v>0</v>
      </c>
      <c r="F19" s="122">
        <f>+F17+F18</f>
        <v>0</v>
      </c>
      <c r="G19" s="122">
        <f>+G17+G18</f>
        <v>0</v>
      </c>
      <c r="H19" s="122">
        <f>+H17+H18</f>
        <v>0</v>
      </c>
      <c r="I19" s="122">
        <f aca="true" t="shared" si="1" ref="I19:P19">+I17+I18</f>
        <v>0</v>
      </c>
      <c r="J19" s="122">
        <f t="shared" si="1"/>
        <v>0</v>
      </c>
      <c r="K19" s="122">
        <f t="shared" si="1"/>
        <v>0</v>
      </c>
      <c r="L19" s="122">
        <f t="shared" si="1"/>
        <v>0</v>
      </c>
      <c r="M19" s="122">
        <f t="shared" si="1"/>
        <v>0</v>
      </c>
      <c r="N19" s="122">
        <f t="shared" si="1"/>
        <v>0</v>
      </c>
      <c r="O19" s="122">
        <f t="shared" si="1"/>
        <v>0</v>
      </c>
      <c r="P19" s="126">
        <f t="shared" si="1"/>
        <v>0</v>
      </c>
      <c r="Q19" s="117"/>
      <c r="R19" s="117"/>
      <c r="S19" s="117"/>
      <c r="T19" s="117"/>
      <c r="U19" s="117"/>
    </row>
    <row r="20" spans="1:21" ht="15" customHeight="1">
      <c r="A20" s="43" t="s">
        <v>126</v>
      </c>
      <c r="B20" s="45"/>
      <c r="C20" s="61"/>
      <c r="D20" s="61"/>
      <c r="E20" s="61"/>
      <c r="F20" s="61"/>
      <c r="G20" s="61"/>
      <c r="H20" s="61"/>
      <c r="I20" s="61"/>
      <c r="J20" s="61"/>
      <c r="K20" s="61"/>
      <c r="L20" s="61"/>
      <c r="M20" s="61"/>
      <c r="N20" s="61"/>
      <c r="O20" s="61"/>
      <c r="P20" s="61"/>
      <c r="Q20" s="61"/>
      <c r="R20" s="61"/>
      <c r="S20" s="61"/>
      <c r="T20" s="61"/>
      <c r="U20" s="61"/>
    </row>
    <row r="21" spans="1:21" ht="15" customHeight="1" hidden="1">
      <c r="A21" s="43"/>
      <c r="B21" s="45"/>
      <c r="C21" s="61"/>
      <c r="D21" s="127"/>
      <c r="E21" s="127"/>
      <c r="F21" s="127"/>
      <c r="G21" s="127"/>
      <c r="H21" s="127"/>
      <c r="I21" s="127"/>
      <c r="J21" s="127"/>
      <c r="K21" s="127"/>
      <c r="L21" s="127"/>
      <c r="M21" s="127"/>
      <c r="N21" s="127"/>
      <c r="O21" s="127"/>
      <c r="P21" s="127"/>
      <c r="Q21" s="61"/>
      <c r="R21" s="61"/>
      <c r="S21" s="61"/>
      <c r="T21" s="61"/>
      <c r="U21" s="61"/>
    </row>
    <row r="22" ht="15" customHeight="1" hidden="1"/>
    <row r="23" spans="1:21" ht="15" customHeight="1" hidden="1">
      <c r="A23" s="43"/>
      <c r="B23" s="49"/>
      <c r="C23" s="49"/>
      <c r="D23" s="49"/>
      <c r="E23" s="49"/>
      <c r="F23" s="49"/>
      <c r="G23" s="49"/>
      <c r="H23" s="49"/>
      <c r="I23" s="49"/>
      <c r="J23" s="49"/>
      <c r="K23" s="49"/>
      <c r="L23" s="49"/>
      <c r="M23" s="49"/>
      <c r="N23" s="49"/>
      <c r="O23" s="49"/>
      <c r="P23" s="49"/>
      <c r="Q23" s="49"/>
      <c r="R23" s="49"/>
      <c r="S23" s="49"/>
      <c r="T23" s="49"/>
      <c r="U23" s="49"/>
    </row>
    <row r="24" ht="15" customHeight="1" hidden="1"/>
    <row r="25" ht="15" customHeight="1" hidden="1"/>
    <row r="26" ht="15" customHeight="1" hidden="1"/>
    <row r="27" ht="14.25" hidden="1"/>
    <row r="28" ht="14.25" hidden="1"/>
    <row r="29" ht="14.25" hidden="1"/>
    <row r="30" spans="4:16" ht="14.25" hidden="1">
      <c r="D30" s="31"/>
      <c r="E30" s="31"/>
      <c r="F30" s="31"/>
      <c r="G30" s="31"/>
      <c r="H30" s="31"/>
      <c r="I30" s="31"/>
      <c r="J30" s="31"/>
      <c r="K30" s="31"/>
      <c r="L30" s="31"/>
      <c r="M30" s="31"/>
      <c r="N30" s="31"/>
      <c r="O30" s="31"/>
      <c r="P30" s="31"/>
    </row>
    <row r="31" ht="14.25" hidden="1"/>
    <row r="32" ht="14.25" hidden="1"/>
    <row r="33" ht="14.25" hidden="1"/>
    <row r="34" ht="14.25" hidden="1"/>
    <row r="35" ht="14.25" hidden="1"/>
  </sheetData>
  <sheetProtection password="C331" sheet="1" formatColumns="0"/>
  <mergeCells count="2">
    <mergeCell ref="A1:B1"/>
    <mergeCell ref="C1:P1"/>
  </mergeCells>
  <printOptions/>
  <pageMargins left="0.5" right="0.5" top="0.5" bottom="0.5" header="0.5" footer="0.5"/>
  <pageSetup cellComments="asDisplayed" fitToHeight="1" fitToWidth="1" horizontalDpi="600" verticalDpi="600" orientation="landscape" scale="47" r:id="rId1"/>
  <headerFooter alignWithMargins="0">
    <oddFooter>&amp;L&amp;A&amp;CStatistics&amp;R&amp;D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Z51"/>
  <sheetViews>
    <sheetView zoomScalePageLayoutView="0" workbookViewId="0" topLeftCell="A1">
      <pane xSplit="5" topLeftCell="F1" activePane="topRight" state="frozen"/>
      <selection pane="topLeft" activeCell="A1" sqref="A1"/>
      <selection pane="topRight" activeCell="A1" sqref="A1:B1"/>
    </sheetView>
  </sheetViews>
  <sheetFormatPr defaultColWidth="0" defaultRowHeight="12.75" zeroHeight="1"/>
  <cols>
    <col min="1" max="1" width="25.83203125" style="133" customWidth="1"/>
    <col min="2" max="2" width="40.83203125" style="133" customWidth="1"/>
    <col min="3" max="3" width="26.33203125" style="133" customWidth="1"/>
    <col min="4" max="16" width="17.83203125" style="133" customWidth="1"/>
    <col min="17" max="17" width="2.83203125" style="133" customWidth="1"/>
    <col min="18" max="21" width="12.83203125" style="133" hidden="1" customWidth="1"/>
    <col min="22" max="16384" width="0" style="133" hidden="1" customWidth="1"/>
  </cols>
  <sheetData>
    <row r="1" spans="1:17" ht="30" customHeight="1">
      <c r="A1" s="305" t="s">
        <v>20</v>
      </c>
      <c r="B1" s="305"/>
      <c r="C1" s="308"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08"/>
      <c r="E1" s="308"/>
      <c r="F1" s="308"/>
      <c r="G1" s="308"/>
      <c r="H1" s="308"/>
      <c r="I1" s="308"/>
      <c r="J1" s="308"/>
      <c r="K1" s="308"/>
      <c r="L1" s="308"/>
      <c r="M1" s="308"/>
      <c r="N1" s="308"/>
      <c r="O1" s="308"/>
      <c r="P1" s="308"/>
      <c r="Q1" s="102"/>
    </row>
    <row r="2" spans="1:17" ht="15" customHeight="1">
      <c r="A2" s="92" t="s">
        <v>79</v>
      </c>
      <c r="B2" s="103">
        <f>+'Part 1'!B2:E2</f>
        <v>0</v>
      </c>
      <c r="C2" s="103"/>
      <c r="D2" s="103"/>
      <c r="E2" s="103"/>
      <c r="F2" s="103"/>
      <c r="G2" s="103"/>
      <c r="H2" s="103"/>
      <c r="I2" s="103"/>
      <c r="J2" s="103"/>
      <c r="K2" s="103"/>
      <c r="L2" s="103"/>
      <c r="M2" s="103"/>
      <c r="N2" s="103"/>
      <c r="O2" s="103"/>
      <c r="P2" s="103"/>
      <c r="Q2" s="102"/>
    </row>
    <row r="3" spans="1:17" ht="15" customHeight="1">
      <c r="A3" s="92" t="s">
        <v>4</v>
      </c>
      <c r="B3" s="22">
        <f>+'Part 1'!B3</f>
        <v>2020</v>
      </c>
      <c r="C3" s="92" t="s">
        <v>19</v>
      </c>
      <c r="D3" s="258" t="str">
        <f>+'Part 1'!D3</f>
        <v>STAR Health</v>
      </c>
      <c r="F3" s="259"/>
      <c r="G3" s="248"/>
      <c r="H3" s="248"/>
      <c r="I3" s="248"/>
      <c r="J3" s="248"/>
      <c r="K3" s="248"/>
      <c r="L3" s="248"/>
      <c r="M3" s="248"/>
      <c r="N3" s="248"/>
      <c r="O3" s="248"/>
      <c r="P3" s="249"/>
      <c r="Q3" s="104"/>
    </row>
    <row r="4" spans="1:17" ht="15" customHeight="1">
      <c r="A4" s="92" t="s">
        <v>5</v>
      </c>
      <c r="B4" s="107">
        <f>+'Part 1'!B4</f>
        <v>0</v>
      </c>
      <c r="C4" s="95" t="s">
        <v>80</v>
      </c>
      <c r="D4" s="108" t="str">
        <f>+'Part 1'!D4</f>
        <v>Statewide</v>
      </c>
      <c r="F4" s="250"/>
      <c r="G4" s="251"/>
      <c r="H4" s="251"/>
      <c r="I4" s="251"/>
      <c r="J4" s="251"/>
      <c r="K4" s="251"/>
      <c r="L4" s="251"/>
      <c r="M4" s="251"/>
      <c r="N4" s="251"/>
      <c r="O4" s="251"/>
      <c r="P4" s="251"/>
      <c r="Q4" s="109"/>
    </row>
    <row r="5" spans="1:17" ht="15" customHeight="1">
      <c r="A5" s="92" t="s">
        <v>6</v>
      </c>
      <c r="B5" s="108">
        <f>+'Part 1'!B5</f>
        <v>0</v>
      </c>
      <c r="C5" s="92" t="s">
        <v>74</v>
      </c>
      <c r="D5" s="107">
        <f>+'Part 1'!D5</f>
        <v>0</v>
      </c>
      <c r="F5" s="251"/>
      <c r="G5" s="251"/>
      <c r="H5" s="251"/>
      <c r="I5" s="251"/>
      <c r="J5" s="251"/>
      <c r="K5" s="251"/>
      <c r="L5" s="251"/>
      <c r="M5" s="251"/>
      <c r="N5" s="251"/>
      <c r="O5" s="251"/>
      <c r="P5" s="251"/>
      <c r="Q5" s="109"/>
    </row>
    <row r="6" spans="1:17" ht="30" customHeight="1">
      <c r="A6" s="96" t="s">
        <v>91</v>
      </c>
      <c r="B6" s="22" t="s">
        <v>85</v>
      </c>
      <c r="C6" s="22"/>
      <c r="D6" s="29"/>
      <c r="F6" s="131"/>
      <c r="G6" s="113"/>
      <c r="H6" s="113"/>
      <c r="I6" s="113"/>
      <c r="J6" s="113"/>
      <c r="K6" s="113"/>
      <c r="L6" s="113"/>
      <c r="M6" s="113"/>
      <c r="N6" s="113"/>
      <c r="O6" s="113"/>
      <c r="P6" s="113"/>
      <c r="Q6" s="132"/>
    </row>
    <row r="7" spans="1:20" s="260" customFormat="1" ht="30" customHeight="1">
      <c r="A7" s="128" t="s">
        <v>133</v>
      </c>
      <c r="B7" s="141" t="s">
        <v>134</v>
      </c>
      <c r="C7" s="96" t="s">
        <v>0</v>
      </c>
      <c r="D7" s="115" t="str">
        <f>+'Part 1'!D7</f>
        <v>Sep-19</v>
      </c>
      <c r="E7" s="115" t="str">
        <f>+'Part 1'!E7</f>
        <v>Oct-19</v>
      </c>
      <c r="F7" s="115" t="str">
        <f>+'Part 1'!F7</f>
        <v>Nov-19</v>
      </c>
      <c r="G7" s="115" t="str">
        <f>+'Part 1'!G7</f>
        <v>Dec-19</v>
      </c>
      <c r="H7" s="115" t="str">
        <f>+'Part 1'!H7</f>
        <v>Jan-20</v>
      </c>
      <c r="I7" s="115" t="str">
        <f>+'Part 1'!I7</f>
        <v>Feb-20</v>
      </c>
      <c r="J7" s="115" t="str">
        <f>+'Part 1'!J7</f>
        <v>Mar-20</v>
      </c>
      <c r="K7" s="115" t="str">
        <f>+'Part 1'!K7</f>
        <v>Apr-20</v>
      </c>
      <c r="L7" s="115" t="str">
        <f>+'Part 1'!L7</f>
        <v>May-20</v>
      </c>
      <c r="M7" s="115" t="str">
        <f>+'Part 1'!M7</f>
        <v>Jun-20</v>
      </c>
      <c r="N7" s="115" t="str">
        <f>+'Part 1'!N7</f>
        <v>Jul-20</v>
      </c>
      <c r="O7" s="115" t="str">
        <f>+'Part 1'!O7</f>
        <v>Aug-20</v>
      </c>
      <c r="P7" s="100" t="s">
        <v>1</v>
      </c>
      <c r="Q7" s="133"/>
      <c r="R7" s="133"/>
      <c r="S7" s="133"/>
      <c r="T7" s="133"/>
    </row>
    <row r="8" ht="24.75" customHeight="1">
      <c r="A8" s="134" t="s">
        <v>86</v>
      </c>
    </row>
    <row r="9" spans="1:16" ht="15" customHeight="1">
      <c r="A9" s="129" t="s">
        <v>165</v>
      </c>
      <c r="B9" s="135" t="s">
        <v>177</v>
      </c>
      <c r="D9" s="261">
        <f aca="true" t="shared" si="0" ref="D9:O9">SUM(D16*D23)</f>
        <v>0</v>
      </c>
      <c r="E9" s="261">
        <f t="shared" si="0"/>
        <v>0</v>
      </c>
      <c r="F9" s="261">
        <f t="shared" si="0"/>
        <v>0</v>
      </c>
      <c r="G9" s="261">
        <f t="shared" si="0"/>
        <v>0</v>
      </c>
      <c r="H9" s="261">
        <f t="shared" si="0"/>
        <v>0</v>
      </c>
      <c r="I9" s="261">
        <f t="shared" si="0"/>
        <v>0</v>
      </c>
      <c r="J9" s="261">
        <f t="shared" si="0"/>
        <v>0</v>
      </c>
      <c r="K9" s="261">
        <f t="shared" si="0"/>
        <v>0</v>
      </c>
      <c r="L9" s="261">
        <f t="shared" si="0"/>
        <v>0</v>
      </c>
      <c r="M9" s="261">
        <f t="shared" si="0"/>
        <v>0</v>
      </c>
      <c r="N9" s="261">
        <f t="shared" si="0"/>
        <v>0</v>
      </c>
      <c r="O9" s="261">
        <f t="shared" si="0"/>
        <v>0</v>
      </c>
      <c r="P9" s="261">
        <f>SUM(D9:O9)</f>
        <v>0</v>
      </c>
    </row>
    <row r="10" spans="1:16" ht="15" customHeight="1">
      <c r="A10" s="129" t="s">
        <v>165</v>
      </c>
      <c r="B10" s="135" t="s">
        <v>178</v>
      </c>
      <c r="D10" s="261">
        <f aca="true" t="shared" si="1" ref="D10:O10">SUM(D17*D24)</f>
        <v>0</v>
      </c>
      <c r="E10" s="261">
        <f t="shared" si="1"/>
        <v>0</v>
      </c>
      <c r="F10" s="261">
        <f t="shared" si="1"/>
        <v>0</v>
      </c>
      <c r="G10" s="261">
        <f t="shared" si="1"/>
        <v>0</v>
      </c>
      <c r="H10" s="261">
        <f t="shared" si="1"/>
        <v>0</v>
      </c>
      <c r="I10" s="261">
        <f t="shared" si="1"/>
        <v>0</v>
      </c>
      <c r="J10" s="261">
        <f t="shared" si="1"/>
        <v>0</v>
      </c>
      <c r="K10" s="261">
        <f t="shared" si="1"/>
        <v>0</v>
      </c>
      <c r="L10" s="261">
        <f t="shared" si="1"/>
        <v>0</v>
      </c>
      <c r="M10" s="261">
        <f t="shared" si="1"/>
        <v>0</v>
      </c>
      <c r="N10" s="261">
        <f t="shared" si="1"/>
        <v>0</v>
      </c>
      <c r="O10" s="261">
        <f t="shared" si="1"/>
        <v>0</v>
      </c>
      <c r="P10" s="261">
        <f>SUM(D10:O10)</f>
        <v>0</v>
      </c>
    </row>
    <row r="11" spans="1:16" ht="15" customHeight="1">
      <c r="A11" s="129" t="s">
        <v>165</v>
      </c>
      <c r="B11" s="307" t="s">
        <v>179</v>
      </c>
      <c r="C11" s="307"/>
      <c r="D11" s="261">
        <f aca="true" t="shared" si="2" ref="D11:O11">SUM(D18*D25)</f>
        <v>0</v>
      </c>
      <c r="E11" s="261">
        <f t="shared" si="2"/>
        <v>0</v>
      </c>
      <c r="F11" s="261">
        <f t="shared" si="2"/>
        <v>0</v>
      </c>
      <c r="G11" s="261">
        <f t="shared" si="2"/>
        <v>0</v>
      </c>
      <c r="H11" s="261">
        <f t="shared" si="2"/>
        <v>0</v>
      </c>
      <c r="I11" s="261">
        <f t="shared" si="2"/>
        <v>0</v>
      </c>
      <c r="J11" s="261">
        <f t="shared" si="2"/>
        <v>0</v>
      </c>
      <c r="K11" s="261">
        <f t="shared" si="2"/>
        <v>0</v>
      </c>
      <c r="L11" s="261">
        <f t="shared" si="2"/>
        <v>0</v>
      </c>
      <c r="M11" s="261">
        <f t="shared" si="2"/>
        <v>0</v>
      </c>
      <c r="N11" s="261">
        <f t="shared" si="2"/>
        <v>0</v>
      </c>
      <c r="O11" s="261">
        <f t="shared" si="2"/>
        <v>0</v>
      </c>
      <c r="P11" s="261">
        <f>SUM(D11:O11)</f>
        <v>0</v>
      </c>
    </row>
    <row r="12" spans="1:16" ht="15" customHeight="1">
      <c r="A12" s="129" t="s">
        <v>165</v>
      </c>
      <c r="B12" s="307" t="s">
        <v>180</v>
      </c>
      <c r="C12" s="307"/>
      <c r="D12" s="261">
        <f aca="true" t="shared" si="3" ref="D12:O12">SUM(D19*D26)</f>
        <v>0</v>
      </c>
      <c r="E12" s="261">
        <f t="shared" si="3"/>
        <v>0</v>
      </c>
      <c r="F12" s="261">
        <f t="shared" si="3"/>
        <v>0</v>
      </c>
      <c r="G12" s="261">
        <f t="shared" si="3"/>
        <v>0</v>
      </c>
      <c r="H12" s="261">
        <f t="shared" si="3"/>
        <v>0</v>
      </c>
      <c r="I12" s="261">
        <f t="shared" si="3"/>
        <v>0</v>
      </c>
      <c r="J12" s="261">
        <f t="shared" si="3"/>
        <v>0</v>
      </c>
      <c r="K12" s="261">
        <f t="shared" si="3"/>
        <v>0</v>
      </c>
      <c r="L12" s="261">
        <f t="shared" si="3"/>
        <v>0</v>
      </c>
      <c r="M12" s="261">
        <f t="shared" si="3"/>
        <v>0</v>
      </c>
      <c r="N12" s="261">
        <f t="shared" si="3"/>
        <v>0</v>
      </c>
      <c r="O12" s="261">
        <f t="shared" si="3"/>
        <v>0</v>
      </c>
      <c r="P12" s="261">
        <f>SUM(D12:O12)</f>
        <v>0</v>
      </c>
    </row>
    <row r="13" spans="1:16" ht="15" customHeight="1">
      <c r="A13" s="129" t="s">
        <v>165</v>
      </c>
      <c r="B13" s="136" t="s">
        <v>181</v>
      </c>
      <c r="D13" s="261">
        <f aca="true" t="shared" si="4" ref="D13:O13">SUM(D20*D27)</f>
        <v>0</v>
      </c>
      <c r="E13" s="261">
        <f t="shared" si="4"/>
        <v>0</v>
      </c>
      <c r="F13" s="261">
        <f t="shared" si="4"/>
        <v>0</v>
      </c>
      <c r="G13" s="261">
        <f t="shared" si="4"/>
        <v>0</v>
      </c>
      <c r="H13" s="261">
        <f t="shared" si="4"/>
        <v>0</v>
      </c>
      <c r="I13" s="261">
        <f t="shared" si="4"/>
        <v>0</v>
      </c>
      <c r="J13" s="261">
        <f t="shared" si="4"/>
        <v>0</v>
      </c>
      <c r="K13" s="261">
        <f t="shared" si="4"/>
        <v>0</v>
      </c>
      <c r="L13" s="261">
        <f t="shared" si="4"/>
        <v>0</v>
      </c>
      <c r="M13" s="261">
        <f t="shared" si="4"/>
        <v>0</v>
      </c>
      <c r="N13" s="261">
        <f t="shared" si="4"/>
        <v>0</v>
      </c>
      <c r="O13" s="261">
        <f t="shared" si="4"/>
        <v>0</v>
      </c>
      <c r="P13" s="261">
        <f>SUM(D13:O13)</f>
        <v>0</v>
      </c>
    </row>
    <row r="14" spans="1:16" ht="15" customHeight="1" thickBot="1">
      <c r="A14" s="129" t="s">
        <v>165</v>
      </c>
      <c r="B14" s="45" t="s">
        <v>182</v>
      </c>
      <c r="D14" s="72">
        <f>ROUND(SUM(D9:D13),0)</f>
        <v>0</v>
      </c>
      <c r="E14" s="72">
        <f>ROUND(SUM(E9:E13),0)</f>
        <v>0</v>
      </c>
      <c r="F14" s="72">
        <f>ROUND(SUM(F9:F13),0)</f>
        <v>0</v>
      </c>
      <c r="G14" s="72">
        <f>ROUND(SUM(G9:G13),0)</f>
        <v>0</v>
      </c>
      <c r="H14" s="72">
        <f>ROUND(SUM(H9:H13),0)</f>
        <v>0</v>
      </c>
      <c r="I14" s="72">
        <f aca="true" t="shared" si="5" ref="I14:O14">ROUND(SUM(I9:I13),0)</f>
        <v>0</v>
      </c>
      <c r="J14" s="72">
        <f t="shared" si="5"/>
        <v>0</v>
      </c>
      <c r="K14" s="72">
        <f t="shared" si="5"/>
        <v>0</v>
      </c>
      <c r="L14" s="72">
        <f t="shared" si="5"/>
        <v>0</v>
      </c>
      <c r="M14" s="72">
        <f t="shared" si="5"/>
        <v>0</v>
      </c>
      <c r="N14" s="72">
        <f t="shared" si="5"/>
        <v>0</v>
      </c>
      <c r="O14" s="72">
        <f t="shared" si="5"/>
        <v>0</v>
      </c>
      <c r="P14" s="73">
        <f>ROUND(SUM(P9:P13),0)</f>
        <v>0</v>
      </c>
    </row>
    <row r="15" ht="24.75" customHeight="1" thickTop="1">
      <c r="A15" s="134" t="s">
        <v>87</v>
      </c>
    </row>
    <row r="16" spans="1:26" ht="15" customHeight="1">
      <c r="A16" s="129" t="s">
        <v>165</v>
      </c>
      <c r="B16" s="135" t="s">
        <v>183</v>
      </c>
      <c r="D16" s="50"/>
      <c r="E16" s="50"/>
      <c r="F16" s="50"/>
      <c r="G16" s="50"/>
      <c r="H16" s="50"/>
      <c r="I16" s="50"/>
      <c r="J16" s="50"/>
      <c r="K16" s="50"/>
      <c r="L16" s="50"/>
      <c r="M16" s="50"/>
      <c r="N16" s="50"/>
      <c r="O16" s="50"/>
      <c r="P16" s="137">
        <f aca="true" t="shared" si="6" ref="P16:P21">IF(P23&gt;0,P9/P23,0)</f>
        <v>0</v>
      </c>
      <c r="U16" s="49"/>
      <c r="V16" s="49"/>
      <c r="W16" s="261"/>
      <c r="X16" s="49"/>
      <c r="Y16" s="49"/>
      <c r="Z16" s="261"/>
    </row>
    <row r="17" spans="1:26" ht="15" customHeight="1">
      <c r="A17" s="129" t="s">
        <v>165</v>
      </c>
      <c r="B17" s="135" t="s">
        <v>184</v>
      </c>
      <c r="D17" s="50"/>
      <c r="E17" s="50"/>
      <c r="F17" s="50"/>
      <c r="G17" s="50"/>
      <c r="H17" s="50"/>
      <c r="I17" s="50"/>
      <c r="J17" s="50"/>
      <c r="K17" s="50"/>
      <c r="L17" s="50"/>
      <c r="M17" s="50"/>
      <c r="N17" s="50"/>
      <c r="O17" s="50"/>
      <c r="P17" s="137">
        <f t="shared" si="6"/>
        <v>0</v>
      </c>
      <c r="U17" s="49"/>
      <c r="V17" s="49"/>
      <c r="W17" s="261"/>
      <c r="X17" s="49"/>
      <c r="Y17" s="49"/>
      <c r="Z17" s="261"/>
    </row>
    <row r="18" spans="1:26" ht="15" customHeight="1">
      <c r="A18" s="129" t="s">
        <v>165</v>
      </c>
      <c r="B18" s="307" t="s">
        <v>185</v>
      </c>
      <c r="C18" s="307"/>
      <c r="D18" s="50"/>
      <c r="E18" s="50"/>
      <c r="F18" s="50"/>
      <c r="G18" s="50"/>
      <c r="H18" s="50"/>
      <c r="I18" s="50"/>
      <c r="J18" s="50"/>
      <c r="K18" s="50"/>
      <c r="L18" s="50"/>
      <c r="M18" s="50"/>
      <c r="N18" s="50"/>
      <c r="O18" s="50"/>
      <c r="P18" s="137">
        <f t="shared" si="6"/>
        <v>0</v>
      </c>
      <c r="U18" s="49"/>
      <c r="V18" s="49"/>
      <c r="W18" s="261"/>
      <c r="X18" s="49"/>
      <c r="Y18" s="49"/>
      <c r="Z18" s="261"/>
    </row>
    <row r="19" spans="1:26" ht="15" customHeight="1">
      <c r="A19" s="129" t="s">
        <v>165</v>
      </c>
      <c r="B19" s="307" t="s">
        <v>186</v>
      </c>
      <c r="C19" s="307"/>
      <c r="D19" s="50"/>
      <c r="E19" s="50"/>
      <c r="F19" s="50"/>
      <c r="G19" s="50"/>
      <c r="H19" s="50"/>
      <c r="I19" s="50"/>
      <c r="J19" s="50"/>
      <c r="K19" s="50"/>
      <c r="L19" s="50"/>
      <c r="M19" s="50"/>
      <c r="N19" s="50"/>
      <c r="O19" s="50"/>
      <c r="P19" s="137">
        <f t="shared" si="6"/>
        <v>0</v>
      </c>
      <c r="U19" s="49"/>
      <c r="V19" s="49"/>
      <c r="W19" s="261"/>
      <c r="X19" s="49"/>
      <c r="Y19" s="49"/>
      <c r="Z19" s="261"/>
    </row>
    <row r="20" spans="1:26" ht="15" customHeight="1">
      <c r="A20" s="129" t="s">
        <v>165</v>
      </c>
      <c r="B20" s="136" t="s">
        <v>187</v>
      </c>
      <c r="D20" s="50"/>
      <c r="E20" s="50"/>
      <c r="F20" s="50"/>
      <c r="G20" s="50"/>
      <c r="H20" s="50"/>
      <c r="I20" s="50"/>
      <c r="J20" s="50"/>
      <c r="K20" s="50"/>
      <c r="L20" s="50"/>
      <c r="M20" s="50"/>
      <c r="N20" s="50"/>
      <c r="O20" s="50"/>
      <c r="P20" s="137">
        <f t="shared" si="6"/>
        <v>0</v>
      </c>
      <c r="U20" s="49"/>
      <c r="V20" s="49"/>
      <c r="W20" s="261"/>
      <c r="X20" s="49"/>
      <c r="Y20" s="49"/>
      <c r="Z20" s="261"/>
    </row>
    <row r="21" spans="1:16" ht="15" customHeight="1" thickBot="1">
      <c r="A21" s="129" t="s">
        <v>165</v>
      </c>
      <c r="B21" s="49" t="s">
        <v>188</v>
      </c>
      <c r="D21" s="72">
        <f aca="true" t="shared" si="7" ref="D21:O21">IF(D28&gt;0,D14/D28,0)</f>
        <v>0</v>
      </c>
      <c r="E21" s="72">
        <f t="shared" si="7"/>
        <v>0</v>
      </c>
      <c r="F21" s="72">
        <f t="shared" si="7"/>
        <v>0</v>
      </c>
      <c r="G21" s="72">
        <f t="shared" si="7"/>
        <v>0</v>
      </c>
      <c r="H21" s="72">
        <f t="shared" si="7"/>
        <v>0</v>
      </c>
      <c r="I21" s="72">
        <f t="shared" si="7"/>
        <v>0</v>
      </c>
      <c r="J21" s="72">
        <f t="shared" si="7"/>
        <v>0</v>
      </c>
      <c r="K21" s="72">
        <f t="shared" si="7"/>
        <v>0</v>
      </c>
      <c r="L21" s="72">
        <f t="shared" si="7"/>
        <v>0</v>
      </c>
      <c r="M21" s="72">
        <f t="shared" si="7"/>
        <v>0</v>
      </c>
      <c r="N21" s="72">
        <f t="shared" si="7"/>
        <v>0</v>
      </c>
      <c r="O21" s="72">
        <f t="shared" si="7"/>
        <v>0</v>
      </c>
      <c r="P21" s="73">
        <f t="shared" si="6"/>
        <v>0</v>
      </c>
    </row>
    <row r="22" ht="24.75" customHeight="1" thickTop="1">
      <c r="A22" s="120" t="s">
        <v>24</v>
      </c>
    </row>
    <row r="23" spans="1:16" ht="15" customHeight="1">
      <c r="A23" s="129" t="s">
        <v>165</v>
      </c>
      <c r="B23" s="135" t="s">
        <v>189</v>
      </c>
      <c r="D23" s="50"/>
      <c r="E23" s="50"/>
      <c r="F23" s="50"/>
      <c r="G23" s="50"/>
      <c r="H23" s="50"/>
      <c r="I23" s="50"/>
      <c r="J23" s="50"/>
      <c r="K23" s="50"/>
      <c r="L23" s="50"/>
      <c r="M23" s="50"/>
      <c r="N23" s="50"/>
      <c r="O23" s="50"/>
      <c r="P23" s="149">
        <f>SUM(D23:O23)</f>
        <v>0</v>
      </c>
    </row>
    <row r="24" spans="1:16" ht="15" customHeight="1">
      <c r="A24" s="129" t="s">
        <v>165</v>
      </c>
      <c r="B24" s="135" t="s">
        <v>190</v>
      </c>
      <c r="D24" s="50"/>
      <c r="E24" s="50"/>
      <c r="F24" s="50"/>
      <c r="G24" s="50"/>
      <c r="H24" s="50"/>
      <c r="I24" s="50"/>
      <c r="J24" s="50"/>
      <c r="K24" s="50"/>
      <c r="L24" s="50"/>
      <c r="M24" s="50"/>
      <c r="N24" s="50"/>
      <c r="O24" s="50"/>
      <c r="P24" s="149">
        <f>SUM(D24:O24)</f>
        <v>0</v>
      </c>
    </row>
    <row r="25" spans="1:16" ht="15" customHeight="1">
      <c r="A25" s="129" t="s">
        <v>165</v>
      </c>
      <c r="B25" s="307" t="s">
        <v>191</v>
      </c>
      <c r="C25" s="307"/>
      <c r="D25" s="50"/>
      <c r="E25" s="50"/>
      <c r="F25" s="50"/>
      <c r="G25" s="50"/>
      <c r="H25" s="50"/>
      <c r="I25" s="50"/>
      <c r="J25" s="50"/>
      <c r="K25" s="50"/>
      <c r="L25" s="50"/>
      <c r="M25" s="50"/>
      <c r="N25" s="50"/>
      <c r="O25" s="50"/>
      <c r="P25" s="149">
        <f>SUM(D25:O25)</f>
        <v>0</v>
      </c>
    </row>
    <row r="26" spans="1:16" ht="15" customHeight="1">
      <c r="A26" s="129" t="s">
        <v>165</v>
      </c>
      <c r="B26" s="307" t="s">
        <v>192</v>
      </c>
      <c r="C26" s="307"/>
      <c r="D26" s="50"/>
      <c r="E26" s="50"/>
      <c r="F26" s="50"/>
      <c r="G26" s="50"/>
      <c r="H26" s="50"/>
      <c r="I26" s="50"/>
      <c r="J26" s="50"/>
      <c r="K26" s="50"/>
      <c r="L26" s="50"/>
      <c r="M26" s="50"/>
      <c r="N26" s="50"/>
      <c r="O26" s="50"/>
      <c r="P26" s="149">
        <f>SUM(D26:O26)</f>
        <v>0</v>
      </c>
    </row>
    <row r="27" spans="1:16" ht="15" customHeight="1">
      <c r="A27" s="129" t="s">
        <v>165</v>
      </c>
      <c r="B27" s="136" t="s">
        <v>193</v>
      </c>
      <c r="D27" s="50"/>
      <c r="E27" s="50"/>
      <c r="F27" s="50"/>
      <c r="G27" s="50"/>
      <c r="H27" s="50"/>
      <c r="I27" s="50"/>
      <c r="J27" s="50"/>
      <c r="K27" s="50"/>
      <c r="L27" s="50"/>
      <c r="M27" s="50"/>
      <c r="N27" s="50"/>
      <c r="O27" s="50"/>
      <c r="P27" s="149">
        <f>SUM(D27:O27)</f>
        <v>0</v>
      </c>
    </row>
    <row r="28" spans="1:16" ht="15" customHeight="1" thickBot="1">
      <c r="A28" s="129" t="s">
        <v>165</v>
      </c>
      <c r="B28" s="45" t="s">
        <v>194</v>
      </c>
      <c r="D28" s="72">
        <f>SUM(D23:D27)</f>
        <v>0</v>
      </c>
      <c r="E28" s="72">
        <f>SUM(E23:E27)</f>
        <v>0</v>
      </c>
      <c r="F28" s="72">
        <f>SUM(F23:F27)</f>
        <v>0</v>
      </c>
      <c r="G28" s="72">
        <f>SUM(G23:G27)</f>
        <v>0</v>
      </c>
      <c r="H28" s="72">
        <f>SUM(H23:H27)</f>
        <v>0</v>
      </c>
      <c r="I28" s="72">
        <f aca="true" t="shared" si="8" ref="I28:O28">SUM(I23:I27)</f>
        <v>0</v>
      </c>
      <c r="J28" s="72">
        <f t="shared" si="8"/>
        <v>0</v>
      </c>
      <c r="K28" s="72">
        <f t="shared" si="8"/>
        <v>0</v>
      </c>
      <c r="L28" s="72">
        <f t="shared" si="8"/>
        <v>0</v>
      </c>
      <c r="M28" s="72">
        <f t="shared" si="8"/>
        <v>0</v>
      </c>
      <c r="N28" s="72">
        <f t="shared" si="8"/>
        <v>0</v>
      </c>
      <c r="O28" s="72">
        <f t="shared" si="8"/>
        <v>0</v>
      </c>
      <c r="P28" s="73">
        <f>SUM(P23:P27)</f>
        <v>0</v>
      </c>
    </row>
    <row r="29" spans="1:17" s="49" customFormat="1" ht="24.75" customHeight="1" thickTop="1">
      <c r="A29" s="134" t="s">
        <v>88</v>
      </c>
      <c r="C29" s="133"/>
      <c r="D29" s="133"/>
      <c r="E29" s="133"/>
      <c r="F29" s="133"/>
      <c r="G29" s="133"/>
      <c r="H29" s="133"/>
      <c r="I29" s="133"/>
      <c r="J29" s="133"/>
      <c r="K29" s="133"/>
      <c r="L29" s="133"/>
      <c r="M29" s="133"/>
      <c r="N29" s="133"/>
      <c r="O29" s="133"/>
      <c r="P29" s="133"/>
      <c r="Q29" s="133"/>
    </row>
    <row r="30" spans="1:17" s="49" customFormat="1" ht="15" customHeight="1">
      <c r="A30" s="129" t="s">
        <v>165</v>
      </c>
      <c r="B30" s="135" t="s">
        <v>195</v>
      </c>
      <c r="C30" s="133"/>
      <c r="D30" s="261">
        <f aca="true" t="shared" si="9" ref="D30:O30">SUM(D23*D37)</f>
        <v>0</v>
      </c>
      <c r="E30" s="261">
        <f t="shared" si="9"/>
        <v>0</v>
      </c>
      <c r="F30" s="261">
        <f t="shared" si="9"/>
        <v>0</v>
      </c>
      <c r="G30" s="261">
        <f t="shared" si="9"/>
        <v>0</v>
      </c>
      <c r="H30" s="261">
        <f t="shared" si="9"/>
        <v>0</v>
      </c>
      <c r="I30" s="261">
        <f t="shared" si="9"/>
        <v>0</v>
      </c>
      <c r="J30" s="261">
        <f t="shared" si="9"/>
        <v>0</v>
      </c>
      <c r="K30" s="261">
        <f t="shared" si="9"/>
        <v>0</v>
      </c>
      <c r="L30" s="261">
        <f t="shared" si="9"/>
        <v>0</v>
      </c>
      <c r="M30" s="261">
        <f t="shared" si="9"/>
        <v>0</v>
      </c>
      <c r="N30" s="261">
        <f t="shared" si="9"/>
        <v>0</v>
      </c>
      <c r="O30" s="261">
        <f t="shared" si="9"/>
        <v>0</v>
      </c>
      <c r="P30" s="261">
        <f>SUM(D30:O30)</f>
        <v>0</v>
      </c>
      <c r="Q30" s="133"/>
    </row>
    <row r="31" spans="1:17" s="49" customFormat="1" ht="15" customHeight="1">
      <c r="A31" s="129" t="s">
        <v>165</v>
      </c>
      <c r="B31" s="135" t="s">
        <v>196</v>
      </c>
      <c r="C31" s="133"/>
      <c r="D31" s="261">
        <f aca="true" t="shared" si="10" ref="D31:O31">SUM(D24*D38)</f>
        <v>0</v>
      </c>
      <c r="E31" s="261">
        <f t="shared" si="10"/>
        <v>0</v>
      </c>
      <c r="F31" s="261">
        <f t="shared" si="10"/>
        <v>0</v>
      </c>
      <c r="G31" s="261">
        <f t="shared" si="10"/>
        <v>0</v>
      </c>
      <c r="H31" s="261">
        <f t="shared" si="10"/>
        <v>0</v>
      </c>
      <c r="I31" s="261">
        <f t="shared" si="10"/>
        <v>0</v>
      </c>
      <c r="J31" s="261">
        <f t="shared" si="10"/>
        <v>0</v>
      </c>
      <c r="K31" s="261">
        <f t="shared" si="10"/>
        <v>0</v>
      </c>
      <c r="L31" s="261">
        <f t="shared" si="10"/>
        <v>0</v>
      </c>
      <c r="M31" s="261">
        <f t="shared" si="10"/>
        <v>0</v>
      </c>
      <c r="N31" s="261">
        <f t="shared" si="10"/>
        <v>0</v>
      </c>
      <c r="O31" s="261">
        <f t="shared" si="10"/>
        <v>0</v>
      </c>
      <c r="P31" s="261">
        <f>SUM(D31:O31)</f>
        <v>0</v>
      </c>
      <c r="Q31" s="133"/>
    </row>
    <row r="32" spans="1:17" s="49" customFormat="1" ht="15" customHeight="1">
      <c r="A32" s="129" t="s">
        <v>165</v>
      </c>
      <c r="B32" s="307" t="s">
        <v>197</v>
      </c>
      <c r="C32" s="307"/>
      <c r="D32" s="261">
        <f aca="true" t="shared" si="11" ref="D32:O32">SUM(D25*D39)</f>
        <v>0</v>
      </c>
      <c r="E32" s="261">
        <f t="shared" si="11"/>
        <v>0</v>
      </c>
      <c r="F32" s="261">
        <f t="shared" si="11"/>
        <v>0</v>
      </c>
      <c r="G32" s="261">
        <f t="shared" si="11"/>
        <v>0</v>
      </c>
      <c r="H32" s="261">
        <f t="shared" si="11"/>
        <v>0</v>
      </c>
      <c r="I32" s="261">
        <f t="shared" si="11"/>
        <v>0</v>
      </c>
      <c r="J32" s="261">
        <f t="shared" si="11"/>
        <v>0</v>
      </c>
      <c r="K32" s="261">
        <f t="shared" si="11"/>
        <v>0</v>
      </c>
      <c r="L32" s="261">
        <f t="shared" si="11"/>
        <v>0</v>
      </c>
      <c r="M32" s="261">
        <f t="shared" si="11"/>
        <v>0</v>
      </c>
      <c r="N32" s="261">
        <f t="shared" si="11"/>
        <v>0</v>
      </c>
      <c r="O32" s="261">
        <f t="shared" si="11"/>
        <v>0</v>
      </c>
      <c r="P32" s="261">
        <f>SUM(D32:O32)</f>
        <v>0</v>
      </c>
      <c r="Q32" s="133"/>
    </row>
    <row r="33" spans="1:17" s="49" customFormat="1" ht="15" customHeight="1">
      <c r="A33" s="129" t="s">
        <v>165</v>
      </c>
      <c r="B33" s="307" t="s">
        <v>198</v>
      </c>
      <c r="C33" s="307"/>
      <c r="D33" s="261">
        <f aca="true" t="shared" si="12" ref="D33:O33">SUM(D26*D40)</f>
        <v>0</v>
      </c>
      <c r="E33" s="261">
        <f t="shared" si="12"/>
        <v>0</v>
      </c>
      <c r="F33" s="261">
        <f t="shared" si="12"/>
        <v>0</v>
      </c>
      <c r="G33" s="261">
        <f t="shared" si="12"/>
        <v>0</v>
      </c>
      <c r="H33" s="261">
        <f t="shared" si="12"/>
        <v>0</v>
      </c>
      <c r="I33" s="261">
        <f t="shared" si="12"/>
        <v>0</v>
      </c>
      <c r="J33" s="261">
        <f t="shared" si="12"/>
        <v>0</v>
      </c>
      <c r="K33" s="261">
        <f t="shared" si="12"/>
        <v>0</v>
      </c>
      <c r="L33" s="261">
        <f t="shared" si="12"/>
        <v>0</v>
      </c>
      <c r="M33" s="261">
        <f t="shared" si="12"/>
        <v>0</v>
      </c>
      <c r="N33" s="261">
        <f t="shared" si="12"/>
        <v>0</v>
      </c>
      <c r="O33" s="261">
        <f t="shared" si="12"/>
        <v>0</v>
      </c>
      <c r="P33" s="261">
        <f>SUM(D33:O33)</f>
        <v>0</v>
      </c>
      <c r="Q33" s="133"/>
    </row>
    <row r="34" spans="1:17" s="49" customFormat="1" ht="15" customHeight="1">
      <c r="A34" s="129" t="s">
        <v>165</v>
      </c>
      <c r="B34" s="136" t="s">
        <v>199</v>
      </c>
      <c r="C34" s="133"/>
      <c r="D34" s="261">
        <f aca="true" t="shared" si="13" ref="D34:O34">SUM(D27*D41)</f>
        <v>0</v>
      </c>
      <c r="E34" s="261">
        <f t="shared" si="13"/>
        <v>0</v>
      </c>
      <c r="F34" s="261">
        <f t="shared" si="13"/>
        <v>0</v>
      </c>
      <c r="G34" s="261">
        <f t="shared" si="13"/>
        <v>0</v>
      </c>
      <c r="H34" s="261">
        <f t="shared" si="13"/>
        <v>0</v>
      </c>
      <c r="I34" s="261">
        <f t="shared" si="13"/>
        <v>0</v>
      </c>
      <c r="J34" s="261">
        <f t="shared" si="13"/>
        <v>0</v>
      </c>
      <c r="K34" s="261">
        <f t="shared" si="13"/>
        <v>0</v>
      </c>
      <c r="L34" s="261">
        <f t="shared" si="13"/>
        <v>0</v>
      </c>
      <c r="M34" s="261">
        <f t="shared" si="13"/>
        <v>0</v>
      </c>
      <c r="N34" s="261">
        <f t="shared" si="13"/>
        <v>0</v>
      </c>
      <c r="O34" s="261">
        <f t="shared" si="13"/>
        <v>0</v>
      </c>
      <c r="P34" s="261">
        <f>SUM(D34:O34)</f>
        <v>0</v>
      </c>
      <c r="Q34" s="133"/>
    </row>
    <row r="35" spans="1:17" s="49" customFormat="1" ht="15" customHeight="1" thickBot="1">
      <c r="A35" s="129" t="s">
        <v>165</v>
      </c>
      <c r="B35" s="45" t="s">
        <v>200</v>
      </c>
      <c r="C35" s="133"/>
      <c r="D35" s="72">
        <f>ROUND(SUM(D30:D34),0)</f>
        <v>0</v>
      </c>
      <c r="E35" s="72">
        <f>ROUND(SUM(E30:E34),0)</f>
        <v>0</v>
      </c>
      <c r="F35" s="72">
        <f>ROUND(SUM(F30:F34),0)</f>
        <v>0</v>
      </c>
      <c r="G35" s="72">
        <f>ROUND(SUM(G30:G34),0)</f>
        <v>0</v>
      </c>
      <c r="H35" s="72">
        <f>ROUND(SUM(H30:H34),0)</f>
        <v>0</v>
      </c>
      <c r="I35" s="72">
        <f aca="true" t="shared" si="14" ref="I35:O35">ROUND(SUM(I30:I34),0)</f>
        <v>0</v>
      </c>
      <c r="J35" s="72">
        <f t="shared" si="14"/>
        <v>0</v>
      </c>
      <c r="K35" s="72">
        <f t="shared" si="14"/>
        <v>0</v>
      </c>
      <c r="L35" s="72">
        <f t="shared" si="14"/>
        <v>0</v>
      </c>
      <c r="M35" s="72">
        <f t="shared" si="14"/>
        <v>0</v>
      </c>
      <c r="N35" s="72">
        <f t="shared" si="14"/>
        <v>0</v>
      </c>
      <c r="O35" s="72">
        <f t="shared" si="14"/>
        <v>0</v>
      </c>
      <c r="P35" s="73">
        <f>ROUND(SUM(P30:P34),0)</f>
        <v>0</v>
      </c>
      <c r="Q35" s="133"/>
    </row>
    <row r="36" spans="1:17" s="49" customFormat="1" ht="24.75" customHeight="1" thickTop="1">
      <c r="A36" s="134" t="s">
        <v>32</v>
      </c>
      <c r="C36" s="133"/>
      <c r="D36" s="133"/>
      <c r="E36" s="133"/>
      <c r="F36" s="133"/>
      <c r="G36" s="133"/>
      <c r="H36" s="133"/>
      <c r="I36" s="133"/>
      <c r="J36" s="133"/>
      <c r="K36" s="133"/>
      <c r="L36" s="133"/>
      <c r="M36" s="133"/>
      <c r="N36" s="133"/>
      <c r="O36" s="133"/>
      <c r="P36" s="133"/>
      <c r="Q36" s="133"/>
    </row>
    <row r="37" spans="1:17" s="49" customFormat="1" ht="15" customHeight="1">
      <c r="A37" s="129" t="s">
        <v>165</v>
      </c>
      <c r="B37" s="135" t="s">
        <v>201</v>
      </c>
      <c r="C37" s="133"/>
      <c r="D37" s="50"/>
      <c r="E37" s="50"/>
      <c r="F37" s="50"/>
      <c r="G37" s="50"/>
      <c r="H37" s="50"/>
      <c r="I37" s="50"/>
      <c r="J37" s="50"/>
      <c r="K37" s="50"/>
      <c r="L37" s="50"/>
      <c r="M37" s="50"/>
      <c r="N37" s="50"/>
      <c r="O37" s="50"/>
      <c r="P37" s="137">
        <f>IF(P23&gt;0,P30/P23,0)</f>
        <v>0</v>
      </c>
      <c r="Q37" s="138"/>
    </row>
    <row r="38" spans="1:17" s="49" customFormat="1" ht="15" customHeight="1">
      <c r="A38" s="129" t="s">
        <v>165</v>
      </c>
      <c r="B38" s="135" t="s">
        <v>202</v>
      </c>
      <c r="C38" s="133"/>
      <c r="D38" s="50"/>
      <c r="E38" s="50"/>
      <c r="F38" s="50"/>
      <c r="G38" s="50"/>
      <c r="H38" s="50"/>
      <c r="I38" s="50"/>
      <c r="J38" s="50"/>
      <c r="K38" s="50"/>
      <c r="L38" s="50"/>
      <c r="M38" s="50"/>
      <c r="N38" s="50"/>
      <c r="O38" s="50"/>
      <c r="P38" s="137">
        <f>IF(P24&gt;0,P31/P24,0)</f>
        <v>0</v>
      </c>
      <c r="Q38" s="138"/>
    </row>
    <row r="39" spans="1:17" s="49" customFormat="1" ht="15" customHeight="1">
      <c r="A39" s="129" t="s">
        <v>165</v>
      </c>
      <c r="B39" s="307" t="s">
        <v>203</v>
      </c>
      <c r="C39" s="307"/>
      <c r="D39" s="50"/>
      <c r="E39" s="50"/>
      <c r="F39" s="50"/>
      <c r="G39" s="50"/>
      <c r="H39" s="50"/>
      <c r="I39" s="50"/>
      <c r="J39" s="50"/>
      <c r="K39" s="50"/>
      <c r="L39" s="50"/>
      <c r="M39" s="50"/>
      <c r="N39" s="50"/>
      <c r="O39" s="50"/>
      <c r="P39" s="137">
        <f>IF(P25&gt;0,P32/P25,0)</f>
        <v>0</v>
      </c>
      <c r="Q39" s="138"/>
    </row>
    <row r="40" spans="1:17" s="49" customFormat="1" ht="15" customHeight="1">
      <c r="A40" s="129" t="s">
        <v>165</v>
      </c>
      <c r="B40" s="307" t="s">
        <v>204</v>
      </c>
      <c r="C40" s="307"/>
      <c r="D40" s="50"/>
      <c r="E40" s="50"/>
      <c r="F40" s="50"/>
      <c r="G40" s="50"/>
      <c r="H40" s="50"/>
      <c r="I40" s="50"/>
      <c r="J40" s="50"/>
      <c r="K40" s="50"/>
      <c r="L40" s="50"/>
      <c r="M40" s="50"/>
      <c r="N40" s="50"/>
      <c r="O40" s="50"/>
      <c r="P40" s="137">
        <f>IF(P26&gt;0,P33/P26,0)</f>
        <v>0</v>
      </c>
      <c r="Q40" s="138"/>
    </row>
    <row r="41" spans="1:17" s="49" customFormat="1" ht="15" customHeight="1">
      <c r="A41" s="129" t="s">
        <v>165</v>
      </c>
      <c r="B41" s="136" t="s">
        <v>205</v>
      </c>
      <c r="C41" s="133"/>
      <c r="D41" s="50"/>
      <c r="E41" s="50"/>
      <c r="F41" s="50"/>
      <c r="G41" s="50"/>
      <c r="H41" s="50"/>
      <c r="I41" s="50"/>
      <c r="J41" s="50"/>
      <c r="K41" s="50"/>
      <c r="L41" s="50"/>
      <c r="M41" s="50"/>
      <c r="N41" s="50"/>
      <c r="O41" s="50"/>
      <c r="P41" s="137">
        <f>IF(P27&gt;0,P34/P27,0)</f>
        <v>0</v>
      </c>
      <c r="Q41" s="138"/>
    </row>
    <row r="42" spans="1:17" s="49" customFormat="1" ht="15" customHeight="1" thickBot="1">
      <c r="A42" s="129" t="s">
        <v>165</v>
      </c>
      <c r="B42" s="49" t="s">
        <v>206</v>
      </c>
      <c r="C42" s="133"/>
      <c r="D42" s="139">
        <f aca="true" t="shared" si="15" ref="D42:P42">IF(D28&gt;0,D35/(D28),0)</f>
        <v>0</v>
      </c>
      <c r="E42" s="139">
        <f t="shared" si="15"/>
        <v>0</v>
      </c>
      <c r="F42" s="139">
        <f t="shared" si="15"/>
        <v>0</v>
      </c>
      <c r="G42" s="139">
        <f t="shared" si="15"/>
        <v>0</v>
      </c>
      <c r="H42" s="139">
        <f t="shared" si="15"/>
        <v>0</v>
      </c>
      <c r="I42" s="139">
        <f t="shared" si="15"/>
        <v>0</v>
      </c>
      <c r="J42" s="139">
        <f t="shared" si="15"/>
        <v>0</v>
      </c>
      <c r="K42" s="139">
        <f t="shared" si="15"/>
        <v>0</v>
      </c>
      <c r="L42" s="139">
        <f t="shared" si="15"/>
        <v>0</v>
      </c>
      <c r="M42" s="139">
        <f t="shared" si="15"/>
        <v>0</v>
      </c>
      <c r="N42" s="139">
        <f t="shared" si="15"/>
        <v>0</v>
      </c>
      <c r="O42" s="139">
        <f t="shared" si="15"/>
        <v>0</v>
      </c>
      <c r="P42" s="140">
        <f t="shared" si="15"/>
        <v>0</v>
      </c>
      <c r="Q42" s="133"/>
    </row>
    <row r="43" spans="1:17" ht="15" customHeight="1" thickTop="1">
      <c r="A43" s="92" t="s">
        <v>126</v>
      </c>
      <c r="B43" s="49"/>
      <c r="C43" s="55"/>
      <c r="P43" s="55"/>
      <c r="Q43" s="55"/>
    </row>
    <row r="44" s="49" customFormat="1" ht="15" customHeight="1" hidden="1"/>
    <row r="45" ht="15" customHeight="1" hidden="1"/>
    <row r="46" ht="15" customHeight="1" hidden="1">
      <c r="B46" s="150"/>
    </row>
    <row r="47" spans="1:2" ht="15" customHeight="1" hidden="1">
      <c r="A47" s="262"/>
      <c r="B47" s="263"/>
    </row>
    <row r="48" spans="1:2" ht="14.25" hidden="1">
      <c r="A48" s="262"/>
      <c r="B48" s="263"/>
    </row>
    <row r="49" spans="1:2" ht="14.25" hidden="1">
      <c r="A49" s="262"/>
      <c r="B49" s="263"/>
    </row>
    <row r="50" spans="1:2" ht="14.25" hidden="1">
      <c r="A50" s="262"/>
      <c r="B50" s="263"/>
    </row>
    <row r="51" spans="1:2" ht="14.25" hidden="1">
      <c r="A51" s="262"/>
      <c r="B51" s="263"/>
    </row>
    <row r="52" ht="14.25" hidden="1"/>
    <row r="53" ht="14.25" hidden="1"/>
    <row r="54" ht="14.25" hidden="1"/>
    <row r="55" ht="14.25" hidden="1"/>
    <row r="56" ht="14.25" hidden="1"/>
    <row r="57" ht="14.25" hidden="1"/>
    <row r="58" ht="14.25" hidden="1"/>
    <row r="59" ht="14.25" hidden="1"/>
  </sheetData>
  <sheetProtection password="C331" sheet="1" formatColumns="0"/>
  <mergeCells count="12">
    <mergeCell ref="A1:B1"/>
    <mergeCell ref="C1:P1"/>
    <mergeCell ref="B32:C32"/>
    <mergeCell ref="B33:C33"/>
    <mergeCell ref="B19:C19"/>
    <mergeCell ref="B25:C25"/>
    <mergeCell ref="B26:C26"/>
    <mergeCell ref="B11:C11"/>
    <mergeCell ref="B12:C12"/>
    <mergeCell ref="B18:C18"/>
    <mergeCell ref="B39:C39"/>
    <mergeCell ref="B40:C40"/>
  </mergeCells>
  <dataValidations count="1">
    <dataValidation type="decimal" allowBlank="1" showInputMessage="1" showErrorMessage="1" errorTitle="Non-numeric value entered" error="Only numeric entries are acceptable.  Try again." sqref="D16:O20 D23:O27 D37:O41">
      <formula1>-99999999999999</formula1>
      <formula2>999999999999999</formula2>
    </dataValidation>
  </dataValidations>
  <printOptions/>
  <pageMargins left="0.5" right="0.5" top="0.5" bottom="0.5" header="0.5" footer="0.5"/>
  <pageSetup cellComments="asDisplayed" fitToHeight="1" fitToWidth="1" horizontalDpi="600" verticalDpi="600" orientation="landscape" scale="43" r:id="rId1"/>
  <headerFooter alignWithMargins="0">
    <oddFooter>&amp;L&amp;A&amp;CMedical and Pharmacy Premiums&amp;R&amp;D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57"/>
  <sheetViews>
    <sheetView zoomScalePageLayoutView="0" workbookViewId="0" topLeftCell="A1">
      <selection activeCell="A1" sqref="A1:B1"/>
    </sheetView>
  </sheetViews>
  <sheetFormatPr defaultColWidth="0" defaultRowHeight="12.75" zeroHeight="1"/>
  <cols>
    <col min="1" max="1" width="24.83203125" style="49" customWidth="1"/>
    <col min="2" max="2" width="40.83203125" style="49" customWidth="1"/>
    <col min="3" max="3" width="24.83203125" style="49" customWidth="1"/>
    <col min="4" max="16" width="17.83203125" style="49" customWidth="1"/>
    <col min="17" max="17" width="2.83203125" style="49" customWidth="1"/>
    <col min="18" max="23" width="12.83203125" style="49" hidden="1" customWidth="1"/>
    <col min="24" max="16384" width="0" style="49" hidden="1" customWidth="1"/>
  </cols>
  <sheetData>
    <row r="1" spans="1:17" ht="30" customHeight="1">
      <c r="A1" s="305" t="s">
        <v>20</v>
      </c>
      <c r="B1" s="305"/>
      <c r="C1" s="310"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10"/>
      <c r="E1" s="310"/>
      <c r="F1" s="310"/>
      <c r="G1" s="310"/>
      <c r="H1" s="310"/>
      <c r="I1" s="310"/>
      <c r="J1" s="310"/>
      <c r="K1" s="310"/>
      <c r="L1" s="310"/>
      <c r="M1" s="310"/>
      <c r="N1" s="310"/>
      <c r="O1" s="310"/>
      <c r="P1" s="310"/>
      <c r="Q1" s="102"/>
    </row>
    <row r="2" spans="1:17" ht="15" customHeight="1">
      <c r="A2" s="92" t="s">
        <v>79</v>
      </c>
      <c r="B2" s="103">
        <f>+'Part 1'!B2:E2</f>
        <v>0</v>
      </c>
      <c r="C2" s="103"/>
      <c r="D2" s="103"/>
      <c r="E2" s="103"/>
      <c r="F2" s="103"/>
      <c r="G2" s="103"/>
      <c r="H2" s="103"/>
      <c r="I2" s="103"/>
      <c r="J2" s="103"/>
      <c r="K2" s="103"/>
      <c r="L2" s="103"/>
      <c r="M2" s="103"/>
      <c r="N2" s="103"/>
      <c r="O2" s="103"/>
      <c r="P2" s="103"/>
      <c r="Q2" s="104"/>
    </row>
    <row r="3" spans="1:17" ht="15" customHeight="1">
      <c r="A3" s="92" t="s">
        <v>4</v>
      </c>
      <c r="B3" s="22">
        <f>+'Part 1'!B3</f>
        <v>2020</v>
      </c>
      <c r="C3" s="92" t="s">
        <v>19</v>
      </c>
      <c r="D3" s="258" t="str">
        <f>+'Part 1'!D3</f>
        <v>STAR Health</v>
      </c>
      <c r="F3" s="259"/>
      <c r="G3" s="248"/>
      <c r="H3" s="248"/>
      <c r="I3" s="248"/>
      <c r="J3" s="248"/>
      <c r="K3" s="248"/>
      <c r="L3" s="248"/>
      <c r="M3" s="248"/>
      <c r="N3" s="248"/>
      <c r="O3" s="248"/>
      <c r="P3" s="249"/>
      <c r="Q3" s="104"/>
    </row>
    <row r="4" spans="1:17" ht="15" customHeight="1">
      <c r="A4" s="92" t="s">
        <v>5</v>
      </c>
      <c r="B4" s="107">
        <f>+'Part 1'!B4</f>
        <v>0</v>
      </c>
      <c r="C4" s="95" t="s">
        <v>80</v>
      </c>
      <c r="D4" s="108" t="str">
        <f>+'Part 1'!D4</f>
        <v>Statewide</v>
      </c>
      <c r="F4" s="250"/>
      <c r="G4" s="251"/>
      <c r="H4" s="251"/>
      <c r="I4" s="251"/>
      <c r="J4" s="251"/>
      <c r="K4" s="251"/>
      <c r="L4" s="251"/>
      <c r="M4" s="251"/>
      <c r="N4" s="251"/>
      <c r="O4" s="251"/>
      <c r="P4" s="251"/>
      <c r="Q4" s="109"/>
    </row>
    <row r="5" spans="1:17" ht="15" customHeight="1">
      <c r="A5" s="92" t="s">
        <v>6</v>
      </c>
      <c r="B5" s="108">
        <f>+'Part 1'!B5</f>
        <v>0</v>
      </c>
      <c r="C5" s="92" t="s">
        <v>74</v>
      </c>
      <c r="D5" s="107">
        <f>+'Part 1'!D5</f>
        <v>0</v>
      </c>
      <c r="F5" s="251"/>
      <c r="G5" s="251"/>
      <c r="H5" s="251"/>
      <c r="I5" s="251"/>
      <c r="J5" s="251"/>
      <c r="K5" s="251"/>
      <c r="L5" s="251"/>
      <c r="M5" s="251"/>
      <c r="N5" s="251"/>
      <c r="O5" s="251"/>
      <c r="P5" s="251"/>
      <c r="Q5" s="109"/>
    </row>
    <row r="6" spans="1:17" ht="30" customHeight="1">
      <c r="A6" s="151" t="s">
        <v>90</v>
      </c>
      <c r="B6" s="103" t="s">
        <v>75</v>
      </c>
      <c r="C6" s="103"/>
      <c r="D6" s="150"/>
      <c r="E6" s="150"/>
      <c r="F6" s="131"/>
      <c r="G6" s="113"/>
      <c r="H6" s="113"/>
      <c r="I6" s="113"/>
      <c r="J6" s="113"/>
      <c r="K6" s="113"/>
      <c r="L6" s="113"/>
      <c r="M6" s="113"/>
      <c r="N6" s="113"/>
      <c r="O6" s="113"/>
      <c r="P6" s="113"/>
      <c r="Q6" s="132"/>
    </row>
    <row r="7" spans="1:17" s="110" customFormat="1" ht="30" customHeight="1">
      <c r="A7" s="142" t="s">
        <v>133</v>
      </c>
      <c r="B7" s="152" t="s">
        <v>134</v>
      </c>
      <c r="C7" s="151" t="s">
        <v>0</v>
      </c>
      <c r="D7" s="115" t="str">
        <f>+'Part 1'!D7</f>
        <v>Sep-19</v>
      </c>
      <c r="E7" s="115" t="str">
        <f>+'Part 1'!E7</f>
        <v>Oct-19</v>
      </c>
      <c r="F7" s="115" t="str">
        <f>+'Part 1'!F7</f>
        <v>Nov-19</v>
      </c>
      <c r="G7" s="115" t="str">
        <f>+'Part 1'!G7</f>
        <v>Dec-19</v>
      </c>
      <c r="H7" s="115" t="str">
        <f>+'Part 1'!H7</f>
        <v>Jan-20</v>
      </c>
      <c r="I7" s="115" t="str">
        <f>+'Part 1'!I7</f>
        <v>Feb-20</v>
      </c>
      <c r="J7" s="115" t="str">
        <f>+'Part 1'!J7</f>
        <v>Mar-20</v>
      </c>
      <c r="K7" s="115" t="str">
        <f>+'Part 1'!K7</f>
        <v>Apr-20</v>
      </c>
      <c r="L7" s="115" t="str">
        <f>+'Part 1'!L7</f>
        <v>May-20</v>
      </c>
      <c r="M7" s="115" t="str">
        <f>+'Part 1'!M7</f>
        <v>Jun-20</v>
      </c>
      <c r="N7" s="115" t="str">
        <f>+'Part 1'!N7</f>
        <v>Jul-20</v>
      </c>
      <c r="O7" s="115" t="str">
        <f>+'Part 1'!O7</f>
        <v>Aug-20</v>
      </c>
      <c r="P7" s="100" t="s">
        <v>1</v>
      </c>
      <c r="Q7" s="143"/>
    </row>
    <row r="8" ht="24.75" customHeight="1">
      <c r="A8" s="120" t="s">
        <v>76</v>
      </c>
    </row>
    <row r="9" spans="1:17" ht="15" customHeight="1">
      <c r="A9" s="129" t="s">
        <v>165</v>
      </c>
      <c r="B9" s="135" t="s">
        <v>177</v>
      </c>
      <c r="C9" s="133"/>
      <c r="D9" s="50"/>
      <c r="E9" s="50"/>
      <c r="F9" s="50"/>
      <c r="G9" s="50"/>
      <c r="H9" s="50"/>
      <c r="I9" s="50"/>
      <c r="J9" s="50"/>
      <c r="K9" s="50"/>
      <c r="L9" s="50"/>
      <c r="M9" s="50"/>
      <c r="N9" s="50"/>
      <c r="O9" s="50"/>
      <c r="P9" s="48">
        <f>SUM(D9:O9)</f>
        <v>0</v>
      </c>
      <c r="Q9" s="47"/>
    </row>
    <row r="10" spans="1:17" ht="15" customHeight="1">
      <c r="A10" s="129" t="s">
        <v>165</v>
      </c>
      <c r="B10" s="135" t="s">
        <v>178</v>
      </c>
      <c r="C10" s="133"/>
      <c r="D10" s="50"/>
      <c r="E10" s="50"/>
      <c r="F10" s="50"/>
      <c r="G10" s="50"/>
      <c r="H10" s="50"/>
      <c r="I10" s="50"/>
      <c r="J10" s="50"/>
      <c r="K10" s="50"/>
      <c r="L10" s="50"/>
      <c r="M10" s="50"/>
      <c r="N10" s="50"/>
      <c r="O10" s="50"/>
      <c r="P10" s="48">
        <f>SUM(D10:O10)</f>
        <v>0</v>
      </c>
      <c r="Q10" s="47"/>
    </row>
    <row r="11" spans="1:17" ht="15" customHeight="1">
      <c r="A11" s="129" t="s">
        <v>165</v>
      </c>
      <c r="B11" s="307" t="s">
        <v>179</v>
      </c>
      <c r="C11" s="307"/>
      <c r="D11" s="50"/>
      <c r="E11" s="50"/>
      <c r="F11" s="50"/>
      <c r="G11" s="50"/>
      <c r="H11" s="50"/>
      <c r="I11" s="50"/>
      <c r="J11" s="50"/>
      <c r="K11" s="50"/>
      <c r="L11" s="50"/>
      <c r="M11" s="50"/>
      <c r="N11" s="50"/>
      <c r="O11" s="50"/>
      <c r="P11" s="48">
        <f>SUM(D11:O11)</f>
        <v>0</v>
      </c>
      <c r="Q11" s="47"/>
    </row>
    <row r="12" spans="1:17" ht="15" customHeight="1">
      <c r="A12" s="129" t="s">
        <v>165</v>
      </c>
      <c r="B12" s="307" t="s">
        <v>180</v>
      </c>
      <c r="C12" s="307"/>
      <c r="D12" s="50"/>
      <c r="E12" s="50"/>
      <c r="F12" s="50"/>
      <c r="G12" s="50"/>
      <c r="H12" s="50"/>
      <c r="I12" s="50"/>
      <c r="J12" s="50"/>
      <c r="K12" s="50"/>
      <c r="L12" s="50"/>
      <c r="M12" s="50"/>
      <c r="N12" s="50"/>
      <c r="O12" s="50"/>
      <c r="P12" s="48">
        <f>SUM(D12:O12)</f>
        <v>0</v>
      </c>
      <c r="Q12" s="47"/>
    </row>
    <row r="13" spans="1:17" ht="15" customHeight="1">
      <c r="A13" s="129" t="s">
        <v>165</v>
      </c>
      <c r="B13" s="136" t="s">
        <v>181</v>
      </c>
      <c r="C13" s="133"/>
      <c r="D13" s="50"/>
      <c r="E13" s="50"/>
      <c r="F13" s="50"/>
      <c r="G13" s="50"/>
      <c r="H13" s="50"/>
      <c r="I13" s="50"/>
      <c r="J13" s="50"/>
      <c r="K13" s="50"/>
      <c r="L13" s="50"/>
      <c r="M13" s="50"/>
      <c r="N13" s="50"/>
      <c r="O13" s="50"/>
      <c r="P13" s="48">
        <f>SUM(D13:O13)</f>
        <v>0</v>
      </c>
      <c r="Q13" s="47"/>
    </row>
    <row r="14" spans="1:17" ht="15" customHeight="1" thickBot="1">
      <c r="A14" s="129" t="s">
        <v>165</v>
      </c>
      <c r="B14" s="110" t="s">
        <v>208</v>
      </c>
      <c r="C14" s="47"/>
      <c r="D14" s="72">
        <f>ROUND(SUM(D9:D13),0)</f>
        <v>0</v>
      </c>
      <c r="E14" s="72">
        <f>ROUND(SUM(E9:E13),0)</f>
        <v>0</v>
      </c>
      <c r="F14" s="72">
        <f>ROUND(SUM(F9:F13),0)</f>
        <v>0</v>
      </c>
      <c r="G14" s="72">
        <f>ROUND(SUM(G9:G13),0)</f>
        <v>0</v>
      </c>
      <c r="H14" s="72">
        <f>ROUND(SUM(H9:H13),0)</f>
        <v>0</v>
      </c>
      <c r="I14" s="72">
        <f aca="true" t="shared" si="0" ref="I14:O14">ROUND(SUM(I9:I13),0)</f>
        <v>0</v>
      </c>
      <c r="J14" s="72">
        <f t="shared" si="0"/>
        <v>0</v>
      </c>
      <c r="K14" s="72">
        <f t="shared" si="0"/>
        <v>0</v>
      </c>
      <c r="L14" s="72">
        <f t="shared" si="0"/>
        <v>0</v>
      </c>
      <c r="M14" s="72">
        <f t="shared" si="0"/>
        <v>0</v>
      </c>
      <c r="N14" s="72">
        <f t="shared" si="0"/>
        <v>0</v>
      </c>
      <c r="O14" s="72">
        <f t="shared" si="0"/>
        <v>0</v>
      </c>
      <c r="P14" s="73">
        <f>ROUND(SUM(P9:P13),0)</f>
        <v>0</v>
      </c>
      <c r="Q14" s="47"/>
    </row>
    <row r="15" spans="1:17" ht="24.75" customHeight="1" thickTop="1">
      <c r="A15" s="144" t="s">
        <v>77</v>
      </c>
      <c r="C15" s="144"/>
      <c r="D15" s="144"/>
      <c r="E15" s="144"/>
      <c r="F15" s="144"/>
      <c r="Q15" s="33"/>
    </row>
    <row r="16" spans="1:17" ht="15" customHeight="1">
      <c r="A16" s="129" t="s">
        <v>165</v>
      </c>
      <c r="B16" s="135" t="s">
        <v>183</v>
      </c>
      <c r="C16" s="133"/>
      <c r="D16" s="50"/>
      <c r="E16" s="50"/>
      <c r="F16" s="50"/>
      <c r="G16" s="50"/>
      <c r="H16" s="50"/>
      <c r="I16" s="50"/>
      <c r="J16" s="50"/>
      <c r="K16" s="50"/>
      <c r="L16" s="50"/>
      <c r="M16" s="50"/>
      <c r="N16" s="50"/>
      <c r="O16" s="50"/>
      <c r="P16" s="48">
        <f>SUM(D16:O16)</f>
        <v>0</v>
      </c>
      <c r="Q16" s="47"/>
    </row>
    <row r="17" spans="1:17" ht="15" customHeight="1">
      <c r="A17" s="129" t="s">
        <v>165</v>
      </c>
      <c r="B17" s="135" t="s">
        <v>184</v>
      </c>
      <c r="C17" s="133"/>
      <c r="D17" s="50"/>
      <c r="E17" s="50"/>
      <c r="F17" s="50"/>
      <c r="G17" s="50"/>
      <c r="H17" s="50"/>
      <c r="I17" s="50"/>
      <c r="J17" s="50"/>
      <c r="K17" s="50"/>
      <c r="L17" s="50"/>
      <c r="M17" s="50"/>
      <c r="N17" s="50"/>
      <c r="O17" s="50"/>
      <c r="P17" s="48">
        <f>SUM(D17:O17)</f>
        <v>0</v>
      </c>
      <c r="Q17" s="47"/>
    </row>
    <row r="18" spans="1:17" ht="15" customHeight="1">
      <c r="A18" s="129" t="s">
        <v>165</v>
      </c>
      <c r="B18" s="307" t="s">
        <v>185</v>
      </c>
      <c r="C18" s="307"/>
      <c r="D18" s="50"/>
      <c r="E18" s="50"/>
      <c r="F18" s="50"/>
      <c r="G18" s="50"/>
      <c r="H18" s="50"/>
      <c r="I18" s="50"/>
      <c r="J18" s="50"/>
      <c r="K18" s="50"/>
      <c r="L18" s="50"/>
      <c r="M18" s="50"/>
      <c r="N18" s="50"/>
      <c r="O18" s="50"/>
      <c r="P18" s="48">
        <f>SUM(D18:O18)</f>
        <v>0</v>
      </c>
      <c r="Q18" s="47"/>
    </row>
    <row r="19" spans="1:17" ht="15" customHeight="1">
      <c r="A19" s="129" t="s">
        <v>165</v>
      </c>
      <c r="B19" s="307" t="s">
        <v>186</v>
      </c>
      <c r="C19" s="307"/>
      <c r="D19" s="50"/>
      <c r="E19" s="50"/>
      <c r="F19" s="50"/>
      <c r="G19" s="50"/>
      <c r="H19" s="50"/>
      <c r="I19" s="50"/>
      <c r="J19" s="50"/>
      <c r="K19" s="50"/>
      <c r="L19" s="50"/>
      <c r="M19" s="50"/>
      <c r="N19" s="50"/>
      <c r="O19" s="50"/>
      <c r="P19" s="48">
        <f>SUM(D19:O19)</f>
        <v>0</v>
      </c>
      <c r="Q19" s="47"/>
    </row>
    <row r="20" spans="1:17" ht="15" customHeight="1">
      <c r="A20" s="129" t="s">
        <v>165</v>
      </c>
      <c r="B20" s="136" t="s">
        <v>187</v>
      </c>
      <c r="C20" s="133"/>
      <c r="D20" s="50"/>
      <c r="E20" s="50"/>
      <c r="F20" s="50"/>
      <c r="G20" s="50"/>
      <c r="H20" s="50"/>
      <c r="I20" s="50"/>
      <c r="J20" s="50"/>
      <c r="K20" s="50"/>
      <c r="L20" s="50"/>
      <c r="M20" s="50"/>
      <c r="N20" s="50"/>
      <c r="O20" s="50"/>
      <c r="P20" s="48">
        <f>SUM(D20:O20)</f>
        <v>0</v>
      </c>
      <c r="Q20" s="47"/>
    </row>
    <row r="21" spans="1:17" ht="15" customHeight="1" thickBot="1">
      <c r="A21" s="129" t="s">
        <v>165</v>
      </c>
      <c r="B21" s="110" t="s">
        <v>209</v>
      </c>
      <c r="C21" s="47"/>
      <c r="D21" s="72">
        <f>ROUND(SUM(D16:D20),0)</f>
        <v>0</v>
      </c>
      <c r="E21" s="72">
        <f>ROUND(SUM(E16:E20),0)</f>
        <v>0</v>
      </c>
      <c r="F21" s="72">
        <f>ROUND(SUM(F16:F20),0)</f>
        <v>0</v>
      </c>
      <c r="G21" s="72">
        <f>ROUND(SUM(G16:G20),0)</f>
        <v>0</v>
      </c>
      <c r="H21" s="72">
        <f>ROUND(SUM(H16:H20),0)</f>
        <v>0</v>
      </c>
      <c r="I21" s="72">
        <f aca="true" t="shared" si="1" ref="I21:O21">ROUND(SUM(I16:I20),0)</f>
        <v>0</v>
      </c>
      <c r="J21" s="72">
        <f t="shared" si="1"/>
        <v>0</v>
      </c>
      <c r="K21" s="72">
        <f t="shared" si="1"/>
        <v>0</v>
      </c>
      <c r="L21" s="72">
        <f t="shared" si="1"/>
        <v>0</v>
      </c>
      <c r="M21" s="72">
        <f t="shared" si="1"/>
        <v>0</v>
      </c>
      <c r="N21" s="72">
        <f t="shared" si="1"/>
        <v>0</v>
      </c>
      <c r="O21" s="72">
        <f t="shared" si="1"/>
        <v>0</v>
      </c>
      <c r="P21" s="73">
        <f>ROUND(SUM(P16:P20),0)</f>
        <v>0</v>
      </c>
      <c r="Q21" s="47"/>
    </row>
    <row r="22" spans="1:17" ht="24.75" customHeight="1" thickTop="1">
      <c r="A22" s="144" t="s">
        <v>78</v>
      </c>
      <c r="C22" s="144"/>
      <c r="D22" s="144"/>
      <c r="E22" s="144"/>
      <c r="F22" s="144"/>
      <c r="G22" s="144"/>
      <c r="H22" s="144"/>
      <c r="I22" s="144"/>
      <c r="J22" s="144"/>
      <c r="K22" s="144"/>
      <c r="L22" s="144"/>
      <c r="M22" s="144"/>
      <c r="N22" s="144"/>
      <c r="O22" s="144"/>
      <c r="P22" s="144"/>
      <c r="Q22" s="47"/>
    </row>
    <row r="23" spans="1:17" ht="15" customHeight="1">
      <c r="A23" s="129" t="s">
        <v>165</v>
      </c>
      <c r="B23" s="135" t="s">
        <v>189</v>
      </c>
      <c r="C23" s="133"/>
      <c r="D23" s="50"/>
      <c r="E23" s="50"/>
      <c r="F23" s="50"/>
      <c r="G23" s="50"/>
      <c r="H23" s="50"/>
      <c r="I23" s="50"/>
      <c r="J23" s="50"/>
      <c r="K23" s="50"/>
      <c r="L23" s="50"/>
      <c r="M23" s="50"/>
      <c r="N23" s="50"/>
      <c r="O23" s="50"/>
      <c r="P23" s="48">
        <f>SUM(D23:O23)</f>
        <v>0</v>
      </c>
      <c r="Q23" s="47"/>
    </row>
    <row r="24" spans="1:17" ht="15" customHeight="1">
      <c r="A24" s="129" t="s">
        <v>165</v>
      </c>
      <c r="B24" s="135" t="s">
        <v>190</v>
      </c>
      <c r="C24" s="133"/>
      <c r="D24" s="50"/>
      <c r="E24" s="50"/>
      <c r="F24" s="50"/>
      <c r="G24" s="50"/>
      <c r="H24" s="50"/>
      <c r="I24" s="50"/>
      <c r="J24" s="50"/>
      <c r="K24" s="50"/>
      <c r="L24" s="50"/>
      <c r="M24" s="50"/>
      <c r="N24" s="50"/>
      <c r="O24" s="50"/>
      <c r="P24" s="48">
        <f>SUM(D24:O24)</f>
        <v>0</v>
      </c>
      <c r="Q24" s="47"/>
    </row>
    <row r="25" spans="1:17" ht="15" customHeight="1">
      <c r="A25" s="129" t="s">
        <v>165</v>
      </c>
      <c r="B25" s="307" t="s">
        <v>191</v>
      </c>
      <c r="C25" s="307"/>
      <c r="D25" s="50"/>
      <c r="E25" s="50"/>
      <c r="F25" s="50"/>
      <c r="G25" s="50"/>
      <c r="H25" s="50"/>
      <c r="I25" s="50"/>
      <c r="J25" s="50"/>
      <c r="K25" s="50"/>
      <c r="L25" s="50"/>
      <c r="M25" s="50"/>
      <c r="N25" s="50"/>
      <c r="O25" s="50"/>
      <c r="P25" s="48">
        <f>SUM(D25:O25)</f>
        <v>0</v>
      </c>
      <c r="Q25" s="47"/>
    </row>
    <row r="26" spans="1:17" ht="15" customHeight="1">
      <c r="A26" s="129" t="s">
        <v>165</v>
      </c>
      <c r="B26" s="307" t="s">
        <v>192</v>
      </c>
      <c r="C26" s="307"/>
      <c r="D26" s="50"/>
      <c r="E26" s="50"/>
      <c r="F26" s="50"/>
      <c r="G26" s="50"/>
      <c r="H26" s="50"/>
      <c r="I26" s="50"/>
      <c r="J26" s="50"/>
      <c r="K26" s="50"/>
      <c r="L26" s="50"/>
      <c r="M26" s="50"/>
      <c r="N26" s="50"/>
      <c r="O26" s="50"/>
      <c r="P26" s="48">
        <f>SUM(D26:O26)</f>
        <v>0</v>
      </c>
      <c r="Q26" s="47"/>
    </row>
    <row r="27" spans="1:17" ht="15" customHeight="1">
      <c r="A27" s="129" t="s">
        <v>165</v>
      </c>
      <c r="B27" s="136" t="s">
        <v>193</v>
      </c>
      <c r="C27" s="133"/>
      <c r="D27" s="50"/>
      <c r="E27" s="50"/>
      <c r="F27" s="50"/>
      <c r="G27" s="50"/>
      <c r="H27" s="50"/>
      <c r="I27" s="50"/>
      <c r="J27" s="50"/>
      <c r="K27" s="50"/>
      <c r="L27" s="50"/>
      <c r="M27" s="50"/>
      <c r="N27" s="50"/>
      <c r="O27" s="50"/>
      <c r="P27" s="48">
        <f>SUM(D27:O27)</f>
        <v>0</v>
      </c>
      <c r="Q27" s="47"/>
    </row>
    <row r="28" spans="1:17" ht="15" customHeight="1" thickBot="1">
      <c r="A28" s="129" t="s">
        <v>165</v>
      </c>
      <c r="B28" s="110" t="s">
        <v>210</v>
      </c>
      <c r="C28" s="47"/>
      <c r="D28" s="72">
        <f>ROUND(SUM(D23:D27),0)</f>
        <v>0</v>
      </c>
      <c r="E28" s="72">
        <f>ROUND(SUM(E23:E27),0)</f>
        <v>0</v>
      </c>
      <c r="F28" s="72">
        <f>ROUND(SUM(F23:F27),0)</f>
        <v>0</v>
      </c>
      <c r="G28" s="72">
        <f>ROUND(SUM(G23:G27),0)</f>
        <v>0</v>
      </c>
      <c r="H28" s="72">
        <f>ROUND(SUM(H23:H27),0)</f>
        <v>0</v>
      </c>
      <c r="I28" s="72">
        <f aca="true" t="shared" si="2" ref="I28:O28">ROUND(SUM(I23:I27),0)</f>
        <v>0</v>
      </c>
      <c r="J28" s="72">
        <f t="shared" si="2"/>
        <v>0</v>
      </c>
      <c r="K28" s="72">
        <f t="shared" si="2"/>
        <v>0</v>
      </c>
      <c r="L28" s="72">
        <f t="shared" si="2"/>
        <v>0</v>
      </c>
      <c r="M28" s="72">
        <f t="shared" si="2"/>
        <v>0</v>
      </c>
      <c r="N28" s="72">
        <f t="shared" si="2"/>
        <v>0</v>
      </c>
      <c r="O28" s="72">
        <f t="shared" si="2"/>
        <v>0</v>
      </c>
      <c r="P28" s="73">
        <f>ROUND(SUM(P23:P27),0)</f>
        <v>0</v>
      </c>
      <c r="Q28" s="47"/>
    </row>
    <row r="29" spans="1:17" ht="24.75" customHeight="1" thickTop="1">
      <c r="A29" s="145" t="s">
        <v>117</v>
      </c>
      <c r="C29" s="144"/>
      <c r="D29" s="144"/>
      <c r="E29" s="144"/>
      <c r="Q29" s="33"/>
    </row>
    <row r="30" spans="1:17" ht="15" customHeight="1">
      <c r="A30" s="129" t="s">
        <v>165</v>
      </c>
      <c r="B30" s="146" t="s">
        <v>195</v>
      </c>
      <c r="C30" s="133"/>
      <c r="D30" s="50"/>
      <c r="E30" s="50"/>
      <c r="F30" s="50"/>
      <c r="G30" s="50"/>
      <c r="H30" s="50"/>
      <c r="I30" s="50"/>
      <c r="J30" s="50"/>
      <c r="K30" s="50"/>
      <c r="L30" s="50"/>
      <c r="M30" s="50"/>
      <c r="N30" s="50"/>
      <c r="O30" s="50"/>
      <c r="P30" s="48">
        <f>SUM(D30:O30)</f>
        <v>0</v>
      </c>
      <c r="Q30" s="47"/>
    </row>
    <row r="31" spans="1:17" ht="15" customHeight="1">
      <c r="A31" s="129" t="s">
        <v>165</v>
      </c>
      <c r="B31" s="146" t="s">
        <v>196</v>
      </c>
      <c r="C31" s="133"/>
      <c r="D31" s="50"/>
      <c r="E31" s="50"/>
      <c r="F31" s="50"/>
      <c r="G31" s="50"/>
      <c r="H31" s="50"/>
      <c r="I31" s="50"/>
      <c r="J31" s="50"/>
      <c r="K31" s="50"/>
      <c r="L31" s="50"/>
      <c r="M31" s="50"/>
      <c r="N31" s="50"/>
      <c r="O31" s="50"/>
      <c r="P31" s="48">
        <f>SUM(D31:O31)</f>
        <v>0</v>
      </c>
      <c r="Q31" s="47"/>
    </row>
    <row r="32" spans="1:17" ht="15" customHeight="1">
      <c r="A32" s="129" t="s">
        <v>165</v>
      </c>
      <c r="B32" s="309" t="s">
        <v>197</v>
      </c>
      <c r="C32" s="309"/>
      <c r="D32" s="50"/>
      <c r="E32" s="50"/>
      <c r="F32" s="50"/>
      <c r="G32" s="50"/>
      <c r="H32" s="50"/>
      <c r="I32" s="50"/>
      <c r="J32" s="50"/>
      <c r="K32" s="50"/>
      <c r="L32" s="50"/>
      <c r="M32" s="50"/>
      <c r="N32" s="50"/>
      <c r="O32" s="50"/>
      <c r="P32" s="48">
        <f>SUM(D32:O32)</f>
        <v>0</v>
      </c>
      <c r="Q32" s="47"/>
    </row>
    <row r="33" spans="1:17" ht="15" customHeight="1">
      <c r="A33" s="129" t="s">
        <v>165</v>
      </c>
      <c r="B33" s="309" t="s">
        <v>198</v>
      </c>
      <c r="C33" s="309"/>
      <c r="D33" s="50"/>
      <c r="E33" s="50"/>
      <c r="F33" s="50"/>
      <c r="G33" s="50"/>
      <c r="H33" s="50"/>
      <c r="I33" s="50"/>
      <c r="J33" s="50"/>
      <c r="K33" s="50"/>
      <c r="L33" s="50"/>
      <c r="M33" s="50"/>
      <c r="N33" s="50"/>
      <c r="O33" s="50"/>
      <c r="P33" s="48">
        <f>SUM(D33:O33)</f>
        <v>0</v>
      </c>
      <c r="Q33" s="47"/>
    </row>
    <row r="34" spans="1:17" ht="15" customHeight="1">
      <c r="A34" s="129" t="s">
        <v>165</v>
      </c>
      <c r="B34" s="147" t="s">
        <v>199</v>
      </c>
      <c r="C34" s="133"/>
      <c r="D34" s="50"/>
      <c r="E34" s="50"/>
      <c r="F34" s="50"/>
      <c r="G34" s="50"/>
      <c r="H34" s="50"/>
      <c r="I34" s="50"/>
      <c r="J34" s="50"/>
      <c r="K34" s="50"/>
      <c r="L34" s="50"/>
      <c r="M34" s="50"/>
      <c r="N34" s="50"/>
      <c r="O34" s="50"/>
      <c r="P34" s="48">
        <f>SUM(D34:O34)</f>
        <v>0</v>
      </c>
      <c r="Q34" s="47"/>
    </row>
    <row r="35" spans="1:17" ht="15" customHeight="1" thickBot="1">
      <c r="A35" s="129" t="s">
        <v>165</v>
      </c>
      <c r="B35" s="145" t="s">
        <v>211</v>
      </c>
      <c r="C35" s="47"/>
      <c r="D35" s="72">
        <f>ROUND(SUM(D30:D34),0)</f>
        <v>0</v>
      </c>
      <c r="E35" s="72">
        <f>ROUND(SUM(E30:E34),0)</f>
        <v>0</v>
      </c>
      <c r="F35" s="72">
        <f>ROUND(SUM(F30:F34),0)</f>
        <v>0</v>
      </c>
      <c r="G35" s="72">
        <f>ROUND(SUM(G30:G34),0)</f>
        <v>0</v>
      </c>
      <c r="H35" s="72">
        <f>ROUND(SUM(H30:H34),0)</f>
        <v>0</v>
      </c>
      <c r="I35" s="72">
        <f aca="true" t="shared" si="3" ref="I35:O35">ROUND(SUM(I30:I34),0)</f>
        <v>0</v>
      </c>
      <c r="J35" s="72">
        <f t="shared" si="3"/>
        <v>0</v>
      </c>
      <c r="K35" s="72">
        <f t="shared" si="3"/>
        <v>0</v>
      </c>
      <c r="L35" s="72">
        <f t="shared" si="3"/>
        <v>0</v>
      </c>
      <c r="M35" s="72">
        <f t="shared" si="3"/>
        <v>0</v>
      </c>
      <c r="N35" s="72">
        <f t="shared" si="3"/>
        <v>0</v>
      </c>
      <c r="O35" s="72">
        <f t="shared" si="3"/>
        <v>0</v>
      </c>
      <c r="P35" s="73">
        <f>ROUND(SUM(P30:P34),0)</f>
        <v>0</v>
      </c>
      <c r="Q35" s="47"/>
    </row>
    <row r="36" spans="1:17" s="45" customFormat="1" ht="24.75" customHeight="1" thickTop="1">
      <c r="A36" s="145" t="s">
        <v>123</v>
      </c>
      <c r="C36" s="47"/>
      <c r="D36" s="47"/>
      <c r="E36" s="47"/>
      <c r="F36" s="47"/>
      <c r="G36" s="47"/>
      <c r="H36" s="47"/>
      <c r="I36" s="47"/>
      <c r="J36" s="47"/>
      <c r="K36" s="47"/>
      <c r="L36" s="47"/>
      <c r="M36" s="47"/>
      <c r="N36" s="47"/>
      <c r="O36" s="47"/>
      <c r="P36" s="148"/>
      <c r="Q36" s="47"/>
    </row>
    <row r="37" spans="1:17" s="45" customFormat="1" ht="15" customHeight="1">
      <c r="A37" s="129" t="s">
        <v>165</v>
      </c>
      <c r="B37" s="309" t="s">
        <v>212</v>
      </c>
      <c r="C37" s="309"/>
      <c r="D37" s="149">
        <f>'Part 5'!D23</f>
        <v>0</v>
      </c>
      <c r="E37" s="149">
        <f>'Part 5'!E23</f>
        <v>0</v>
      </c>
      <c r="F37" s="149">
        <f>'Part 5'!F23</f>
        <v>0</v>
      </c>
      <c r="G37" s="149">
        <f>'Part 5'!G23</f>
        <v>0</v>
      </c>
      <c r="H37" s="149">
        <f>'Part 5'!H23</f>
        <v>0</v>
      </c>
      <c r="I37" s="149">
        <f>'Part 5'!I23</f>
        <v>0</v>
      </c>
      <c r="J37" s="149">
        <f>'Part 5'!J23</f>
        <v>0</v>
      </c>
      <c r="K37" s="149">
        <f>'Part 5'!K23</f>
        <v>0</v>
      </c>
      <c r="L37" s="149">
        <f>'Part 5'!L23</f>
        <v>0</v>
      </c>
      <c r="M37" s="149">
        <f>'Part 5'!M23</f>
        <v>0</v>
      </c>
      <c r="N37" s="149">
        <f>'Part 5'!N23</f>
        <v>0</v>
      </c>
      <c r="O37" s="149">
        <f>'Part 5'!O23</f>
        <v>0</v>
      </c>
      <c r="P37" s="149">
        <f>'Part 5'!P23</f>
        <v>0</v>
      </c>
      <c r="Q37" s="47"/>
    </row>
    <row r="38" spans="1:17" ht="24.75" customHeight="1">
      <c r="A38" s="144" t="s">
        <v>207</v>
      </c>
      <c r="C38" s="144"/>
      <c r="D38" s="144"/>
      <c r="E38" s="144"/>
      <c r="Q38" s="33"/>
    </row>
    <row r="39" spans="1:17" ht="15" customHeight="1">
      <c r="A39" s="129" t="s">
        <v>165</v>
      </c>
      <c r="B39" s="135" t="s">
        <v>213</v>
      </c>
      <c r="C39" s="133"/>
      <c r="D39" s="50"/>
      <c r="E39" s="50"/>
      <c r="F39" s="50"/>
      <c r="G39" s="50"/>
      <c r="H39" s="50"/>
      <c r="I39" s="50"/>
      <c r="J39" s="50"/>
      <c r="K39" s="50"/>
      <c r="L39" s="50"/>
      <c r="M39" s="50"/>
      <c r="N39" s="50"/>
      <c r="O39" s="50"/>
      <c r="P39" s="48">
        <f>SUM(D39:O39)</f>
        <v>0</v>
      </c>
      <c r="Q39" s="47"/>
    </row>
    <row r="40" spans="1:17" ht="15" customHeight="1">
      <c r="A40" s="129" t="s">
        <v>165</v>
      </c>
      <c r="B40" s="135" t="s">
        <v>214</v>
      </c>
      <c r="C40" s="133"/>
      <c r="D40" s="50"/>
      <c r="E40" s="50"/>
      <c r="F40" s="50"/>
      <c r="G40" s="50"/>
      <c r="H40" s="50"/>
      <c r="I40" s="50"/>
      <c r="J40" s="50"/>
      <c r="K40" s="50"/>
      <c r="L40" s="50"/>
      <c r="M40" s="50"/>
      <c r="N40" s="50"/>
      <c r="O40" s="50"/>
      <c r="P40" s="48">
        <f>SUM(D40:O40)</f>
        <v>0</v>
      </c>
      <c r="Q40" s="47"/>
    </row>
    <row r="41" spans="1:17" ht="15" customHeight="1">
      <c r="A41" s="129" t="s">
        <v>165</v>
      </c>
      <c r="B41" s="307" t="s">
        <v>215</v>
      </c>
      <c r="C41" s="307"/>
      <c r="D41" s="50"/>
      <c r="E41" s="50"/>
      <c r="F41" s="50"/>
      <c r="G41" s="50"/>
      <c r="H41" s="50"/>
      <c r="I41" s="50"/>
      <c r="J41" s="50"/>
      <c r="K41" s="50"/>
      <c r="L41" s="50"/>
      <c r="M41" s="50"/>
      <c r="N41" s="50"/>
      <c r="O41" s="50"/>
      <c r="P41" s="48">
        <f>SUM(D41:O41)</f>
        <v>0</v>
      </c>
      <c r="Q41" s="47"/>
    </row>
    <row r="42" spans="1:17" ht="15" customHeight="1">
      <c r="A42" s="129" t="s">
        <v>165</v>
      </c>
      <c r="B42" s="307" t="s">
        <v>216</v>
      </c>
      <c r="C42" s="307"/>
      <c r="D42" s="50"/>
      <c r="E42" s="50"/>
      <c r="F42" s="50"/>
      <c r="G42" s="50"/>
      <c r="H42" s="50"/>
      <c r="I42" s="50"/>
      <c r="J42" s="50"/>
      <c r="K42" s="50"/>
      <c r="L42" s="50"/>
      <c r="M42" s="50"/>
      <c r="N42" s="50"/>
      <c r="O42" s="50"/>
      <c r="P42" s="48">
        <f>SUM(D42:O42)</f>
        <v>0</v>
      </c>
      <c r="Q42" s="47"/>
    </row>
    <row r="43" spans="1:17" ht="15" customHeight="1">
      <c r="A43" s="129" t="s">
        <v>165</v>
      </c>
      <c r="B43" s="136" t="s">
        <v>217</v>
      </c>
      <c r="C43" s="133"/>
      <c r="D43" s="50"/>
      <c r="E43" s="50"/>
      <c r="F43" s="50"/>
      <c r="G43" s="50"/>
      <c r="H43" s="50"/>
      <c r="I43" s="50"/>
      <c r="J43" s="50"/>
      <c r="K43" s="50"/>
      <c r="L43" s="50"/>
      <c r="M43" s="50"/>
      <c r="N43" s="50"/>
      <c r="O43" s="50"/>
      <c r="P43" s="48">
        <f>SUM(D43:O43)</f>
        <v>0</v>
      </c>
      <c r="Q43" s="47"/>
    </row>
    <row r="44" spans="1:17" ht="15" customHeight="1" thickBot="1">
      <c r="A44" s="129" t="s">
        <v>165</v>
      </c>
      <c r="B44" s="110" t="s">
        <v>218</v>
      </c>
      <c r="C44" s="47"/>
      <c r="D44" s="72">
        <f>ROUND(SUM(D39:D43),0)</f>
        <v>0</v>
      </c>
      <c r="E44" s="72">
        <f>ROUND(SUM(E39:E43),0)</f>
        <v>0</v>
      </c>
      <c r="F44" s="72">
        <f>ROUND(SUM(F39:F43),0)</f>
        <v>0</v>
      </c>
      <c r="G44" s="72">
        <f>ROUND(SUM(G39:G43),0)</f>
        <v>0</v>
      </c>
      <c r="H44" s="72">
        <f>ROUND(SUM(H39:H43),0)</f>
        <v>0</v>
      </c>
      <c r="I44" s="72">
        <f aca="true" t="shared" si="4" ref="I44:O44">ROUND(SUM(I39:I43),0)</f>
        <v>0</v>
      </c>
      <c r="J44" s="72">
        <f t="shared" si="4"/>
        <v>0</v>
      </c>
      <c r="K44" s="72">
        <f t="shared" si="4"/>
        <v>0</v>
      </c>
      <c r="L44" s="72">
        <f t="shared" si="4"/>
        <v>0</v>
      </c>
      <c r="M44" s="72">
        <f t="shared" si="4"/>
        <v>0</v>
      </c>
      <c r="N44" s="72">
        <f t="shared" si="4"/>
        <v>0</v>
      </c>
      <c r="O44" s="72">
        <f t="shared" si="4"/>
        <v>0</v>
      </c>
      <c r="P44" s="73">
        <f>ROUND(SUM(P39:P43),0)</f>
        <v>0</v>
      </c>
      <c r="Q44" s="47"/>
    </row>
    <row r="45" spans="1:17" ht="15" customHeight="1" thickTop="1">
      <c r="A45" s="129" t="s">
        <v>165</v>
      </c>
      <c r="B45" s="144" t="s">
        <v>219</v>
      </c>
      <c r="C45" s="47"/>
      <c r="D45" s="47"/>
      <c r="E45" s="47"/>
      <c r="F45" s="47"/>
      <c r="G45" s="47"/>
      <c r="H45" s="47"/>
      <c r="I45" s="47"/>
      <c r="J45" s="47"/>
      <c r="K45" s="47"/>
      <c r="L45" s="47"/>
      <c r="M45" s="47"/>
      <c r="N45" s="47"/>
      <c r="O45" s="47"/>
      <c r="P45" s="47"/>
      <c r="Q45" s="47"/>
    </row>
    <row r="46" spans="1:17" ht="15" customHeight="1">
      <c r="A46" s="311"/>
      <c r="B46" s="311"/>
      <c r="C46" s="311"/>
      <c r="D46" s="311"/>
      <c r="E46" s="311"/>
      <c r="F46" s="311"/>
      <c r="G46" s="311"/>
      <c r="H46" s="311"/>
      <c r="I46" s="311"/>
      <c r="J46" s="311"/>
      <c r="K46" s="311"/>
      <c r="L46" s="311"/>
      <c r="M46" s="311"/>
      <c r="N46" s="311"/>
      <c r="O46" s="311"/>
      <c r="P46" s="311"/>
      <c r="Q46" s="264"/>
    </row>
    <row r="47" spans="1:16" s="265" customFormat="1" ht="15" customHeight="1">
      <c r="A47" s="312"/>
      <c r="B47" s="312"/>
      <c r="C47" s="312"/>
      <c r="D47" s="312"/>
      <c r="E47" s="312"/>
      <c r="F47" s="312"/>
      <c r="G47" s="312"/>
      <c r="H47" s="312"/>
      <c r="I47" s="312"/>
      <c r="J47" s="312"/>
      <c r="K47" s="312"/>
      <c r="L47" s="312"/>
      <c r="M47" s="312"/>
      <c r="N47" s="312"/>
      <c r="O47" s="312"/>
      <c r="P47" s="312"/>
    </row>
    <row r="48" spans="1:17" ht="24.75" customHeight="1">
      <c r="A48" s="144" t="s">
        <v>24</v>
      </c>
      <c r="C48" s="133"/>
      <c r="D48" s="133"/>
      <c r="E48" s="133"/>
      <c r="F48" s="133"/>
      <c r="G48" s="133"/>
      <c r="H48" s="133"/>
      <c r="I48" s="133"/>
      <c r="J48" s="133"/>
      <c r="K48" s="133"/>
      <c r="L48" s="133"/>
      <c r="M48" s="133"/>
      <c r="N48" s="133"/>
      <c r="O48" s="133"/>
      <c r="P48" s="133"/>
      <c r="Q48" s="45"/>
    </row>
    <row r="49" spans="1:17" ht="15" customHeight="1">
      <c r="A49" s="153" t="s">
        <v>108</v>
      </c>
      <c r="C49" s="114"/>
      <c r="D49" s="149">
        <f>+'Part 3'!D23</f>
        <v>0</v>
      </c>
      <c r="E49" s="149">
        <f>+'Part 3'!E23</f>
        <v>0</v>
      </c>
      <c r="F49" s="149">
        <f>+'Part 3'!F23</f>
        <v>0</v>
      </c>
      <c r="G49" s="149">
        <f>+'Part 3'!G23</f>
        <v>0</v>
      </c>
      <c r="H49" s="149">
        <f>+'Part 3'!H23</f>
        <v>0</v>
      </c>
      <c r="I49" s="149">
        <f>+'Part 3'!I23</f>
        <v>0</v>
      </c>
      <c r="J49" s="149">
        <f>+'Part 3'!J23</f>
        <v>0</v>
      </c>
      <c r="K49" s="149">
        <f>+'Part 3'!K23</f>
        <v>0</v>
      </c>
      <c r="L49" s="149">
        <f>+'Part 3'!L23</f>
        <v>0</v>
      </c>
      <c r="M49" s="149">
        <f>+'Part 3'!M23</f>
        <v>0</v>
      </c>
      <c r="N49" s="149">
        <f>+'Part 3'!N23</f>
        <v>0</v>
      </c>
      <c r="O49" s="149">
        <f>+'Part 3'!O23</f>
        <v>0</v>
      </c>
      <c r="P49" s="149">
        <f>SUM(D49:O49)</f>
        <v>0</v>
      </c>
      <c r="Q49" s="45"/>
    </row>
    <row r="50" spans="1:17" ht="15" customHeight="1">
      <c r="A50" s="153" t="s">
        <v>109</v>
      </c>
      <c r="C50" s="114"/>
      <c r="D50" s="149">
        <f>+'Part 3'!D24</f>
        <v>0</v>
      </c>
      <c r="E50" s="149">
        <f>+'Part 3'!E24</f>
        <v>0</v>
      </c>
      <c r="F50" s="149">
        <f>+'Part 3'!F24</f>
        <v>0</v>
      </c>
      <c r="G50" s="149">
        <f>+'Part 3'!G24</f>
        <v>0</v>
      </c>
      <c r="H50" s="149">
        <f>+'Part 3'!H24</f>
        <v>0</v>
      </c>
      <c r="I50" s="149">
        <f>+'Part 3'!I24</f>
        <v>0</v>
      </c>
      <c r="J50" s="149">
        <f>+'Part 3'!J24</f>
        <v>0</v>
      </c>
      <c r="K50" s="149">
        <f>+'Part 3'!K24</f>
        <v>0</v>
      </c>
      <c r="L50" s="149">
        <f>+'Part 3'!L24</f>
        <v>0</v>
      </c>
      <c r="M50" s="149">
        <f>+'Part 3'!M24</f>
        <v>0</v>
      </c>
      <c r="N50" s="149">
        <f>+'Part 3'!N24</f>
        <v>0</v>
      </c>
      <c r="O50" s="149">
        <f>+'Part 3'!O24</f>
        <v>0</v>
      </c>
      <c r="P50" s="149">
        <f>SUM(D50:O50)</f>
        <v>0</v>
      </c>
      <c r="Q50" s="45"/>
    </row>
    <row r="51" spans="1:17" ht="15" customHeight="1">
      <c r="A51" s="153" t="s">
        <v>110</v>
      </c>
      <c r="C51" s="153"/>
      <c r="D51" s="149">
        <f>+'Part 3'!D25</f>
        <v>0</v>
      </c>
      <c r="E51" s="149">
        <f>+'Part 3'!E25</f>
        <v>0</v>
      </c>
      <c r="F51" s="149">
        <f>+'Part 3'!F25</f>
        <v>0</v>
      </c>
      <c r="G51" s="149">
        <f>+'Part 3'!G25</f>
        <v>0</v>
      </c>
      <c r="H51" s="149">
        <f>+'Part 3'!H25</f>
        <v>0</v>
      </c>
      <c r="I51" s="149">
        <f>+'Part 3'!I25</f>
        <v>0</v>
      </c>
      <c r="J51" s="149">
        <f>+'Part 3'!J25</f>
        <v>0</v>
      </c>
      <c r="K51" s="149">
        <f>+'Part 3'!K25</f>
        <v>0</v>
      </c>
      <c r="L51" s="149">
        <f>+'Part 3'!L25</f>
        <v>0</v>
      </c>
      <c r="M51" s="149">
        <f>+'Part 3'!M25</f>
        <v>0</v>
      </c>
      <c r="N51" s="149">
        <f>+'Part 3'!N25</f>
        <v>0</v>
      </c>
      <c r="O51" s="149">
        <f>+'Part 3'!O25</f>
        <v>0</v>
      </c>
      <c r="P51" s="149">
        <f>SUM(D51:O51)</f>
        <v>0</v>
      </c>
      <c r="Q51" s="45"/>
    </row>
    <row r="52" spans="1:17" ht="15" customHeight="1">
      <c r="A52" s="153" t="s">
        <v>111</v>
      </c>
      <c r="C52" s="153"/>
      <c r="D52" s="149">
        <f>+'Part 3'!D26</f>
        <v>0</v>
      </c>
      <c r="E52" s="149">
        <f>+'Part 3'!E26</f>
        <v>0</v>
      </c>
      <c r="F52" s="149">
        <f>+'Part 3'!F26</f>
        <v>0</v>
      </c>
      <c r="G52" s="149">
        <f>+'Part 3'!G26</f>
        <v>0</v>
      </c>
      <c r="H52" s="149">
        <f>+'Part 3'!H26</f>
        <v>0</v>
      </c>
      <c r="I52" s="149">
        <f>+'Part 3'!I26</f>
        <v>0</v>
      </c>
      <c r="J52" s="149">
        <f>+'Part 3'!J26</f>
        <v>0</v>
      </c>
      <c r="K52" s="149">
        <f>+'Part 3'!K26</f>
        <v>0</v>
      </c>
      <c r="L52" s="149">
        <f>+'Part 3'!L26</f>
        <v>0</v>
      </c>
      <c r="M52" s="149">
        <f>+'Part 3'!M26</f>
        <v>0</v>
      </c>
      <c r="N52" s="149">
        <f>+'Part 3'!N26</f>
        <v>0</v>
      </c>
      <c r="O52" s="149">
        <f>+'Part 3'!O26</f>
        <v>0</v>
      </c>
      <c r="P52" s="149">
        <f>SUM(D52:O52)</f>
        <v>0</v>
      </c>
      <c r="Q52" s="45"/>
    </row>
    <row r="53" spans="1:17" ht="15" customHeight="1">
      <c r="A53" s="153" t="s">
        <v>112</v>
      </c>
      <c r="C53" s="114"/>
      <c r="D53" s="149">
        <f>+'Part 3'!D27</f>
        <v>0</v>
      </c>
      <c r="E53" s="149">
        <f>+'Part 3'!E27</f>
        <v>0</v>
      </c>
      <c r="F53" s="149">
        <f>+'Part 3'!F27</f>
        <v>0</v>
      </c>
      <c r="G53" s="149">
        <f>+'Part 3'!G27</f>
        <v>0</v>
      </c>
      <c r="H53" s="149">
        <f>+'Part 3'!H27</f>
        <v>0</v>
      </c>
      <c r="I53" s="149">
        <f>+'Part 3'!I27</f>
        <v>0</v>
      </c>
      <c r="J53" s="149">
        <f>+'Part 3'!J27</f>
        <v>0</v>
      </c>
      <c r="K53" s="149">
        <f>+'Part 3'!K27</f>
        <v>0</v>
      </c>
      <c r="L53" s="149">
        <f>+'Part 3'!L27</f>
        <v>0</v>
      </c>
      <c r="M53" s="149">
        <f>+'Part 3'!M27</f>
        <v>0</v>
      </c>
      <c r="N53" s="149">
        <f>+'Part 3'!N27</f>
        <v>0</v>
      </c>
      <c r="O53" s="149">
        <f>+'Part 3'!O27</f>
        <v>0</v>
      </c>
      <c r="P53" s="149">
        <f>SUM(D53:O53)</f>
        <v>0</v>
      </c>
      <c r="Q53" s="45"/>
    </row>
    <row r="54" spans="1:17" ht="15" customHeight="1" thickBot="1">
      <c r="A54" s="96" t="s">
        <v>220</v>
      </c>
      <c r="C54" s="114"/>
      <c r="D54" s="72">
        <f>SUM(D49:D53)</f>
        <v>0</v>
      </c>
      <c r="E54" s="72">
        <f aca="true" t="shared" si="5" ref="E54:N54">SUM(E49:E53)</f>
        <v>0</v>
      </c>
      <c r="F54" s="72">
        <f t="shared" si="5"/>
        <v>0</v>
      </c>
      <c r="G54" s="72">
        <f t="shared" si="5"/>
        <v>0</v>
      </c>
      <c r="H54" s="72">
        <f t="shared" si="5"/>
        <v>0</v>
      </c>
      <c r="I54" s="72">
        <f t="shared" si="5"/>
        <v>0</v>
      </c>
      <c r="J54" s="72">
        <f t="shared" si="5"/>
        <v>0</v>
      </c>
      <c r="K54" s="72">
        <f t="shared" si="5"/>
        <v>0</v>
      </c>
      <c r="L54" s="72">
        <f t="shared" si="5"/>
        <v>0</v>
      </c>
      <c r="M54" s="72">
        <f t="shared" si="5"/>
        <v>0</v>
      </c>
      <c r="N54" s="72">
        <f t="shared" si="5"/>
        <v>0</v>
      </c>
      <c r="O54" s="72">
        <f>SUM(O49:O53)</f>
        <v>0</v>
      </c>
      <c r="P54" s="73">
        <f>SUM(P49:P53)</f>
        <v>0</v>
      </c>
      <c r="Q54" s="45"/>
    </row>
    <row r="55" spans="1:17" ht="15" customHeight="1" thickTop="1">
      <c r="A55" s="45" t="s">
        <v>126</v>
      </c>
      <c r="B55" s="45"/>
      <c r="C55" s="45"/>
      <c r="D55" s="45"/>
      <c r="E55" s="45"/>
      <c r="F55" s="45"/>
      <c r="G55" s="45"/>
      <c r="H55" s="45"/>
      <c r="I55" s="45"/>
      <c r="J55" s="45"/>
      <c r="K55" s="45"/>
      <c r="L55" s="45"/>
      <c r="M55" s="45"/>
      <c r="N55" s="45"/>
      <c r="O55" s="45"/>
      <c r="P55" s="45"/>
      <c r="Q55" s="45"/>
    </row>
    <row r="56" spans="1:17" ht="15" customHeight="1" hidden="1">
      <c r="A56" s="45"/>
      <c r="B56" s="45"/>
      <c r="C56" s="45"/>
      <c r="D56" s="45"/>
      <c r="E56" s="45"/>
      <c r="F56" s="45"/>
      <c r="G56" s="45"/>
      <c r="H56" s="45"/>
      <c r="I56" s="45"/>
      <c r="J56" s="45"/>
      <c r="K56" s="45"/>
      <c r="L56" s="45"/>
      <c r="M56" s="45"/>
      <c r="N56" s="45"/>
      <c r="O56" s="45"/>
      <c r="P56" s="45"/>
      <c r="Q56" s="45"/>
    </row>
    <row r="57" spans="1:17" ht="15" customHeight="1" hidden="1">
      <c r="A57" s="45"/>
      <c r="B57" s="45"/>
      <c r="C57" s="45"/>
      <c r="D57" s="45"/>
      <c r="E57" s="45"/>
      <c r="F57" s="45"/>
      <c r="G57" s="45"/>
      <c r="H57" s="45"/>
      <c r="I57" s="45"/>
      <c r="J57" s="45"/>
      <c r="K57" s="45"/>
      <c r="L57" s="45"/>
      <c r="M57" s="45"/>
      <c r="N57" s="45"/>
      <c r="O57" s="45"/>
      <c r="P57" s="45"/>
      <c r="Q57" s="45"/>
    </row>
    <row r="58" ht="15" customHeight="1" hidden="1"/>
  </sheetData>
  <sheetProtection password="C331" sheet="1" formatColumns="0"/>
  <mergeCells count="15">
    <mergeCell ref="A46:P46"/>
    <mergeCell ref="A47:P47"/>
    <mergeCell ref="B32:C32"/>
    <mergeCell ref="B11:C11"/>
    <mergeCell ref="B26:C26"/>
    <mergeCell ref="B37:C37"/>
    <mergeCell ref="B12:C12"/>
    <mergeCell ref="B18:C18"/>
    <mergeCell ref="B19:C19"/>
    <mergeCell ref="B42:C42"/>
    <mergeCell ref="B25:C25"/>
    <mergeCell ref="B33:C33"/>
    <mergeCell ref="B41:C41"/>
    <mergeCell ref="A1:B1"/>
    <mergeCell ref="C1:P1"/>
  </mergeCells>
  <dataValidations count="1">
    <dataValidation type="decimal" allowBlank="1" showInputMessage="1" showErrorMessage="1" errorTitle="Non-numeric value entered" error="Only numeric entries are acceptable.  Try again." sqref="D9:O13 D16:O20 D23:O27 D30:O34 D39:O43 D37:P37">
      <formula1>-99999999999999</formula1>
      <formula2>999999999999999</formula2>
    </dataValidation>
  </dataValidations>
  <printOptions/>
  <pageMargins left="0.5" right="0.5" top="0.5" bottom="0.5" header="0.5" footer="0.5"/>
  <pageSetup cellComments="asDisplayed" fitToHeight="1" fitToWidth="1" horizontalDpi="600" verticalDpi="600" orientation="landscape" scale="43" r:id="rId1"/>
  <headerFooter alignWithMargins="0">
    <oddFooter>&amp;L&amp;A&amp;CMedical Expense by Expense Class&amp;R&amp;D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58"/>
  <sheetViews>
    <sheetView zoomScalePageLayoutView="0" workbookViewId="0" topLeftCell="A1">
      <selection activeCell="A1" sqref="A1:B1"/>
    </sheetView>
  </sheetViews>
  <sheetFormatPr defaultColWidth="0" defaultRowHeight="12.75" zeroHeight="1"/>
  <cols>
    <col min="1" max="1" width="24.83203125" style="49" customWidth="1"/>
    <col min="2" max="2" width="40.83203125" style="49" customWidth="1"/>
    <col min="3" max="3" width="26.83203125" style="49" customWidth="1"/>
    <col min="4" max="16" width="17.83203125" style="49" customWidth="1"/>
    <col min="17" max="17" width="2.83203125" style="49" customWidth="1"/>
    <col min="18" max="23" width="12.83203125" style="49" hidden="1" customWidth="1"/>
    <col min="24" max="16384" width="0" style="49" hidden="1" customWidth="1"/>
  </cols>
  <sheetData>
    <row r="1" spans="1:17" ht="30" customHeight="1">
      <c r="A1" s="305" t="s">
        <v>20</v>
      </c>
      <c r="B1" s="305"/>
      <c r="C1" s="313"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13"/>
      <c r="E1" s="313"/>
      <c r="F1" s="313"/>
      <c r="G1" s="313"/>
      <c r="H1" s="313"/>
      <c r="I1" s="313"/>
      <c r="J1" s="313"/>
      <c r="K1" s="313"/>
      <c r="L1" s="313"/>
      <c r="M1" s="313"/>
      <c r="N1" s="313"/>
      <c r="O1" s="313"/>
      <c r="P1" s="313"/>
      <c r="Q1" s="102"/>
    </row>
    <row r="2" spans="1:17" ht="15" customHeight="1">
      <c r="A2" s="92" t="s">
        <v>79</v>
      </c>
      <c r="B2" s="103">
        <f>+'Part 1'!B2:E2</f>
        <v>0</v>
      </c>
      <c r="C2" s="103"/>
      <c r="D2" s="103"/>
      <c r="E2" s="103"/>
      <c r="F2" s="103"/>
      <c r="G2" s="103"/>
      <c r="H2" s="103"/>
      <c r="I2" s="103"/>
      <c r="J2" s="103"/>
      <c r="K2" s="103"/>
      <c r="L2" s="103"/>
      <c r="M2" s="103"/>
      <c r="N2" s="103"/>
      <c r="O2" s="103"/>
      <c r="P2" s="103"/>
      <c r="Q2" s="104"/>
    </row>
    <row r="3" spans="1:17" ht="15" customHeight="1">
      <c r="A3" s="92" t="s">
        <v>4</v>
      </c>
      <c r="B3" s="22">
        <f>+'Part 1'!B3</f>
        <v>2020</v>
      </c>
      <c r="C3" s="92" t="s">
        <v>19</v>
      </c>
      <c r="D3" s="258" t="str">
        <f>+'Part 1'!D3</f>
        <v>STAR Health</v>
      </c>
      <c r="F3" s="259"/>
      <c r="G3" s="248"/>
      <c r="H3" s="248"/>
      <c r="I3" s="248"/>
      <c r="J3" s="248"/>
      <c r="K3" s="248"/>
      <c r="L3" s="248"/>
      <c r="M3" s="248"/>
      <c r="N3" s="248"/>
      <c r="O3" s="248"/>
      <c r="P3" s="249"/>
      <c r="Q3" s="104"/>
    </row>
    <row r="4" spans="1:17" ht="15" customHeight="1">
      <c r="A4" s="92" t="s">
        <v>5</v>
      </c>
      <c r="B4" s="107">
        <f>+'Part 1'!B4</f>
        <v>0</v>
      </c>
      <c r="C4" s="95" t="s">
        <v>80</v>
      </c>
      <c r="D4" s="108" t="str">
        <f>+'Part 1'!D4</f>
        <v>Statewide</v>
      </c>
      <c r="F4" s="250"/>
      <c r="G4" s="251"/>
      <c r="H4" s="251"/>
      <c r="I4" s="251"/>
      <c r="J4" s="251"/>
      <c r="K4" s="251"/>
      <c r="L4" s="251"/>
      <c r="M4" s="251"/>
      <c r="N4" s="251"/>
      <c r="O4" s="251"/>
      <c r="P4" s="251"/>
      <c r="Q4" s="109"/>
    </row>
    <row r="5" spans="1:17" ht="15" customHeight="1">
      <c r="A5" s="92" t="s">
        <v>6</v>
      </c>
      <c r="B5" s="108">
        <f>+'Part 1'!B5</f>
        <v>0</v>
      </c>
      <c r="C5" s="92" t="s">
        <v>74</v>
      </c>
      <c r="D5" s="107">
        <f>+'Part 1'!D5</f>
        <v>0</v>
      </c>
      <c r="F5" s="251"/>
      <c r="G5" s="251"/>
      <c r="H5" s="251"/>
      <c r="I5" s="251"/>
      <c r="J5" s="251"/>
      <c r="K5" s="251"/>
      <c r="L5" s="251"/>
      <c r="M5" s="251"/>
      <c r="N5" s="251"/>
      <c r="O5" s="251"/>
      <c r="P5" s="251"/>
      <c r="Q5" s="109"/>
    </row>
    <row r="6" spans="1:17" ht="30" customHeight="1">
      <c r="A6" s="96" t="s">
        <v>97</v>
      </c>
      <c r="B6" s="22" t="s">
        <v>31</v>
      </c>
      <c r="C6" s="150"/>
      <c r="D6" s="150"/>
      <c r="E6" s="150"/>
      <c r="F6" s="131"/>
      <c r="G6" s="113"/>
      <c r="H6" s="113"/>
      <c r="I6" s="113"/>
      <c r="J6" s="113"/>
      <c r="K6" s="113"/>
      <c r="L6" s="113"/>
      <c r="M6" s="113"/>
      <c r="N6" s="113"/>
      <c r="O6" s="113"/>
      <c r="P6" s="113"/>
      <c r="Q6" s="132"/>
    </row>
    <row r="7" spans="1:17" ht="30" customHeight="1">
      <c r="A7" s="128" t="s">
        <v>133</v>
      </c>
      <c r="B7" s="154" t="s">
        <v>134</v>
      </c>
      <c r="C7" s="96" t="s">
        <v>0</v>
      </c>
      <c r="D7" s="115" t="str">
        <f>+'Part 1'!D7</f>
        <v>Sep-19</v>
      </c>
      <c r="E7" s="115" t="str">
        <f>+'Part 1'!E7</f>
        <v>Oct-19</v>
      </c>
      <c r="F7" s="115" t="str">
        <f>+'Part 1'!F7</f>
        <v>Nov-19</v>
      </c>
      <c r="G7" s="115" t="str">
        <f>+'Part 1'!G7</f>
        <v>Dec-19</v>
      </c>
      <c r="H7" s="115" t="str">
        <f>+'Part 1'!H7</f>
        <v>Jan-20</v>
      </c>
      <c r="I7" s="115" t="str">
        <f>+'Part 1'!I7</f>
        <v>Feb-20</v>
      </c>
      <c r="J7" s="115" t="str">
        <f>+'Part 1'!J7</f>
        <v>Mar-20</v>
      </c>
      <c r="K7" s="115" t="str">
        <f>+'Part 1'!K7</f>
        <v>Apr-20</v>
      </c>
      <c r="L7" s="115" t="str">
        <f>+'Part 1'!L7</f>
        <v>May-20</v>
      </c>
      <c r="M7" s="115" t="str">
        <f>+'Part 1'!M7</f>
        <v>Jun-20</v>
      </c>
      <c r="N7" s="115" t="str">
        <f>+'Part 1'!N7</f>
        <v>Jul-20</v>
      </c>
      <c r="O7" s="115" t="str">
        <f>+'Part 1'!O7</f>
        <v>Aug-20</v>
      </c>
      <c r="P7" s="100" t="s">
        <v>1</v>
      </c>
      <c r="Q7" s="143"/>
    </row>
    <row r="8" spans="1:17" ht="15" customHeight="1">
      <c r="A8" s="129" t="s">
        <v>165</v>
      </c>
      <c r="B8" s="45" t="s">
        <v>222</v>
      </c>
      <c r="C8" s="47"/>
      <c r="D8" s="50"/>
      <c r="E8" s="50"/>
      <c r="F8" s="50"/>
      <c r="G8" s="50"/>
      <c r="H8" s="50"/>
      <c r="I8" s="50"/>
      <c r="J8" s="50"/>
      <c r="K8" s="50"/>
      <c r="L8" s="50"/>
      <c r="M8" s="50"/>
      <c r="N8" s="50"/>
      <c r="O8" s="50"/>
      <c r="P8" s="47">
        <f>SUM(D8:O8)</f>
        <v>0</v>
      </c>
      <c r="Q8" s="47"/>
    </row>
    <row r="9" spans="1:17" ht="15" customHeight="1">
      <c r="A9" s="129" t="s">
        <v>165</v>
      </c>
      <c r="B9" s="45" t="s">
        <v>223</v>
      </c>
      <c r="C9" s="47"/>
      <c r="D9" s="50"/>
      <c r="E9" s="50"/>
      <c r="F9" s="50"/>
      <c r="G9" s="50"/>
      <c r="H9" s="50"/>
      <c r="I9" s="50"/>
      <c r="J9" s="50"/>
      <c r="K9" s="50"/>
      <c r="L9" s="50"/>
      <c r="M9" s="50"/>
      <c r="N9" s="50"/>
      <c r="O9" s="50"/>
      <c r="P9" s="47">
        <f aca="true" t="shared" si="0" ref="P9:P21">SUM(D9:O9)</f>
        <v>0</v>
      </c>
      <c r="Q9" s="47"/>
    </row>
    <row r="10" spans="1:17" ht="15" customHeight="1">
      <c r="A10" s="129" t="s">
        <v>165</v>
      </c>
      <c r="B10" s="45" t="s">
        <v>224</v>
      </c>
      <c r="C10" s="47"/>
      <c r="D10" s="50"/>
      <c r="E10" s="50"/>
      <c r="F10" s="50"/>
      <c r="G10" s="50"/>
      <c r="H10" s="50"/>
      <c r="I10" s="50"/>
      <c r="J10" s="50"/>
      <c r="K10" s="50"/>
      <c r="L10" s="50"/>
      <c r="M10" s="50"/>
      <c r="N10" s="50"/>
      <c r="O10" s="50"/>
      <c r="P10" s="47">
        <f t="shared" si="0"/>
        <v>0</v>
      </c>
      <c r="Q10" s="47"/>
    </row>
    <row r="11" spans="1:17" ht="15" customHeight="1">
      <c r="A11" s="129" t="s">
        <v>165</v>
      </c>
      <c r="B11" s="45" t="s">
        <v>225</v>
      </c>
      <c r="C11" s="47"/>
      <c r="D11" s="50"/>
      <c r="E11" s="50"/>
      <c r="F11" s="50"/>
      <c r="G11" s="50"/>
      <c r="H11" s="50"/>
      <c r="I11" s="50"/>
      <c r="J11" s="50"/>
      <c r="K11" s="50"/>
      <c r="L11" s="50"/>
      <c r="M11" s="50"/>
      <c r="N11" s="50"/>
      <c r="O11" s="50"/>
      <c r="P11" s="47">
        <f t="shared" si="0"/>
        <v>0</v>
      </c>
      <c r="Q11" s="47"/>
    </row>
    <row r="12" spans="1:17" ht="15" customHeight="1">
      <c r="A12" s="129" t="s">
        <v>165</v>
      </c>
      <c r="B12" s="74" t="s">
        <v>226</v>
      </c>
      <c r="C12" s="47"/>
      <c r="D12" s="50"/>
      <c r="E12" s="50"/>
      <c r="F12" s="50"/>
      <c r="G12" s="50"/>
      <c r="H12" s="50"/>
      <c r="I12" s="50"/>
      <c r="J12" s="50"/>
      <c r="K12" s="50"/>
      <c r="L12" s="50"/>
      <c r="M12" s="50"/>
      <c r="N12" s="50"/>
      <c r="O12" s="50"/>
      <c r="P12" s="47">
        <f t="shared" si="0"/>
        <v>0</v>
      </c>
      <c r="Q12" s="47"/>
    </row>
    <row r="13" spans="1:17" ht="15" customHeight="1">
      <c r="A13" s="129" t="s">
        <v>165</v>
      </c>
      <c r="B13" s="74" t="s">
        <v>227</v>
      </c>
      <c r="C13" s="47"/>
      <c r="D13" s="50"/>
      <c r="E13" s="50"/>
      <c r="F13" s="50"/>
      <c r="G13" s="50"/>
      <c r="H13" s="50"/>
      <c r="I13" s="50"/>
      <c r="J13" s="50"/>
      <c r="K13" s="50"/>
      <c r="L13" s="50"/>
      <c r="M13" s="50"/>
      <c r="N13" s="50"/>
      <c r="O13" s="50"/>
      <c r="P13" s="47">
        <f t="shared" si="0"/>
        <v>0</v>
      </c>
      <c r="Q13" s="47"/>
    </row>
    <row r="14" spans="1:17" ht="15" customHeight="1">
      <c r="A14" s="129" t="s">
        <v>165</v>
      </c>
      <c r="B14" s="45" t="s">
        <v>228</v>
      </c>
      <c r="C14" s="47"/>
      <c r="D14" s="50"/>
      <c r="E14" s="50"/>
      <c r="F14" s="50"/>
      <c r="G14" s="50"/>
      <c r="H14" s="50"/>
      <c r="I14" s="50"/>
      <c r="J14" s="50"/>
      <c r="K14" s="50"/>
      <c r="L14" s="50"/>
      <c r="M14" s="50"/>
      <c r="N14" s="50"/>
      <c r="O14" s="50"/>
      <c r="P14" s="47">
        <f t="shared" si="0"/>
        <v>0</v>
      </c>
      <c r="Q14" s="47"/>
    </row>
    <row r="15" spans="1:17" ht="15" customHeight="1">
      <c r="A15" s="129" t="s">
        <v>165</v>
      </c>
      <c r="B15" s="45" t="s">
        <v>229</v>
      </c>
      <c r="C15" s="47"/>
      <c r="D15" s="50"/>
      <c r="E15" s="50"/>
      <c r="F15" s="50"/>
      <c r="G15" s="50"/>
      <c r="H15" s="50"/>
      <c r="I15" s="50"/>
      <c r="J15" s="50"/>
      <c r="K15" s="50"/>
      <c r="L15" s="50"/>
      <c r="M15" s="50"/>
      <c r="N15" s="50"/>
      <c r="O15" s="50"/>
      <c r="P15" s="47">
        <f t="shared" si="0"/>
        <v>0</v>
      </c>
      <c r="Q15" s="47"/>
    </row>
    <row r="16" spans="1:17" ht="15" customHeight="1">
      <c r="A16" s="129" t="s">
        <v>165</v>
      </c>
      <c r="B16" s="74" t="s">
        <v>230</v>
      </c>
      <c r="C16" s="47"/>
      <c r="D16" s="50"/>
      <c r="E16" s="50"/>
      <c r="F16" s="50"/>
      <c r="G16" s="50"/>
      <c r="H16" s="50"/>
      <c r="I16" s="50"/>
      <c r="J16" s="50"/>
      <c r="K16" s="50"/>
      <c r="L16" s="50"/>
      <c r="M16" s="50"/>
      <c r="N16" s="50"/>
      <c r="O16" s="50"/>
      <c r="P16" s="47">
        <f t="shared" si="0"/>
        <v>0</v>
      </c>
      <c r="Q16" s="47"/>
    </row>
    <row r="17" spans="1:17" ht="15" customHeight="1">
      <c r="A17" s="129" t="s">
        <v>165</v>
      </c>
      <c r="B17" s="74" t="s">
        <v>231</v>
      </c>
      <c r="C17" s="47"/>
      <c r="D17" s="50"/>
      <c r="E17" s="50"/>
      <c r="F17" s="50"/>
      <c r="G17" s="50"/>
      <c r="H17" s="50"/>
      <c r="I17" s="50"/>
      <c r="J17" s="50"/>
      <c r="K17" s="50"/>
      <c r="L17" s="50"/>
      <c r="M17" s="50"/>
      <c r="N17" s="50"/>
      <c r="O17" s="50"/>
      <c r="P17" s="47">
        <f t="shared" si="0"/>
        <v>0</v>
      </c>
      <c r="Q17" s="47"/>
    </row>
    <row r="18" spans="1:17" ht="15" customHeight="1">
      <c r="A18" s="129" t="s">
        <v>165</v>
      </c>
      <c r="B18" s="45" t="s">
        <v>232</v>
      </c>
      <c r="C18" s="47"/>
      <c r="D18" s="50"/>
      <c r="E18" s="50"/>
      <c r="F18" s="50"/>
      <c r="G18" s="50"/>
      <c r="H18" s="50"/>
      <c r="I18" s="50"/>
      <c r="J18" s="50"/>
      <c r="K18" s="50"/>
      <c r="L18" s="50"/>
      <c r="M18" s="50"/>
      <c r="N18" s="50"/>
      <c r="O18" s="50"/>
      <c r="P18" s="47">
        <f t="shared" si="0"/>
        <v>0</v>
      </c>
      <c r="Q18" s="47"/>
    </row>
    <row r="19" spans="1:17" ht="15" customHeight="1">
      <c r="A19" s="129" t="s">
        <v>165</v>
      </c>
      <c r="B19" s="155" t="s">
        <v>233</v>
      </c>
      <c r="C19" s="47"/>
      <c r="D19" s="50"/>
      <c r="E19" s="50"/>
      <c r="F19" s="50"/>
      <c r="G19" s="50"/>
      <c r="H19" s="50"/>
      <c r="I19" s="50"/>
      <c r="J19" s="50"/>
      <c r="K19" s="50"/>
      <c r="L19" s="50"/>
      <c r="M19" s="50"/>
      <c r="N19" s="50"/>
      <c r="O19" s="50"/>
      <c r="P19" s="47">
        <f t="shared" si="0"/>
        <v>0</v>
      </c>
      <c r="Q19" s="47"/>
    </row>
    <row r="20" spans="1:17" ht="15" customHeight="1">
      <c r="A20" s="129" t="s">
        <v>165</v>
      </c>
      <c r="B20" s="155" t="s">
        <v>234</v>
      </c>
      <c r="C20" s="47"/>
      <c r="D20" s="50"/>
      <c r="E20" s="50"/>
      <c r="F20" s="50"/>
      <c r="G20" s="50"/>
      <c r="H20" s="50"/>
      <c r="I20" s="50"/>
      <c r="J20" s="50"/>
      <c r="K20" s="50"/>
      <c r="L20" s="50"/>
      <c r="M20" s="50"/>
      <c r="N20" s="50"/>
      <c r="O20" s="50"/>
      <c r="P20" s="47">
        <f t="shared" si="0"/>
        <v>0</v>
      </c>
      <c r="Q20" s="47"/>
    </row>
    <row r="21" spans="1:17" ht="15" customHeight="1">
      <c r="A21" s="129" t="s">
        <v>165</v>
      </c>
      <c r="B21" s="155" t="s">
        <v>235</v>
      </c>
      <c r="C21" s="47"/>
      <c r="D21" s="50"/>
      <c r="E21" s="50"/>
      <c r="F21" s="50"/>
      <c r="G21" s="50"/>
      <c r="H21" s="50"/>
      <c r="I21" s="50"/>
      <c r="J21" s="50"/>
      <c r="K21" s="50"/>
      <c r="L21" s="50"/>
      <c r="M21" s="50"/>
      <c r="N21" s="50"/>
      <c r="O21" s="50"/>
      <c r="P21" s="47">
        <f t="shared" si="0"/>
        <v>0</v>
      </c>
      <c r="Q21" s="47"/>
    </row>
    <row r="22" spans="1:17" ht="15" customHeight="1">
      <c r="A22" s="129" t="s">
        <v>165</v>
      </c>
      <c r="B22" s="155" t="s">
        <v>236</v>
      </c>
      <c r="C22" s="47"/>
      <c r="D22" s="50"/>
      <c r="E22" s="50"/>
      <c r="F22" s="50"/>
      <c r="G22" s="50"/>
      <c r="H22" s="50"/>
      <c r="I22" s="50"/>
      <c r="J22" s="50"/>
      <c r="K22" s="50"/>
      <c r="L22" s="50"/>
      <c r="M22" s="50"/>
      <c r="N22" s="50"/>
      <c r="O22" s="50"/>
      <c r="P22" s="47">
        <f>SUM(D22:O22)</f>
        <v>0</v>
      </c>
      <c r="Q22" s="47"/>
    </row>
    <row r="23" spans="1:17" ht="15" customHeight="1">
      <c r="A23" s="129" t="s">
        <v>165</v>
      </c>
      <c r="B23" s="155" t="s">
        <v>237</v>
      </c>
      <c r="C23" s="47"/>
      <c r="D23" s="50"/>
      <c r="E23" s="50"/>
      <c r="F23" s="50"/>
      <c r="G23" s="50"/>
      <c r="H23" s="50"/>
      <c r="I23" s="50"/>
      <c r="J23" s="50"/>
      <c r="K23" s="50"/>
      <c r="L23" s="50"/>
      <c r="M23" s="50"/>
      <c r="N23" s="50"/>
      <c r="O23" s="50"/>
      <c r="P23" s="47">
        <f>SUM(D23:O23)</f>
        <v>0</v>
      </c>
      <c r="Q23" s="47"/>
    </row>
    <row r="24" spans="1:17" s="45" customFormat="1" ht="15" customHeight="1" thickBot="1">
      <c r="A24" s="129" t="s">
        <v>165</v>
      </c>
      <c r="B24" s="156" t="s">
        <v>238</v>
      </c>
      <c r="C24" s="47"/>
      <c r="D24" s="72">
        <f>ROUND(SUM(D8:D23),0)</f>
        <v>0</v>
      </c>
      <c r="E24" s="72">
        <f aca="true" t="shared" si="1" ref="E24:O24">ROUND(SUM(E8:E23),0)</f>
        <v>0</v>
      </c>
      <c r="F24" s="72">
        <f t="shared" si="1"/>
        <v>0</v>
      </c>
      <c r="G24" s="72">
        <f t="shared" si="1"/>
        <v>0</v>
      </c>
      <c r="H24" s="72">
        <f t="shared" si="1"/>
        <v>0</v>
      </c>
      <c r="I24" s="72">
        <f t="shared" si="1"/>
        <v>0</v>
      </c>
      <c r="J24" s="72">
        <f t="shared" si="1"/>
        <v>0</v>
      </c>
      <c r="K24" s="72">
        <f t="shared" si="1"/>
        <v>0</v>
      </c>
      <c r="L24" s="72">
        <f t="shared" si="1"/>
        <v>0</v>
      </c>
      <c r="M24" s="72">
        <f t="shared" si="1"/>
        <v>0</v>
      </c>
      <c r="N24" s="72">
        <f t="shared" si="1"/>
        <v>0</v>
      </c>
      <c r="O24" s="72">
        <f t="shared" si="1"/>
        <v>0</v>
      </c>
      <c r="P24" s="73">
        <f>ROUND(SUM(P8:P23),0)</f>
        <v>0</v>
      </c>
      <c r="Q24" s="47"/>
    </row>
    <row r="25" spans="1:17" ht="15" customHeight="1" thickTop="1">
      <c r="A25" s="157" t="s">
        <v>83</v>
      </c>
      <c r="B25" s="156"/>
      <c r="D25" s="158"/>
      <c r="E25" s="158"/>
      <c r="F25" s="158"/>
      <c r="G25" s="158"/>
      <c r="H25" s="158"/>
      <c r="I25" s="158"/>
      <c r="J25" s="158"/>
      <c r="K25" s="158"/>
      <c r="L25" s="158"/>
      <c r="M25" s="158"/>
      <c r="N25" s="158"/>
      <c r="O25" s="158"/>
      <c r="P25" s="158"/>
      <c r="Q25" s="47"/>
    </row>
    <row r="26" spans="1:17" s="45" customFormat="1" ht="15" customHeight="1">
      <c r="A26" s="169" t="s">
        <v>221</v>
      </c>
      <c r="B26" s="156"/>
      <c r="D26" s="157">
        <f>ROUND(SUM('Part 4'!D14+'Part 4'!D21+'Part 4'!D28+'Part 4'!D35+'Part 4'!D37+'Part 4'!D44)+D25,0)</f>
        <v>0</v>
      </c>
      <c r="E26" s="157">
        <f>ROUND(SUM('Part 4'!E14+'Part 4'!E21+'Part 4'!E28+'Part 4'!E35+'Part 4'!E37+'Part 4'!E44)+E25,0)</f>
        <v>0</v>
      </c>
      <c r="F26" s="157">
        <f>ROUND(SUM('Part 4'!F14+'Part 4'!F21+'Part 4'!F28+'Part 4'!F35+'Part 4'!F37+'Part 4'!F44)+F25,0)</f>
        <v>0</v>
      </c>
      <c r="G26" s="157">
        <f>ROUND(SUM('Part 4'!G14+'Part 4'!G21+'Part 4'!G28+'Part 4'!G35+'Part 4'!G37+'Part 4'!G44)+G25,0)</f>
        <v>0</v>
      </c>
      <c r="H26" s="157">
        <f>ROUND(SUM('Part 4'!H14+'Part 4'!H21+'Part 4'!H28+'Part 4'!H35+'Part 4'!H37+'Part 4'!H44)+H25,0)</f>
        <v>0</v>
      </c>
      <c r="I26" s="157">
        <f>ROUND(SUM('Part 4'!I14+'Part 4'!I21+'Part 4'!I28+'Part 4'!I35+'Part 4'!I37+'Part 4'!I44)+I25,0)</f>
        <v>0</v>
      </c>
      <c r="J26" s="157">
        <f>ROUND(SUM('Part 4'!J14+'Part 4'!J21+'Part 4'!J28+'Part 4'!J35+'Part 4'!J37+'Part 4'!J44)+J25,0)</f>
        <v>0</v>
      </c>
      <c r="K26" s="157">
        <f>ROUND(SUM('Part 4'!K14+'Part 4'!K21+'Part 4'!K28+'Part 4'!K35+'Part 4'!K37+'Part 4'!K44)+K25,0)</f>
        <v>0</v>
      </c>
      <c r="L26" s="157">
        <f>ROUND(SUM('Part 4'!L14+'Part 4'!L21+'Part 4'!L28+'Part 4'!L35+'Part 4'!L37+'Part 4'!L44)+L25,0)</f>
        <v>0</v>
      </c>
      <c r="M26" s="157">
        <f>ROUND(SUM('Part 4'!M14+'Part 4'!M21+'Part 4'!M28+'Part 4'!M35+'Part 4'!M37+'Part 4'!M44)+M25,0)</f>
        <v>0</v>
      </c>
      <c r="N26" s="157">
        <f>ROUND(SUM('Part 4'!N14+'Part 4'!N21+'Part 4'!N28+'Part 4'!N35+'Part 4'!N37+'Part 4'!N44)+N25,0)</f>
        <v>0</v>
      </c>
      <c r="O26" s="157">
        <f>ROUND(SUM('Part 4'!O14+'Part 4'!O21+'Part 4'!O28+'Part 4'!O35+'Part 4'!O37+'Part 4'!O44)+O25,0)</f>
        <v>0</v>
      </c>
      <c r="P26" s="157">
        <f>ROUND(SUM('Part 4'!P14+'Part 4'!P21+'Part 4'!P28+'Part 4'!P35+'Part 4'!P37+'Part 4'!P44)+P25,0)</f>
        <v>0</v>
      </c>
      <c r="Q26" s="47"/>
    </row>
    <row r="27" spans="1:17" ht="15" customHeight="1">
      <c r="A27" s="159" t="s">
        <v>84</v>
      </c>
      <c r="B27" s="155"/>
      <c r="D27" s="160">
        <f aca="true" t="shared" si="2" ref="D27:P27">IF(D24=D26,0,"Not balanced")</f>
        <v>0</v>
      </c>
      <c r="E27" s="160">
        <f t="shared" si="2"/>
        <v>0</v>
      </c>
      <c r="F27" s="160">
        <f t="shared" si="2"/>
        <v>0</v>
      </c>
      <c r="G27" s="160">
        <f t="shared" si="2"/>
        <v>0</v>
      </c>
      <c r="H27" s="160">
        <f t="shared" si="2"/>
        <v>0</v>
      </c>
      <c r="I27" s="160">
        <f aca="true" t="shared" si="3" ref="I27:O27">IF(I24=I26,0,"Not balanced")</f>
        <v>0</v>
      </c>
      <c r="J27" s="160">
        <f t="shared" si="3"/>
        <v>0</v>
      </c>
      <c r="K27" s="160">
        <f t="shared" si="3"/>
        <v>0</v>
      </c>
      <c r="L27" s="160">
        <f t="shared" si="3"/>
        <v>0</v>
      </c>
      <c r="M27" s="160">
        <f t="shared" si="3"/>
        <v>0</v>
      </c>
      <c r="N27" s="160">
        <f t="shared" si="3"/>
        <v>0</v>
      </c>
      <c r="O27" s="160">
        <f t="shared" si="3"/>
        <v>0</v>
      </c>
      <c r="P27" s="160">
        <f t="shared" si="2"/>
        <v>0</v>
      </c>
      <c r="Q27" s="161"/>
    </row>
    <row r="28" spans="1:17" ht="24.75" customHeight="1">
      <c r="A28" s="162" t="s">
        <v>59</v>
      </c>
      <c r="C28" s="161"/>
      <c r="D28" s="149"/>
      <c r="E28" s="149"/>
      <c r="F28" s="149"/>
      <c r="G28" s="149"/>
      <c r="H28" s="149"/>
      <c r="I28" s="149"/>
      <c r="J28" s="149"/>
      <c r="K28" s="149"/>
      <c r="L28" s="149"/>
      <c r="M28" s="149"/>
      <c r="N28" s="149"/>
      <c r="O28" s="149"/>
      <c r="P28" s="149"/>
      <c r="Q28" s="161"/>
    </row>
    <row r="29" spans="1:17" ht="15" customHeight="1">
      <c r="A29" s="129" t="s">
        <v>165</v>
      </c>
      <c r="B29" s="155" t="s">
        <v>239</v>
      </c>
      <c r="C29" s="161"/>
      <c r="D29" s="50"/>
      <c r="E29" s="50"/>
      <c r="F29" s="50"/>
      <c r="G29" s="50"/>
      <c r="H29" s="50"/>
      <c r="I29" s="50"/>
      <c r="J29" s="50"/>
      <c r="K29" s="50"/>
      <c r="L29" s="50"/>
      <c r="M29" s="50"/>
      <c r="N29" s="50"/>
      <c r="O29" s="50"/>
      <c r="P29" s="148">
        <f>SUM(D29:O29)</f>
        <v>0</v>
      </c>
      <c r="Q29" s="161"/>
    </row>
    <row r="30" spans="1:17" ht="15" customHeight="1">
      <c r="A30" s="129" t="s">
        <v>165</v>
      </c>
      <c r="B30" s="45" t="s">
        <v>240</v>
      </c>
      <c r="C30" s="161"/>
      <c r="D30" s="163">
        <f>IF(D24=0,0,D29/D24)</f>
        <v>0</v>
      </c>
      <c r="E30" s="163">
        <f>IF(E24=0,0,E29/E24)</f>
        <v>0</v>
      </c>
      <c r="F30" s="163">
        <f>IF(F24=0,0,F29/F24)</f>
        <v>0</v>
      </c>
      <c r="G30" s="163">
        <f>IF(G24=0,0,G29/G24)</f>
        <v>0</v>
      </c>
      <c r="H30" s="163">
        <f>IF(H24=0,0,H29/H24)</f>
        <v>0</v>
      </c>
      <c r="I30" s="163">
        <f aca="true" t="shared" si="4" ref="I30:O30">IF(I24=0,0,I29/I24)</f>
        <v>0</v>
      </c>
      <c r="J30" s="163">
        <f t="shared" si="4"/>
        <v>0</v>
      </c>
      <c r="K30" s="163">
        <f t="shared" si="4"/>
        <v>0</v>
      </c>
      <c r="L30" s="163">
        <f t="shared" si="4"/>
        <v>0</v>
      </c>
      <c r="M30" s="163">
        <f t="shared" si="4"/>
        <v>0</v>
      </c>
      <c r="N30" s="163">
        <f t="shared" si="4"/>
        <v>0</v>
      </c>
      <c r="O30" s="163">
        <f t="shared" si="4"/>
        <v>0</v>
      </c>
      <c r="P30" s="164">
        <f>IF(P24=0,0,P29/P24)</f>
        <v>0</v>
      </c>
      <c r="Q30" s="161"/>
    </row>
    <row r="31" spans="1:17" ht="15" customHeight="1">
      <c r="A31" s="129" t="s">
        <v>165</v>
      </c>
      <c r="B31" s="155" t="s">
        <v>291</v>
      </c>
      <c r="C31" s="161"/>
      <c r="D31" s="50"/>
      <c r="E31" s="50"/>
      <c r="F31" s="50"/>
      <c r="G31" s="50"/>
      <c r="H31" s="50"/>
      <c r="I31" s="50"/>
      <c r="J31" s="50"/>
      <c r="K31" s="50"/>
      <c r="L31" s="50"/>
      <c r="M31" s="50"/>
      <c r="N31" s="50"/>
      <c r="O31" s="50"/>
      <c r="P31" s="148">
        <f>SUM(D31:O31)</f>
        <v>0</v>
      </c>
      <c r="Q31" s="161"/>
    </row>
    <row r="32" spans="1:17" ht="15" customHeight="1">
      <c r="A32" s="129" t="s">
        <v>165</v>
      </c>
      <c r="B32" s="45" t="s">
        <v>241</v>
      </c>
      <c r="C32" s="161"/>
      <c r="D32" s="50"/>
      <c r="E32" s="50"/>
      <c r="F32" s="50"/>
      <c r="G32" s="50"/>
      <c r="H32" s="50"/>
      <c r="I32" s="50"/>
      <c r="J32" s="50"/>
      <c r="K32" s="50"/>
      <c r="L32" s="50"/>
      <c r="M32" s="50"/>
      <c r="N32" s="50"/>
      <c r="O32" s="50"/>
      <c r="P32" s="148">
        <f>SUM(D32:O32)</f>
        <v>0</v>
      </c>
      <c r="Q32" s="161"/>
    </row>
    <row r="33" spans="1:17" ht="24.75" customHeight="1">
      <c r="A33" s="165" t="s">
        <v>60</v>
      </c>
      <c r="C33" s="161"/>
      <c r="D33" s="161"/>
      <c r="E33" s="161"/>
      <c r="F33" s="161"/>
      <c r="G33" s="161"/>
      <c r="H33" s="161"/>
      <c r="I33" s="161"/>
      <c r="J33" s="161"/>
      <c r="K33" s="161"/>
      <c r="L33" s="161"/>
      <c r="M33" s="161"/>
      <c r="N33" s="161"/>
      <c r="O33" s="161"/>
      <c r="P33" s="161"/>
      <c r="Q33" s="161"/>
    </row>
    <row r="34" spans="1:17" ht="15" customHeight="1">
      <c r="A34" s="129" t="s">
        <v>165</v>
      </c>
      <c r="B34" s="45" t="s">
        <v>242</v>
      </c>
      <c r="C34" s="47"/>
      <c r="D34" s="50"/>
      <c r="E34" s="50"/>
      <c r="F34" s="50"/>
      <c r="G34" s="50"/>
      <c r="H34" s="50"/>
      <c r="I34" s="50"/>
      <c r="J34" s="50"/>
      <c r="K34" s="50"/>
      <c r="L34" s="50"/>
      <c r="M34" s="50"/>
      <c r="N34" s="50"/>
      <c r="O34" s="50"/>
      <c r="P34" s="148">
        <f>SUM(D34:O34)</f>
        <v>0</v>
      </c>
      <c r="Q34" s="47"/>
    </row>
    <row r="35" spans="1:17" ht="15" customHeight="1">
      <c r="A35" s="129" t="s">
        <v>165</v>
      </c>
      <c r="B35" s="45" t="s">
        <v>292</v>
      </c>
      <c r="C35" s="47"/>
      <c r="D35" s="50"/>
      <c r="E35" s="50"/>
      <c r="F35" s="50"/>
      <c r="G35" s="50"/>
      <c r="H35" s="50"/>
      <c r="I35" s="50"/>
      <c r="J35" s="50"/>
      <c r="K35" s="50"/>
      <c r="L35" s="50"/>
      <c r="M35" s="50"/>
      <c r="N35" s="50"/>
      <c r="O35" s="50"/>
      <c r="P35" s="148">
        <f>SUM(D35:O35)</f>
        <v>0</v>
      </c>
      <c r="Q35" s="47"/>
    </row>
    <row r="36" spans="1:17" ht="24.75" customHeight="1">
      <c r="A36" s="165" t="s">
        <v>30</v>
      </c>
      <c r="C36" s="47"/>
      <c r="D36" s="149"/>
      <c r="E36" s="149"/>
      <c r="F36" s="149"/>
      <c r="G36" s="47"/>
      <c r="H36" s="47"/>
      <c r="I36" s="47"/>
      <c r="J36" s="47"/>
      <c r="K36" s="47"/>
      <c r="L36" s="47"/>
      <c r="M36" s="47"/>
      <c r="N36" s="47"/>
      <c r="O36" s="47"/>
      <c r="P36" s="47"/>
      <c r="Q36" s="47"/>
    </row>
    <row r="37" spans="1:17" ht="15" customHeight="1">
      <c r="A37" s="129" t="s">
        <v>165</v>
      </c>
      <c r="B37" s="45" t="s">
        <v>293</v>
      </c>
      <c r="C37" s="47"/>
      <c r="D37" s="166">
        <f>IF('Part 1'!D8=0,0,D16/'Part 1'!D8)</f>
        <v>0</v>
      </c>
      <c r="E37" s="166">
        <f>IF('Part 1'!E8=0,0,E16/'Part 1'!E8)</f>
        <v>0</v>
      </c>
      <c r="F37" s="166">
        <f>IF('Part 1'!F8=0,0,F16/'Part 1'!F8)</f>
        <v>0</v>
      </c>
      <c r="G37" s="166">
        <f>IF('Part 1'!G8=0,0,G16/'Part 1'!G8)</f>
        <v>0</v>
      </c>
      <c r="H37" s="166">
        <f>IF('Part 1'!H8=0,0,H16/'Part 1'!H8)</f>
        <v>0</v>
      </c>
      <c r="I37" s="166">
        <f>IF('Part 1'!I8=0,0,I16/'Part 1'!I8)</f>
        <v>0</v>
      </c>
      <c r="J37" s="166">
        <f>IF('Part 1'!J8=0,0,J16/'Part 1'!J8)</f>
        <v>0</v>
      </c>
      <c r="K37" s="166">
        <f>IF('Part 1'!K8=0,0,K16/'Part 1'!K8)</f>
        <v>0</v>
      </c>
      <c r="L37" s="166">
        <f>IF('Part 1'!L8=0,0,L16/'Part 1'!L8)</f>
        <v>0</v>
      </c>
      <c r="M37" s="166">
        <f>IF('Part 1'!M8=0,0,M16/'Part 1'!M8)</f>
        <v>0</v>
      </c>
      <c r="N37" s="166">
        <f>IF('Part 1'!N8=0,0,N16/'Part 1'!N8)</f>
        <v>0</v>
      </c>
      <c r="O37" s="166">
        <f>IF('Part 1'!O8=0,0,O16/'Part 1'!O8)</f>
        <v>0</v>
      </c>
      <c r="P37" s="166">
        <f>IF('Part 1'!P8=0,0,P16/'Part 1'!P8)</f>
        <v>0</v>
      </c>
      <c r="Q37" s="47"/>
    </row>
    <row r="38" spans="1:17" ht="15" customHeight="1">
      <c r="A38" s="129" t="s">
        <v>165</v>
      </c>
      <c r="B38" s="45" t="s">
        <v>294</v>
      </c>
      <c r="C38" s="47"/>
      <c r="D38" s="166">
        <f>IF('Part 1'!D8=0,0,D17/'Part 1'!D8)</f>
        <v>0</v>
      </c>
      <c r="E38" s="166">
        <f>IF('Part 1'!E8=0,0,E17/'Part 1'!E8)</f>
        <v>0</v>
      </c>
      <c r="F38" s="166">
        <f>IF('Part 1'!F8=0,0,F17/'Part 1'!F8)</f>
        <v>0</v>
      </c>
      <c r="G38" s="166">
        <f>IF('Part 1'!G8=0,0,G17/'Part 1'!G8)</f>
        <v>0</v>
      </c>
      <c r="H38" s="166">
        <f>IF('Part 1'!H8=0,0,H17/'Part 1'!H8)</f>
        <v>0</v>
      </c>
      <c r="I38" s="166">
        <f>IF('Part 1'!I8=0,0,I17/'Part 1'!I8)</f>
        <v>0</v>
      </c>
      <c r="J38" s="166">
        <f>IF('Part 1'!J8=0,0,J17/'Part 1'!J8)</f>
        <v>0</v>
      </c>
      <c r="K38" s="166">
        <f>IF('Part 1'!K8=0,0,K17/'Part 1'!K8)</f>
        <v>0</v>
      </c>
      <c r="L38" s="166">
        <f>IF('Part 1'!L8=0,0,L17/'Part 1'!L8)</f>
        <v>0</v>
      </c>
      <c r="M38" s="166">
        <f>IF('Part 1'!M8=0,0,M17/'Part 1'!M8)</f>
        <v>0</v>
      </c>
      <c r="N38" s="166">
        <f>IF('Part 1'!N8=0,0,N17/'Part 1'!N8)</f>
        <v>0</v>
      </c>
      <c r="O38" s="166">
        <f>IF('Part 1'!O8=0,0,O17/'Part 1'!O8)</f>
        <v>0</v>
      </c>
      <c r="P38" s="166">
        <f>IF('Part 1'!P8=0,0,P17/'Part 1'!P8)</f>
        <v>0</v>
      </c>
      <c r="Q38" s="47"/>
    </row>
    <row r="39" spans="1:17" s="45" customFormat="1" ht="15" customHeight="1">
      <c r="A39" s="129" t="s">
        <v>165</v>
      </c>
      <c r="B39" s="45" t="s">
        <v>295</v>
      </c>
      <c r="C39" s="47"/>
      <c r="D39" s="164">
        <f>IF(D24=0,0,D12/(D24-SUM(D19:D23)))</f>
        <v>0</v>
      </c>
      <c r="E39" s="164">
        <f aca="true" t="shared" si="5" ref="E39:O39">IF(E24=0,0,E12/(E24-SUM(E19:E23)))</f>
        <v>0</v>
      </c>
      <c r="F39" s="164">
        <f t="shared" si="5"/>
        <v>0</v>
      </c>
      <c r="G39" s="164">
        <f t="shared" si="5"/>
        <v>0</v>
      </c>
      <c r="H39" s="164">
        <f t="shared" si="5"/>
        <v>0</v>
      </c>
      <c r="I39" s="164">
        <f t="shared" si="5"/>
        <v>0</v>
      </c>
      <c r="J39" s="164">
        <f t="shared" si="5"/>
        <v>0</v>
      </c>
      <c r="K39" s="164">
        <f t="shared" si="5"/>
        <v>0</v>
      </c>
      <c r="L39" s="164">
        <f t="shared" si="5"/>
        <v>0</v>
      </c>
      <c r="M39" s="164">
        <f t="shared" si="5"/>
        <v>0</v>
      </c>
      <c r="N39" s="164">
        <f t="shared" si="5"/>
        <v>0</v>
      </c>
      <c r="O39" s="164">
        <f t="shared" si="5"/>
        <v>0</v>
      </c>
      <c r="P39" s="167">
        <f>IF(P24=0,0,P12/(P24-SUM(P19:P23)))</f>
        <v>0</v>
      </c>
      <c r="Q39" s="47"/>
    </row>
    <row r="40" spans="1:17" ht="15" customHeight="1">
      <c r="A40" s="45"/>
      <c r="B40" s="45"/>
      <c r="C40" s="33"/>
      <c r="D40" s="33"/>
      <c r="E40" s="33"/>
      <c r="F40" s="33"/>
      <c r="G40" s="33"/>
      <c r="H40" s="33"/>
      <c r="I40" s="33"/>
      <c r="J40" s="33"/>
      <c r="K40" s="33"/>
      <c r="L40" s="33"/>
      <c r="M40" s="33"/>
      <c r="N40" s="33"/>
      <c r="O40" s="33"/>
      <c r="P40" s="33"/>
      <c r="Q40" s="33"/>
    </row>
    <row r="41" ht="15" customHeight="1"/>
    <row r="42" ht="15" customHeight="1"/>
    <row r="43" ht="15" customHeight="1"/>
    <row r="44" ht="15" customHeight="1"/>
    <row r="45" ht="15" customHeight="1">
      <c r="A45" s="49" t="s">
        <v>34</v>
      </c>
    </row>
    <row r="46" ht="12.75" customHeight="1" hidden="1"/>
    <row r="47" ht="12.75" customHeight="1" hidden="1">
      <c r="E47" s="255" t="s">
        <v>61</v>
      </c>
    </row>
    <row r="48" spans="6:9" ht="12.75" customHeight="1" hidden="1">
      <c r="F48" s="266" t="s">
        <v>65</v>
      </c>
      <c r="G48" s="266" t="s">
        <v>66</v>
      </c>
      <c r="I48" s="255" t="s">
        <v>67</v>
      </c>
    </row>
    <row r="49" spans="5:9" ht="12.75" customHeight="1" hidden="1">
      <c r="E49" s="49" t="s">
        <v>27</v>
      </c>
      <c r="F49" s="267">
        <v>0.75</v>
      </c>
      <c r="G49" s="267"/>
      <c r="I49" s="168" t="s">
        <v>70</v>
      </c>
    </row>
    <row r="50" spans="5:9" ht="12.75" customHeight="1" hidden="1">
      <c r="E50" s="49" t="s">
        <v>45</v>
      </c>
      <c r="F50" s="267">
        <v>0</v>
      </c>
      <c r="G50" s="267"/>
      <c r="I50" s="168" t="s">
        <v>69</v>
      </c>
    </row>
    <row r="51" spans="5:9" ht="12.75" customHeight="1" hidden="1">
      <c r="E51" s="49" t="s">
        <v>62</v>
      </c>
      <c r="F51" s="267">
        <v>0.75</v>
      </c>
      <c r="G51" s="267"/>
      <c r="I51" s="168" t="s">
        <v>71</v>
      </c>
    </row>
    <row r="52" spans="5:9" ht="12.75" customHeight="1" hidden="1">
      <c r="E52" s="49" t="s">
        <v>63</v>
      </c>
      <c r="F52" s="267">
        <v>0.75</v>
      </c>
      <c r="G52" s="267"/>
      <c r="I52" s="49" t="s">
        <v>72</v>
      </c>
    </row>
    <row r="53" spans="5:9" ht="12.75" customHeight="1" hidden="1">
      <c r="E53" s="49" t="s">
        <v>64</v>
      </c>
      <c r="F53" s="267">
        <v>0</v>
      </c>
      <c r="G53" s="267"/>
      <c r="I53" s="168" t="s">
        <v>73</v>
      </c>
    </row>
    <row r="54" spans="5:7" ht="12.75" customHeight="1" hidden="1">
      <c r="E54" s="49" t="s">
        <v>46</v>
      </c>
      <c r="F54" s="267"/>
      <c r="G54" s="267"/>
    </row>
    <row r="55" spans="6:7" ht="12.75" customHeight="1" hidden="1">
      <c r="F55" s="267"/>
      <c r="G55" s="267"/>
    </row>
    <row r="56" spans="6:8" ht="12.75" customHeight="1" hidden="1">
      <c r="F56" s="49" t="s">
        <v>68</v>
      </c>
      <c r="H56" s="268">
        <f>+F49</f>
        <v>0.75</v>
      </c>
    </row>
    <row r="57" spans="1:16" ht="12.75" customHeight="1" hidden="1">
      <c r="A57" s="257"/>
      <c r="B57" s="257"/>
      <c r="C57" s="257"/>
      <c r="D57" s="257"/>
      <c r="E57" s="257"/>
      <c r="F57" s="257"/>
      <c r="G57" s="257"/>
      <c r="H57" s="257"/>
      <c r="I57" s="257"/>
      <c r="J57" s="257"/>
      <c r="K57" s="257"/>
      <c r="L57" s="257"/>
      <c r="M57" s="257"/>
      <c r="N57" s="257"/>
      <c r="O57" s="257"/>
      <c r="P57" s="257"/>
    </row>
    <row r="58" ht="14.25">
      <c r="A58" s="49" t="s">
        <v>126</v>
      </c>
    </row>
  </sheetData>
  <sheetProtection password="C331" sheet="1" formatColumns="0"/>
  <mergeCells count="2">
    <mergeCell ref="A1:B1"/>
    <mergeCell ref="C1:P1"/>
  </mergeCells>
  <dataValidations count="1">
    <dataValidation type="decimal" allowBlank="1" showInputMessage="1" showErrorMessage="1" errorTitle="Non-numeric value entered" error="Only numeric entries are acceptable.  Try again." sqref="D8:O23 D29:O29 D31:O32 D34:O35">
      <formula1>-99999999999999</formula1>
      <formula2>999999999999999</formula2>
    </dataValidation>
  </dataValidations>
  <hyperlinks>
    <hyperlink ref="I50" r:id="rId1" display="http://www.hhsc.state.tx.us/rad/managed-care/downloads/2012-star-plus-info.pdf"/>
    <hyperlink ref="I49" r:id="rId2" display="http://www.hhsc.state.tx.us/rad/managed-care/downloads/2012-star-info.pdf"/>
    <hyperlink ref="I51" r:id="rId3" display="http://www.hhsc.state.tx.us/rad/managed-care/downloads/2012-chip-info.pdf"/>
    <hyperlink ref="I53" r:id="rId4" display="http://www.hhsc.state.tx.us/rad/managed-care/downloads/2012-star-health-info.pdf"/>
  </hyperlinks>
  <printOptions/>
  <pageMargins left="0.5" right="0.5" top="0.5" bottom="0.5" header="0.5" footer="0.5"/>
  <pageSetup cellComments="asDisplayed" fitToHeight="1" fitToWidth="1" horizontalDpi="600" verticalDpi="600" orientation="landscape" scale="43" r:id="rId5"/>
  <headerFooter alignWithMargins="0">
    <oddFooter>&amp;L&amp;A&amp;CMedical Expense by Service Type&amp;R&amp;D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74"/>
  <sheetViews>
    <sheetView zoomScalePageLayoutView="0" workbookViewId="0" topLeftCell="A1">
      <pane ySplit="7" topLeftCell="A8" activePane="bottomLeft" state="frozen"/>
      <selection pane="topLeft" activeCell="A1" sqref="A1"/>
      <selection pane="bottomLeft" activeCell="A1" sqref="A1:B1"/>
    </sheetView>
  </sheetViews>
  <sheetFormatPr defaultColWidth="0" defaultRowHeight="12.75" zeroHeight="1"/>
  <cols>
    <col min="1" max="1" width="24.83203125" style="49" customWidth="1"/>
    <col min="2" max="2" width="40.83203125" style="49" customWidth="1"/>
    <col min="3" max="3" width="24.66015625" style="49" customWidth="1"/>
    <col min="4" max="16" width="17.83203125" style="49" customWidth="1"/>
    <col min="17" max="17" width="2.83203125" style="49" customWidth="1"/>
    <col min="18" max="23" width="12.83203125" style="49" hidden="1" customWidth="1"/>
    <col min="24" max="16384" width="0" style="49" hidden="1" customWidth="1"/>
  </cols>
  <sheetData>
    <row r="1" spans="1:17" ht="30" customHeight="1">
      <c r="A1" s="303" t="s">
        <v>20</v>
      </c>
      <c r="B1" s="303"/>
      <c r="C1" s="313"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13"/>
      <c r="E1" s="313"/>
      <c r="F1" s="313"/>
      <c r="G1" s="313"/>
      <c r="H1" s="313"/>
      <c r="I1" s="313"/>
      <c r="J1" s="313"/>
      <c r="K1" s="313"/>
      <c r="L1" s="313"/>
      <c r="M1" s="313"/>
      <c r="N1" s="313"/>
      <c r="O1" s="313"/>
      <c r="P1" s="313"/>
      <c r="Q1" s="102"/>
    </row>
    <row r="2" spans="1:17" ht="15" customHeight="1">
      <c r="A2" s="92" t="s">
        <v>47</v>
      </c>
      <c r="B2" s="170">
        <f>'Part 1'!B2:E2</f>
        <v>0</v>
      </c>
      <c r="C2" s="170"/>
      <c r="D2" s="170"/>
      <c r="E2" s="170"/>
      <c r="F2" s="170"/>
      <c r="G2" s="170"/>
      <c r="Q2" s="104"/>
    </row>
    <row r="3" spans="1:17" ht="15" customHeight="1">
      <c r="A3" s="92" t="s">
        <v>4</v>
      </c>
      <c r="B3" s="22">
        <f>+'Part 1'!B3</f>
        <v>2020</v>
      </c>
      <c r="C3" s="92" t="s">
        <v>19</v>
      </c>
      <c r="D3" s="258" t="str">
        <f>+'Part 1'!D3:D3</f>
        <v>STAR Health</v>
      </c>
      <c r="E3" s="87"/>
      <c r="F3" s="259"/>
      <c r="G3" s="248"/>
      <c r="H3" s="248"/>
      <c r="I3" s="248"/>
      <c r="J3" s="248"/>
      <c r="K3" s="248"/>
      <c r="L3" s="248"/>
      <c r="M3" s="248"/>
      <c r="N3" s="248"/>
      <c r="O3" s="248"/>
      <c r="P3" s="249"/>
      <c r="Q3" s="109"/>
    </row>
    <row r="4" spans="1:17" ht="15" customHeight="1">
      <c r="A4" s="92" t="s">
        <v>5</v>
      </c>
      <c r="B4" s="107">
        <f>SUM('Part 1'!B4)</f>
        <v>0</v>
      </c>
      <c r="C4" s="95" t="s">
        <v>80</v>
      </c>
      <c r="D4" s="108" t="str">
        <f>+'Part 1'!D4:D4</f>
        <v>Statewide</v>
      </c>
      <c r="E4" s="108"/>
      <c r="F4" s="250"/>
      <c r="G4" s="251"/>
      <c r="H4" s="251"/>
      <c r="I4" s="251"/>
      <c r="J4" s="251"/>
      <c r="K4" s="251"/>
      <c r="L4" s="251"/>
      <c r="M4" s="251"/>
      <c r="N4" s="251"/>
      <c r="O4" s="251"/>
      <c r="P4" s="251"/>
      <c r="Q4" s="109"/>
    </row>
    <row r="5" spans="1:17" ht="15" customHeight="1">
      <c r="A5" s="92" t="s">
        <v>6</v>
      </c>
      <c r="B5" s="108">
        <f>'Part 1'!B5</f>
        <v>0</v>
      </c>
      <c r="C5" s="92" t="s">
        <v>74</v>
      </c>
      <c r="D5" s="107">
        <f>+'Part 1'!D5</f>
        <v>0</v>
      </c>
      <c r="F5" s="251"/>
      <c r="G5" s="251"/>
      <c r="H5" s="251"/>
      <c r="I5" s="251"/>
      <c r="J5" s="251"/>
      <c r="K5" s="251"/>
      <c r="L5" s="251"/>
      <c r="M5" s="251"/>
      <c r="N5" s="251"/>
      <c r="O5" s="251"/>
      <c r="P5" s="251"/>
      <c r="Q5" s="109"/>
    </row>
    <row r="6" spans="1:17" ht="30" customHeight="1">
      <c r="A6" s="96" t="s">
        <v>89</v>
      </c>
      <c r="B6" s="212" t="s">
        <v>96</v>
      </c>
      <c r="C6" s="22"/>
      <c r="D6" s="150"/>
      <c r="E6" s="150"/>
      <c r="F6" s="171"/>
      <c r="G6" s="113"/>
      <c r="H6" s="113"/>
      <c r="I6" s="113"/>
      <c r="J6" s="113"/>
      <c r="K6" s="113"/>
      <c r="L6" s="113"/>
      <c r="M6" s="113"/>
      <c r="N6" s="113"/>
      <c r="O6" s="113"/>
      <c r="P6" s="113"/>
      <c r="Q6" s="132"/>
    </row>
    <row r="7" spans="1:17" ht="30" customHeight="1">
      <c r="A7" s="128" t="s">
        <v>133</v>
      </c>
      <c r="B7" s="154" t="s">
        <v>134</v>
      </c>
      <c r="C7" s="96" t="s">
        <v>0</v>
      </c>
      <c r="D7" s="115" t="str">
        <f>+'Part 1'!D7</f>
        <v>Sep-19</v>
      </c>
      <c r="E7" s="115" t="str">
        <f>+'Part 1'!E7</f>
        <v>Oct-19</v>
      </c>
      <c r="F7" s="115" t="str">
        <f>+'Part 1'!F7</f>
        <v>Nov-19</v>
      </c>
      <c r="G7" s="115" t="str">
        <f>+'Part 1'!G7</f>
        <v>Dec-19</v>
      </c>
      <c r="H7" s="115" t="str">
        <f>+'Part 1'!H7</f>
        <v>Jan-20</v>
      </c>
      <c r="I7" s="115" t="str">
        <f>+'Part 1'!I7</f>
        <v>Feb-20</v>
      </c>
      <c r="J7" s="115" t="str">
        <f>+'Part 1'!J7</f>
        <v>Mar-20</v>
      </c>
      <c r="K7" s="115" t="str">
        <f>+'Part 1'!K7</f>
        <v>Apr-20</v>
      </c>
      <c r="L7" s="115" t="str">
        <f>+'Part 1'!L7</f>
        <v>May-20</v>
      </c>
      <c r="M7" s="115" t="str">
        <f>+'Part 1'!M7</f>
        <v>Jun-20</v>
      </c>
      <c r="N7" s="115" t="str">
        <f>+'Part 1'!N7</f>
        <v>Jul-20</v>
      </c>
      <c r="O7" s="115" t="str">
        <f>+'Part 1'!O7</f>
        <v>Aug-20</v>
      </c>
      <c r="P7" s="100" t="s">
        <v>1</v>
      </c>
      <c r="Q7" s="116"/>
    </row>
    <row r="8" spans="1:4" ht="24.75" customHeight="1">
      <c r="A8" s="172" t="s">
        <v>243</v>
      </c>
      <c r="C8" s="84"/>
      <c r="D8" s="45"/>
    </row>
    <row r="9" spans="1:17" ht="15" customHeight="1">
      <c r="A9" s="101" t="s">
        <v>165</v>
      </c>
      <c r="B9" s="146" t="s">
        <v>177</v>
      </c>
      <c r="C9" s="133"/>
      <c r="D9" s="173"/>
      <c r="E9" s="173"/>
      <c r="F9" s="173"/>
      <c r="G9" s="173"/>
      <c r="H9" s="173"/>
      <c r="I9" s="173"/>
      <c r="J9" s="173"/>
      <c r="K9" s="173"/>
      <c r="L9" s="173"/>
      <c r="M9" s="173"/>
      <c r="N9" s="173"/>
      <c r="O9" s="173"/>
      <c r="P9" s="48">
        <f>SUM(D9:O9)</f>
        <v>0</v>
      </c>
      <c r="Q9" s="47"/>
    </row>
    <row r="10" spans="1:17" ht="15" customHeight="1">
      <c r="A10" s="101" t="s">
        <v>165</v>
      </c>
      <c r="B10" s="146" t="s">
        <v>178</v>
      </c>
      <c r="C10" s="133"/>
      <c r="D10" s="173"/>
      <c r="E10" s="173"/>
      <c r="F10" s="173"/>
      <c r="G10" s="173"/>
      <c r="H10" s="173"/>
      <c r="I10" s="173"/>
      <c r="J10" s="173"/>
      <c r="K10" s="173"/>
      <c r="L10" s="173"/>
      <c r="M10" s="173"/>
      <c r="N10" s="173"/>
      <c r="O10" s="173"/>
      <c r="P10" s="48">
        <f>SUM(D10:O10)</f>
        <v>0</v>
      </c>
      <c r="Q10" s="47"/>
    </row>
    <row r="11" spans="1:17" ht="15" customHeight="1">
      <c r="A11" s="101" t="s">
        <v>165</v>
      </c>
      <c r="B11" s="309" t="s">
        <v>179</v>
      </c>
      <c r="C11" s="309"/>
      <c r="D11" s="173"/>
      <c r="E11" s="173"/>
      <c r="F11" s="173"/>
      <c r="G11" s="173"/>
      <c r="H11" s="173"/>
      <c r="I11" s="173"/>
      <c r="J11" s="173"/>
      <c r="K11" s="173"/>
      <c r="L11" s="173"/>
      <c r="M11" s="173"/>
      <c r="N11" s="173"/>
      <c r="O11" s="173"/>
      <c r="P11" s="48">
        <f>SUM(D11:O11)</f>
        <v>0</v>
      </c>
      <c r="Q11" s="47"/>
    </row>
    <row r="12" spans="1:17" ht="15" customHeight="1">
      <c r="A12" s="101" t="s">
        <v>165</v>
      </c>
      <c r="B12" s="309" t="s">
        <v>180</v>
      </c>
      <c r="C12" s="309"/>
      <c r="D12" s="173"/>
      <c r="E12" s="173"/>
      <c r="F12" s="173"/>
      <c r="G12" s="173"/>
      <c r="H12" s="173"/>
      <c r="I12" s="173"/>
      <c r="J12" s="173"/>
      <c r="K12" s="173"/>
      <c r="L12" s="173"/>
      <c r="M12" s="173"/>
      <c r="N12" s="173"/>
      <c r="O12" s="173"/>
      <c r="P12" s="48">
        <f>SUM(D12:O12)</f>
        <v>0</v>
      </c>
      <c r="Q12" s="47"/>
    </row>
    <row r="13" spans="1:17" ht="15" customHeight="1">
      <c r="A13" s="101" t="s">
        <v>165</v>
      </c>
      <c r="B13" s="147" t="s">
        <v>181</v>
      </c>
      <c r="C13" s="133"/>
      <c r="D13" s="173"/>
      <c r="E13" s="173"/>
      <c r="F13" s="173"/>
      <c r="G13" s="173"/>
      <c r="H13" s="173"/>
      <c r="I13" s="173"/>
      <c r="J13" s="173"/>
      <c r="K13" s="173"/>
      <c r="L13" s="173"/>
      <c r="M13" s="173"/>
      <c r="N13" s="173"/>
      <c r="O13" s="173"/>
      <c r="P13" s="48">
        <f>SUM(D13:O13)</f>
        <v>0</v>
      </c>
      <c r="Q13" s="47"/>
    </row>
    <row r="14" spans="1:17" s="45" customFormat="1" ht="15" customHeight="1">
      <c r="A14" s="101" t="s">
        <v>165</v>
      </c>
      <c r="B14" s="174" t="s">
        <v>285</v>
      </c>
      <c r="C14" s="64"/>
      <c r="D14" s="175">
        <f>SUM(D9:D13)</f>
        <v>0</v>
      </c>
      <c r="E14" s="175">
        <f>SUM(E9:E13)</f>
        <v>0</v>
      </c>
      <c r="F14" s="175">
        <f>SUM(F9:F13)</f>
        <v>0</v>
      </c>
      <c r="G14" s="175">
        <f>SUM(G9:G13)</f>
        <v>0</v>
      </c>
      <c r="H14" s="175">
        <f>SUM(H9:H13)</f>
        <v>0</v>
      </c>
      <c r="I14" s="175">
        <f aca="true" t="shared" si="0" ref="I14:O14">SUM(I9:I13)</f>
        <v>0</v>
      </c>
      <c r="J14" s="175">
        <f t="shared" si="0"/>
        <v>0</v>
      </c>
      <c r="K14" s="175">
        <f t="shared" si="0"/>
        <v>0</v>
      </c>
      <c r="L14" s="175">
        <f t="shared" si="0"/>
        <v>0</v>
      </c>
      <c r="M14" s="175">
        <f t="shared" si="0"/>
        <v>0</v>
      </c>
      <c r="N14" s="175">
        <f t="shared" si="0"/>
        <v>0</v>
      </c>
      <c r="O14" s="175">
        <f t="shared" si="0"/>
        <v>0</v>
      </c>
      <c r="P14" s="176">
        <f>SUM(P9:P13)</f>
        <v>0</v>
      </c>
      <c r="Q14" s="47"/>
    </row>
    <row r="15" spans="1:17" s="45" customFormat="1" ht="15" customHeight="1">
      <c r="A15" s="101" t="s">
        <v>165</v>
      </c>
      <c r="B15" s="84" t="s">
        <v>244</v>
      </c>
      <c r="C15" s="177"/>
      <c r="D15" s="178"/>
      <c r="E15" s="178"/>
      <c r="F15" s="178"/>
      <c r="G15" s="178"/>
      <c r="H15" s="178"/>
      <c r="I15" s="178"/>
      <c r="J15" s="178"/>
      <c r="K15" s="178"/>
      <c r="L15" s="178"/>
      <c r="M15" s="178"/>
      <c r="N15" s="178"/>
      <c r="O15" s="178"/>
      <c r="P15" s="179">
        <f>SUM(D15:O15)</f>
        <v>0</v>
      </c>
      <c r="Q15" s="47"/>
    </row>
    <row r="16" spans="1:17" s="45" customFormat="1" ht="15" customHeight="1">
      <c r="A16" s="101" t="s">
        <v>165</v>
      </c>
      <c r="B16" s="84" t="s">
        <v>245</v>
      </c>
      <c r="C16" s="180"/>
      <c r="D16" s="181"/>
      <c r="E16" s="181"/>
      <c r="F16" s="181"/>
      <c r="G16" s="181"/>
      <c r="H16" s="181"/>
      <c r="I16" s="181"/>
      <c r="J16" s="181"/>
      <c r="K16" s="181"/>
      <c r="L16" s="181"/>
      <c r="M16" s="181"/>
      <c r="N16" s="181"/>
      <c r="O16" s="181"/>
      <c r="P16" s="182">
        <f>SUM(D16:O16)</f>
        <v>0</v>
      </c>
      <c r="Q16" s="47"/>
    </row>
    <row r="17" spans="1:17" s="45" customFormat="1" ht="15" customHeight="1" thickBot="1">
      <c r="A17" s="101" t="s">
        <v>165</v>
      </c>
      <c r="B17" s="174" t="s">
        <v>286</v>
      </c>
      <c r="C17" s="64"/>
      <c r="D17" s="183">
        <f>SUM(D14:D15)-D16</f>
        <v>0</v>
      </c>
      <c r="E17" s="183">
        <f>SUM(E14:E15)-E16</f>
        <v>0</v>
      </c>
      <c r="F17" s="183">
        <f>SUM(F14:F15)-F16</f>
        <v>0</v>
      </c>
      <c r="G17" s="183">
        <f>SUM(G14:G15)-G16</f>
        <v>0</v>
      </c>
      <c r="H17" s="183">
        <f>SUM(H14:H15)-H16</f>
        <v>0</v>
      </c>
      <c r="I17" s="183">
        <f aca="true" t="shared" si="1" ref="I17:O17">SUM(I14:I15)-I16</f>
        <v>0</v>
      </c>
      <c r="J17" s="183">
        <f t="shared" si="1"/>
        <v>0</v>
      </c>
      <c r="K17" s="183">
        <f t="shared" si="1"/>
        <v>0</v>
      </c>
      <c r="L17" s="183">
        <f t="shared" si="1"/>
        <v>0</v>
      </c>
      <c r="M17" s="183">
        <f t="shared" si="1"/>
        <v>0</v>
      </c>
      <c r="N17" s="183">
        <f t="shared" si="1"/>
        <v>0</v>
      </c>
      <c r="O17" s="183">
        <f t="shared" si="1"/>
        <v>0</v>
      </c>
      <c r="P17" s="184">
        <f>SUM(P14:P15)-P16</f>
        <v>0</v>
      </c>
      <c r="Q17" s="47"/>
    </row>
    <row r="18" spans="1:17" ht="24.75" customHeight="1" thickTop="1">
      <c r="A18" s="185" t="s">
        <v>99</v>
      </c>
      <c r="C18" s="186"/>
      <c r="D18" s="187"/>
      <c r="E18" s="187"/>
      <c r="F18" s="187"/>
      <c r="G18" s="187"/>
      <c r="H18" s="187"/>
      <c r="I18" s="187"/>
      <c r="J18" s="187"/>
      <c r="K18" s="187"/>
      <c r="L18" s="187"/>
      <c r="M18" s="187"/>
      <c r="N18" s="187"/>
      <c r="O18" s="187"/>
      <c r="P18" s="187"/>
      <c r="Q18" s="186"/>
    </row>
    <row r="19" spans="1:17" ht="15" customHeight="1">
      <c r="A19" s="101" t="s">
        <v>165</v>
      </c>
      <c r="B19" s="146" t="s">
        <v>246</v>
      </c>
      <c r="C19" s="133"/>
      <c r="D19" s="188">
        <f>IF('Part 3'!D23=0,0,D9/'Part 3'!D23)</f>
        <v>0</v>
      </c>
      <c r="E19" s="188">
        <f>IF('Part 3'!E23=0,0,E9/'Part 3'!E23)</f>
        <v>0</v>
      </c>
      <c r="F19" s="188">
        <f>IF('Part 3'!F23=0,0,F9/'Part 3'!F23)</f>
        <v>0</v>
      </c>
      <c r="G19" s="188">
        <f>IF('Part 3'!G23=0,0,G9/'Part 3'!G23)</f>
        <v>0</v>
      </c>
      <c r="H19" s="188">
        <f>IF('Part 3'!H23=0,0,H9/'Part 3'!H23)</f>
        <v>0</v>
      </c>
      <c r="I19" s="188">
        <f>IF('Part 3'!I23=0,0,I9/'Part 3'!I23)</f>
        <v>0</v>
      </c>
      <c r="J19" s="188">
        <f>IF('Part 3'!J23=0,0,J9/'Part 3'!J23)</f>
        <v>0</v>
      </c>
      <c r="K19" s="188">
        <f>IF('Part 3'!K23=0,0,K9/'Part 3'!K23)</f>
        <v>0</v>
      </c>
      <c r="L19" s="188">
        <f>IF('Part 3'!L23=0,0,L9/'Part 3'!L23)</f>
        <v>0</v>
      </c>
      <c r="M19" s="188">
        <f>IF('Part 3'!M23=0,0,M9/'Part 3'!M23)</f>
        <v>0</v>
      </c>
      <c r="N19" s="188">
        <f>IF('Part 3'!N23=0,0,N9/'Part 3'!N23)</f>
        <v>0</v>
      </c>
      <c r="O19" s="188">
        <f>IF('Part 3'!O23=0,0,O9/'Part 3'!O23)</f>
        <v>0</v>
      </c>
      <c r="P19" s="188">
        <f>IF('Part 3'!P23=0,0,P9/'Part 3'!P23)</f>
        <v>0</v>
      </c>
      <c r="Q19" s="137"/>
    </row>
    <row r="20" spans="1:17" ht="15" customHeight="1">
      <c r="A20" s="101" t="s">
        <v>165</v>
      </c>
      <c r="B20" s="146" t="s">
        <v>247</v>
      </c>
      <c r="C20" s="133"/>
      <c r="D20" s="188">
        <f>IF('Part 3'!D24=0,0,D10/'Part 3'!D24)</f>
        <v>0</v>
      </c>
      <c r="E20" s="188">
        <f>IF('Part 3'!E24=0,0,E10/'Part 3'!E24)</f>
        <v>0</v>
      </c>
      <c r="F20" s="188">
        <f>IF('Part 3'!F24=0,0,F10/'Part 3'!F24)</f>
        <v>0</v>
      </c>
      <c r="G20" s="188">
        <f>IF('Part 3'!G24=0,0,G10/'Part 3'!G24)</f>
        <v>0</v>
      </c>
      <c r="H20" s="188">
        <f>IF('Part 3'!H24=0,0,H10/'Part 3'!H24)</f>
        <v>0</v>
      </c>
      <c r="I20" s="188">
        <f>IF('Part 3'!I24=0,0,I10/'Part 3'!I24)</f>
        <v>0</v>
      </c>
      <c r="J20" s="188">
        <f>IF('Part 3'!J24=0,0,J10/'Part 3'!J24)</f>
        <v>0</v>
      </c>
      <c r="K20" s="188">
        <f>IF('Part 3'!K24=0,0,K10/'Part 3'!K24)</f>
        <v>0</v>
      </c>
      <c r="L20" s="188">
        <f>IF('Part 3'!L24=0,0,L10/'Part 3'!L24)</f>
        <v>0</v>
      </c>
      <c r="M20" s="188">
        <f>IF('Part 3'!M24=0,0,M10/'Part 3'!M24)</f>
        <v>0</v>
      </c>
      <c r="N20" s="188">
        <f>IF('Part 3'!N24=0,0,N10/'Part 3'!N24)</f>
        <v>0</v>
      </c>
      <c r="O20" s="188">
        <f>IF('Part 3'!O24=0,0,O10/'Part 3'!O24)</f>
        <v>0</v>
      </c>
      <c r="P20" s="188">
        <f>IF('Part 3'!P24=0,0,P10/'Part 3'!P24)</f>
        <v>0</v>
      </c>
      <c r="Q20" s="137"/>
    </row>
    <row r="21" spans="1:17" ht="15" customHeight="1">
      <c r="A21" s="101" t="s">
        <v>165</v>
      </c>
      <c r="B21" s="309" t="s">
        <v>248</v>
      </c>
      <c r="C21" s="309"/>
      <c r="D21" s="188">
        <f>IF('Part 3'!D25=0,0,D11/'Part 3'!D25)</f>
        <v>0</v>
      </c>
      <c r="E21" s="188">
        <f>IF('Part 3'!E25=0,0,E11/'Part 3'!E25)</f>
        <v>0</v>
      </c>
      <c r="F21" s="188">
        <f>IF('Part 3'!F25=0,0,F11/'Part 3'!F25)</f>
        <v>0</v>
      </c>
      <c r="G21" s="188">
        <f>IF('Part 3'!G25=0,0,G11/'Part 3'!G25)</f>
        <v>0</v>
      </c>
      <c r="H21" s="188">
        <f>IF('Part 3'!H25=0,0,H11/'Part 3'!H25)</f>
        <v>0</v>
      </c>
      <c r="I21" s="188">
        <f>IF('Part 3'!I25=0,0,I11/'Part 3'!I25)</f>
        <v>0</v>
      </c>
      <c r="J21" s="188">
        <f>IF('Part 3'!J25=0,0,J11/'Part 3'!J25)</f>
        <v>0</v>
      </c>
      <c r="K21" s="188">
        <f>IF('Part 3'!K25=0,0,K11/'Part 3'!K25)</f>
        <v>0</v>
      </c>
      <c r="L21" s="188">
        <f>IF('Part 3'!L25=0,0,L11/'Part 3'!L25)</f>
        <v>0</v>
      </c>
      <c r="M21" s="188">
        <f>IF('Part 3'!M25=0,0,M11/'Part 3'!M25)</f>
        <v>0</v>
      </c>
      <c r="N21" s="188">
        <f>IF('Part 3'!N25=0,0,N11/'Part 3'!N25)</f>
        <v>0</v>
      </c>
      <c r="O21" s="188">
        <f>IF('Part 3'!O25=0,0,O11/'Part 3'!O25)</f>
        <v>0</v>
      </c>
      <c r="P21" s="188">
        <f>IF('Part 3'!P25=0,0,P11/'Part 3'!P25)</f>
        <v>0</v>
      </c>
      <c r="Q21" s="137"/>
    </row>
    <row r="22" spans="1:17" ht="15" customHeight="1">
      <c r="A22" s="101" t="s">
        <v>165</v>
      </c>
      <c r="B22" s="309" t="s">
        <v>249</v>
      </c>
      <c r="C22" s="309"/>
      <c r="D22" s="188">
        <f>IF('Part 3'!D26=0,0,D12/'Part 3'!D26)</f>
        <v>0</v>
      </c>
      <c r="E22" s="188">
        <f>IF('Part 3'!E26=0,0,E12/'Part 3'!E26)</f>
        <v>0</v>
      </c>
      <c r="F22" s="188">
        <f>IF('Part 3'!F26=0,0,F12/'Part 3'!F26)</f>
        <v>0</v>
      </c>
      <c r="G22" s="188">
        <f>IF('Part 3'!G26=0,0,G12/'Part 3'!G26)</f>
        <v>0</v>
      </c>
      <c r="H22" s="188">
        <f>IF('Part 3'!H26=0,0,H12/'Part 3'!H26)</f>
        <v>0</v>
      </c>
      <c r="I22" s="188">
        <f>IF('Part 3'!I26=0,0,I12/'Part 3'!I26)</f>
        <v>0</v>
      </c>
      <c r="J22" s="188">
        <f>IF('Part 3'!J26=0,0,J12/'Part 3'!J26)</f>
        <v>0</v>
      </c>
      <c r="K22" s="188">
        <f>IF('Part 3'!K26=0,0,K12/'Part 3'!K26)</f>
        <v>0</v>
      </c>
      <c r="L22" s="188">
        <f>IF('Part 3'!L26=0,0,L12/'Part 3'!L26)</f>
        <v>0</v>
      </c>
      <c r="M22" s="188">
        <f>IF('Part 3'!M26=0,0,M12/'Part 3'!M26)</f>
        <v>0</v>
      </c>
      <c r="N22" s="188">
        <f>IF('Part 3'!N26=0,0,N12/'Part 3'!N26)</f>
        <v>0</v>
      </c>
      <c r="O22" s="188">
        <f>IF('Part 3'!O26=0,0,O12/'Part 3'!O26)</f>
        <v>0</v>
      </c>
      <c r="P22" s="188">
        <f>IF('Part 3'!P26=0,0,P12/'Part 3'!P26)</f>
        <v>0</v>
      </c>
      <c r="Q22" s="137"/>
    </row>
    <row r="23" spans="1:17" ht="15" customHeight="1">
      <c r="A23" s="101" t="s">
        <v>165</v>
      </c>
      <c r="B23" s="147" t="s">
        <v>250</v>
      </c>
      <c r="C23" s="133"/>
      <c r="D23" s="188">
        <f>IF('Part 3'!D27=0,0,D13/'Part 3'!D27)</f>
        <v>0</v>
      </c>
      <c r="E23" s="188">
        <f>IF('Part 3'!E27=0,0,E13/'Part 3'!E27)</f>
        <v>0</v>
      </c>
      <c r="F23" s="188">
        <f>IF('Part 3'!F27=0,0,F13/'Part 3'!F27)</f>
        <v>0</v>
      </c>
      <c r="G23" s="188">
        <f>IF('Part 3'!G27=0,0,G13/'Part 3'!G27)</f>
        <v>0</v>
      </c>
      <c r="H23" s="188">
        <f>IF('Part 3'!H27=0,0,H13/'Part 3'!H27)</f>
        <v>0</v>
      </c>
      <c r="I23" s="188">
        <f>IF('Part 3'!I27=0,0,I13/'Part 3'!I27)</f>
        <v>0</v>
      </c>
      <c r="J23" s="188">
        <f>IF('Part 3'!J27=0,0,J13/'Part 3'!J27)</f>
        <v>0</v>
      </c>
      <c r="K23" s="188">
        <f>IF('Part 3'!K27=0,0,K13/'Part 3'!K27)</f>
        <v>0</v>
      </c>
      <c r="L23" s="188">
        <f>IF('Part 3'!L27=0,0,L13/'Part 3'!L27)</f>
        <v>0</v>
      </c>
      <c r="M23" s="188">
        <f>IF('Part 3'!M27=0,0,M13/'Part 3'!M27)</f>
        <v>0</v>
      </c>
      <c r="N23" s="188">
        <f>IF('Part 3'!N27=0,0,N13/'Part 3'!N27)</f>
        <v>0</v>
      </c>
      <c r="O23" s="188">
        <f>IF('Part 3'!O27=0,0,O13/'Part 3'!O27)</f>
        <v>0</v>
      </c>
      <c r="P23" s="188">
        <f>IF('Part 3'!P27=0,0,P13/'Part 3'!P27)</f>
        <v>0</v>
      </c>
      <c r="Q23" s="137"/>
    </row>
    <row r="24" spans="1:18" ht="15" customHeight="1">
      <c r="A24" s="101" t="s">
        <v>165</v>
      </c>
      <c r="B24" s="189" t="s">
        <v>251</v>
      </c>
      <c r="C24" s="177"/>
      <c r="D24" s="190">
        <f>IF('Part 3'!D28=0,0,D14/('Part 3'!D28))</f>
        <v>0</v>
      </c>
      <c r="E24" s="190">
        <f>IF('Part 3'!E28=0,0,E14/('Part 3'!E28))</f>
        <v>0</v>
      </c>
      <c r="F24" s="190">
        <f>IF('Part 3'!F28=0,0,F14/('Part 3'!F28))</f>
        <v>0</v>
      </c>
      <c r="G24" s="190">
        <f>IF('Part 3'!G28=0,0,G14/('Part 3'!G28))</f>
        <v>0</v>
      </c>
      <c r="H24" s="190">
        <f>IF('Part 3'!H28=0,0,H14/('Part 3'!H28))</f>
        <v>0</v>
      </c>
      <c r="I24" s="190">
        <f>IF('Part 3'!I28=0,0,I14/('Part 3'!I28))</f>
        <v>0</v>
      </c>
      <c r="J24" s="190">
        <f>IF('Part 3'!J28=0,0,J14/('Part 3'!J28))</f>
        <v>0</v>
      </c>
      <c r="K24" s="190">
        <f>IF('Part 3'!K28=0,0,K14/('Part 3'!K28))</f>
        <v>0</v>
      </c>
      <c r="L24" s="190">
        <f>IF('Part 3'!L28=0,0,L14/('Part 3'!L28))</f>
        <v>0</v>
      </c>
      <c r="M24" s="190">
        <f>IF('Part 3'!M28=0,0,M14/('Part 3'!M28))</f>
        <v>0</v>
      </c>
      <c r="N24" s="190">
        <f>IF('Part 3'!N28=0,0,N14/('Part 3'!N28))</f>
        <v>0</v>
      </c>
      <c r="O24" s="190">
        <f>IF('Part 3'!O28=0,0,O14/('Part 3'!O28))</f>
        <v>0</v>
      </c>
      <c r="P24" s="191">
        <f>IF('Part 3'!P28=0,0,P14/('Part 3'!P28))</f>
        <v>0</v>
      </c>
      <c r="Q24" s="137"/>
      <c r="R24" s="45"/>
    </row>
    <row r="25" spans="1:18" ht="15" customHeight="1">
      <c r="A25" s="101" t="s">
        <v>165</v>
      </c>
      <c r="B25" s="189" t="s">
        <v>252</v>
      </c>
      <c r="C25" s="177"/>
      <c r="D25" s="192">
        <f>IF('Part 3'!D28=0,0,(D14+D15)/'Part 3'!D28)</f>
        <v>0</v>
      </c>
      <c r="E25" s="192">
        <f>IF('Part 3'!E28=0,0,(E14+E15)/'Part 3'!E28)</f>
        <v>0</v>
      </c>
      <c r="F25" s="192">
        <f>IF('Part 3'!F28=0,0,(F14+F15)/'Part 3'!F28)</f>
        <v>0</v>
      </c>
      <c r="G25" s="192">
        <f>IF('Part 3'!G28=0,0,(G14+G15)/'Part 3'!G28)</f>
        <v>0</v>
      </c>
      <c r="H25" s="192">
        <f>IF('Part 3'!H28=0,0,(H14+H15)/'Part 3'!H28)</f>
        <v>0</v>
      </c>
      <c r="I25" s="192">
        <f>IF('Part 3'!I28=0,0,(I14+I15)/'Part 3'!I28)</f>
        <v>0</v>
      </c>
      <c r="J25" s="192">
        <f>IF('Part 3'!J28=0,0,(J14+J15)/'Part 3'!J28)</f>
        <v>0</v>
      </c>
      <c r="K25" s="192">
        <f>IF('Part 3'!K28=0,0,(K14+K15)/'Part 3'!K28)</f>
        <v>0</v>
      </c>
      <c r="L25" s="192">
        <f>IF('Part 3'!L28=0,0,(L14+L15)/'Part 3'!L28)</f>
        <v>0</v>
      </c>
      <c r="M25" s="192">
        <f>IF('Part 3'!M28=0,0,(M14+M15)/'Part 3'!M28)</f>
        <v>0</v>
      </c>
      <c r="N25" s="192">
        <f>IF('Part 3'!N28=0,0,(N14+N15)/'Part 3'!N28)</f>
        <v>0</v>
      </c>
      <c r="O25" s="192">
        <f>IF('Part 3'!O28=0,0,(O14+O15)/'Part 3'!O28)</f>
        <v>0</v>
      </c>
      <c r="P25" s="192">
        <f>IF('Part 3'!P28=0,0,(P14+P15)/'Part 3'!P28)</f>
        <v>0</v>
      </c>
      <c r="Q25" s="193"/>
      <c r="R25" s="45"/>
    </row>
    <row r="26" spans="1:17" ht="24.75" customHeight="1">
      <c r="A26" s="120" t="s">
        <v>33</v>
      </c>
      <c r="C26" s="33"/>
      <c r="Q26" s="33"/>
    </row>
    <row r="27" spans="1:17" ht="15" customHeight="1">
      <c r="A27" s="101" t="s">
        <v>165</v>
      </c>
      <c r="B27" s="146" t="s">
        <v>253</v>
      </c>
      <c r="C27" s="133"/>
      <c r="D27" s="50"/>
      <c r="E27" s="50"/>
      <c r="F27" s="50"/>
      <c r="G27" s="50"/>
      <c r="H27" s="50"/>
      <c r="I27" s="50"/>
      <c r="J27" s="50"/>
      <c r="K27" s="50"/>
      <c r="L27" s="50"/>
      <c r="M27" s="50"/>
      <c r="N27" s="50"/>
      <c r="O27" s="50"/>
      <c r="P27" s="194">
        <f aca="true" t="shared" si="2" ref="P27:P32">SUM(D27:O27)</f>
        <v>0</v>
      </c>
      <c r="Q27" s="195"/>
    </row>
    <row r="28" spans="1:17" ht="15" customHeight="1">
      <c r="A28" s="101" t="s">
        <v>165</v>
      </c>
      <c r="B28" s="146" t="s">
        <v>254</v>
      </c>
      <c r="C28" s="133"/>
      <c r="D28" s="50"/>
      <c r="E28" s="50"/>
      <c r="F28" s="50"/>
      <c r="G28" s="50"/>
      <c r="H28" s="50"/>
      <c r="I28" s="50"/>
      <c r="J28" s="50"/>
      <c r="K28" s="50"/>
      <c r="L28" s="50"/>
      <c r="M28" s="50"/>
      <c r="N28" s="50"/>
      <c r="O28" s="50"/>
      <c r="P28" s="194">
        <f t="shared" si="2"/>
        <v>0</v>
      </c>
      <c r="Q28" s="195"/>
    </row>
    <row r="29" spans="1:17" ht="15" customHeight="1">
      <c r="A29" s="101" t="s">
        <v>165</v>
      </c>
      <c r="B29" s="309" t="s">
        <v>255</v>
      </c>
      <c r="C29" s="309"/>
      <c r="D29" s="50"/>
      <c r="E29" s="50"/>
      <c r="F29" s="50"/>
      <c r="G29" s="50"/>
      <c r="H29" s="50"/>
      <c r="I29" s="50"/>
      <c r="J29" s="50"/>
      <c r="K29" s="50"/>
      <c r="L29" s="50"/>
      <c r="M29" s="50"/>
      <c r="N29" s="50"/>
      <c r="O29" s="50"/>
      <c r="P29" s="194">
        <f t="shared" si="2"/>
        <v>0</v>
      </c>
      <c r="Q29" s="195"/>
    </row>
    <row r="30" spans="1:17" ht="15" customHeight="1">
      <c r="A30" s="101" t="s">
        <v>165</v>
      </c>
      <c r="B30" s="309" t="s">
        <v>256</v>
      </c>
      <c r="C30" s="309"/>
      <c r="D30" s="50"/>
      <c r="E30" s="50"/>
      <c r="F30" s="50"/>
      <c r="G30" s="50"/>
      <c r="H30" s="50"/>
      <c r="I30" s="50"/>
      <c r="J30" s="50"/>
      <c r="K30" s="50"/>
      <c r="L30" s="50"/>
      <c r="M30" s="50"/>
      <c r="N30" s="50"/>
      <c r="O30" s="50"/>
      <c r="P30" s="194">
        <f t="shared" si="2"/>
        <v>0</v>
      </c>
      <c r="Q30" s="195"/>
    </row>
    <row r="31" spans="1:17" ht="15" customHeight="1">
      <c r="A31" s="101" t="s">
        <v>165</v>
      </c>
      <c r="B31" s="147" t="s">
        <v>257</v>
      </c>
      <c r="C31" s="133"/>
      <c r="D31" s="50"/>
      <c r="E31" s="50"/>
      <c r="F31" s="50"/>
      <c r="G31" s="50"/>
      <c r="H31" s="50"/>
      <c r="I31" s="50"/>
      <c r="J31" s="50"/>
      <c r="K31" s="50"/>
      <c r="L31" s="50"/>
      <c r="M31" s="50"/>
      <c r="N31" s="50"/>
      <c r="O31" s="50"/>
      <c r="P31" s="194">
        <f t="shared" si="2"/>
        <v>0</v>
      </c>
      <c r="Q31" s="195"/>
    </row>
    <row r="32" spans="1:17" ht="15" customHeight="1">
      <c r="A32" s="101" t="s">
        <v>165</v>
      </c>
      <c r="B32" s="84" t="s">
        <v>258</v>
      </c>
      <c r="C32" s="180"/>
      <c r="D32" s="50"/>
      <c r="E32" s="50"/>
      <c r="F32" s="50"/>
      <c r="G32" s="50"/>
      <c r="H32" s="50"/>
      <c r="I32" s="50"/>
      <c r="J32" s="50"/>
      <c r="K32" s="50"/>
      <c r="L32" s="50"/>
      <c r="M32" s="50"/>
      <c r="N32" s="50"/>
      <c r="O32" s="50"/>
      <c r="P32" s="194">
        <f t="shared" si="2"/>
        <v>0</v>
      </c>
      <c r="Q32" s="195"/>
    </row>
    <row r="33" spans="1:17" ht="15" customHeight="1" thickBot="1">
      <c r="A33" s="101" t="s">
        <v>165</v>
      </c>
      <c r="B33" s="196" t="s">
        <v>259</v>
      </c>
      <c r="C33" s="195"/>
      <c r="D33" s="197">
        <f>SUM(D27:D32)</f>
        <v>0</v>
      </c>
      <c r="E33" s="197">
        <f>SUM(E27:E32)</f>
        <v>0</v>
      </c>
      <c r="F33" s="197">
        <f>SUM(F27:F32)</f>
        <v>0</v>
      </c>
      <c r="G33" s="197">
        <f>SUM(G27:G32)</f>
        <v>0</v>
      </c>
      <c r="H33" s="197">
        <f>SUM(H27:H32)</f>
        <v>0</v>
      </c>
      <c r="I33" s="197">
        <f aca="true" t="shared" si="3" ref="I33:O33">SUM(I27:I32)</f>
        <v>0</v>
      </c>
      <c r="J33" s="197">
        <f t="shared" si="3"/>
        <v>0</v>
      </c>
      <c r="K33" s="197">
        <f t="shared" si="3"/>
        <v>0</v>
      </c>
      <c r="L33" s="197">
        <f t="shared" si="3"/>
        <v>0</v>
      </c>
      <c r="M33" s="197">
        <f t="shared" si="3"/>
        <v>0</v>
      </c>
      <c r="N33" s="197">
        <f t="shared" si="3"/>
        <v>0</v>
      </c>
      <c r="O33" s="197">
        <f t="shared" si="3"/>
        <v>0</v>
      </c>
      <c r="P33" s="198">
        <f>SUM(P27:P32)</f>
        <v>0</v>
      </c>
      <c r="Q33" s="195"/>
    </row>
    <row r="34" spans="1:17" ht="24.75" customHeight="1" thickTop="1">
      <c r="A34" s="172" t="s">
        <v>118</v>
      </c>
      <c r="C34" s="199"/>
      <c r="D34" s="45"/>
      <c r="E34" s="45"/>
      <c r="F34" s="45"/>
      <c r="G34" s="45"/>
      <c r="H34" s="45"/>
      <c r="I34" s="45"/>
      <c r="J34" s="45"/>
      <c r="K34" s="45"/>
      <c r="L34" s="45"/>
      <c r="M34" s="45"/>
      <c r="N34" s="45"/>
      <c r="O34" s="45"/>
      <c r="P34" s="45"/>
      <c r="Q34" s="195"/>
    </row>
    <row r="35" spans="1:17" ht="15" customHeight="1">
      <c r="A35" s="101" t="s">
        <v>165</v>
      </c>
      <c r="B35" s="146" t="s">
        <v>260</v>
      </c>
      <c r="C35" s="133"/>
      <c r="D35" s="200">
        <f aca="true" t="shared" si="4" ref="D35:P35">IF(D27=0,0,D9/D27)</f>
        <v>0</v>
      </c>
      <c r="E35" s="200">
        <f t="shared" si="4"/>
        <v>0</v>
      </c>
      <c r="F35" s="200">
        <f t="shared" si="4"/>
        <v>0</v>
      </c>
      <c r="G35" s="200">
        <f t="shared" si="4"/>
        <v>0</v>
      </c>
      <c r="H35" s="200">
        <f t="shared" si="4"/>
        <v>0</v>
      </c>
      <c r="I35" s="200">
        <f t="shared" si="4"/>
        <v>0</v>
      </c>
      <c r="J35" s="200">
        <f t="shared" si="4"/>
        <v>0</v>
      </c>
      <c r="K35" s="200">
        <f t="shared" si="4"/>
        <v>0</v>
      </c>
      <c r="L35" s="200">
        <f t="shared" si="4"/>
        <v>0</v>
      </c>
      <c r="M35" s="200">
        <f t="shared" si="4"/>
        <v>0</v>
      </c>
      <c r="N35" s="200">
        <f t="shared" si="4"/>
        <v>0</v>
      </c>
      <c r="O35" s="200">
        <f t="shared" si="4"/>
        <v>0</v>
      </c>
      <c r="P35" s="200">
        <f t="shared" si="4"/>
        <v>0</v>
      </c>
      <c r="Q35" s="195"/>
    </row>
    <row r="36" spans="1:17" ht="15" customHeight="1">
      <c r="A36" s="101" t="s">
        <v>165</v>
      </c>
      <c r="B36" s="146" t="s">
        <v>261</v>
      </c>
      <c r="C36" s="133"/>
      <c r="D36" s="200">
        <f aca="true" t="shared" si="5" ref="D36:P36">IF(D28=0,0,D10/D28)</f>
        <v>0</v>
      </c>
      <c r="E36" s="200">
        <f t="shared" si="5"/>
        <v>0</v>
      </c>
      <c r="F36" s="200">
        <f t="shared" si="5"/>
        <v>0</v>
      </c>
      <c r="G36" s="200">
        <f t="shared" si="5"/>
        <v>0</v>
      </c>
      <c r="H36" s="200">
        <f t="shared" si="5"/>
        <v>0</v>
      </c>
      <c r="I36" s="200">
        <f t="shared" si="5"/>
        <v>0</v>
      </c>
      <c r="J36" s="200">
        <f t="shared" si="5"/>
        <v>0</v>
      </c>
      <c r="K36" s="200">
        <f t="shared" si="5"/>
        <v>0</v>
      </c>
      <c r="L36" s="200">
        <f t="shared" si="5"/>
        <v>0</v>
      </c>
      <c r="M36" s="200">
        <f t="shared" si="5"/>
        <v>0</v>
      </c>
      <c r="N36" s="200">
        <f t="shared" si="5"/>
        <v>0</v>
      </c>
      <c r="O36" s="200">
        <f t="shared" si="5"/>
        <v>0</v>
      </c>
      <c r="P36" s="200">
        <f t="shared" si="5"/>
        <v>0</v>
      </c>
      <c r="Q36" s="195"/>
    </row>
    <row r="37" spans="1:17" ht="15" customHeight="1">
      <c r="A37" s="101" t="s">
        <v>165</v>
      </c>
      <c r="B37" s="309" t="s">
        <v>262</v>
      </c>
      <c r="C37" s="309"/>
      <c r="D37" s="200">
        <f aca="true" t="shared" si="6" ref="D37:P37">IF(D29=0,0,D11/D29)</f>
        <v>0</v>
      </c>
      <c r="E37" s="200">
        <f t="shared" si="6"/>
        <v>0</v>
      </c>
      <c r="F37" s="200">
        <f t="shared" si="6"/>
        <v>0</v>
      </c>
      <c r="G37" s="200">
        <f t="shared" si="6"/>
        <v>0</v>
      </c>
      <c r="H37" s="200">
        <f t="shared" si="6"/>
        <v>0</v>
      </c>
      <c r="I37" s="200">
        <f t="shared" si="6"/>
        <v>0</v>
      </c>
      <c r="J37" s="200">
        <f t="shared" si="6"/>
        <v>0</v>
      </c>
      <c r="K37" s="200">
        <f t="shared" si="6"/>
        <v>0</v>
      </c>
      <c r="L37" s="200">
        <f t="shared" si="6"/>
        <v>0</v>
      </c>
      <c r="M37" s="200">
        <f t="shared" si="6"/>
        <v>0</v>
      </c>
      <c r="N37" s="200">
        <f t="shared" si="6"/>
        <v>0</v>
      </c>
      <c r="O37" s="200">
        <f t="shared" si="6"/>
        <v>0</v>
      </c>
      <c r="P37" s="200">
        <f t="shared" si="6"/>
        <v>0</v>
      </c>
      <c r="Q37" s="195"/>
    </row>
    <row r="38" spans="1:17" ht="15" customHeight="1">
      <c r="A38" s="101" t="s">
        <v>165</v>
      </c>
      <c r="B38" s="309" t="s">
        <v>263</v>
      </c>
      <c r="C38" s="309"/>
      <c r="D38" s="200">
        <f aca="true" t="shared" si="7" ref="D38:P38">IF(D30=0,0,D12/D30)</f>
        <v>0</v>
      </c>
      <c r="E38" s="200">
        <f t="shared" si="7"/>
        <v>0</v>
      </c>
      <c r="F38" s="200">
        <f t="shared" si="7"/>
        <v>0</v>
      </c>
      <c r="G38" s="200">
        <f t="shared" si="7"/>
        <v>0</v>
      </c>
      <c r="H38" s="200">
        <f t="shared" si="7"/>
        <v>0</v>
      </c>
      <c r="I38" s="200">
        <f t="shared" si="7"/>
        <v>0</v>
      </c>
      <c r="J38" s="200">
        <f t="shared" si="7"/>
        <v>0</v>
      </c>
      <c r="K38" s="200">
        <f t="shared" si="7"/>
        <v>0</v>
      </c>
      <c r="L38" s="200">
        <f t="shared" si="7"/>
        <v>0</v>
      </c>
      <c r="M38" s="200">
        <f t="shared" si="7"/>
        <v>0</v>
      </c>
      <c r="N38" s="200">
        <f t="shared" si="7"/>
        <v>0</v>
      </c>
      <c r="O38" s="200">
        <f t="shared" si="7"/>
        <v>0</v>
      </c>
      <c r="P38" s="200">
        <f t="shared" si="7"/>
        <v>0</v>
      </c>
      <c r="Q38" s="195"/>
    </row>
    <row r="39" spans="1:17" ht="15" customHeight="1">
      <c r="A39" s="101" t="s">
        <v>165</v>
      </c>
      <c r="B39" s="147" t="s">
        <v>264</v>
      </c>
      <c r="C39" s="133"/>
      <c r="D39" s="200">
        <f aca="true" t="shared" si="8" ref="D39:P39">IF(D31=0,0,D13/D31)</f>
        <v>0</v>
      </c>
      <c r="E39" s="200">
        <f t="shared" si="8"/>
        <v>0</v>
      </c>
      <c r="F39" s="200">
        <f t="shared" si="8"/>
        <v>0</v>
      </c>
      <c r="G39" s="200">
        <f t="shared" si="8"/>
        <v>0</v>
      </c>
      <c r="H39" s="200">
        <f t="shared" si="8"/>
        <v>0</v>
      </c>
      <c r="I39" s="200">
        <f t="shared" si="8"/>
        <v>0</v>
      </c>
      <c r="J39" s="200">
        <f t="shared" si="8"/>
        <v>0</v>
      </c>
      <c r="K39" s="200">
        <f t="shared" si="8"/>
        <v>0</v>
      </c>
      <c r="L39" s="200">
        <f t="shared" si="8"/>
        <v>0</v>
      </c>
      <c r="M39" s="200">
        <f t="shared" si="8"/>
        <v>0</v>
      </c>
      <c r="N39" s="200">
        <f t="shared" si="8"/>
        <v>0</v>
      </c>
      <c r="O39" s="200">
        <f t="shared" si="8"/>
        <v>0</v>
      </c>
      <c r="P39" s="200">
        <f t="shared" si="8"/>
        <v>0</v>
      </c>
      <c r="Q39" s="195"/>
    </row>
    <row r="40" spans="1:17" ht="15" customHeight="1">
      <c r="A40" s="101" t="s">
        <v>165</v>
      </c>
      <c r="B40" s="199" t="s">
        <v>265</v>
      </c>
      <c r="C40" s="180"/>
      <c r="D40" s="201">
        <f aca="true" t="shared" si="9" ref="D40:P40">IF(D33&gt;0,(D14/SUM(D27:D31)),0)</f>
        <v>0</v>
      </c>
      <c r="E40" s="201">
        <f t="shared" si="9"/>
        <v>0</v>
      </c>
      <c r="F40" s="201">
        <f t="shared" si="9"/>
        <v>0</v>
      </c>
      <c r="G40" s="201">
        <f t="shared" si="9"/>
        <v>0</v>
      </c>
      <c r="H40" s="201">
        <f t="shared" si="9"/>
        <v>0</v>
      </c>
      <c r="I40" s="201">
        <f t="shared" si="9"/>
        <v>0</v>
      </c>
      <c r="J40" s="201">
        <f t="shared" si="9"/>
        <v>0</v>
      </c>
      <c r="K40" s="201">
        <f t="shared" si="9"/>
        <v>0</v>
      </c>
      <c r="L40" s="201">
        <f t="shared" si="9"/>
        <v>0</v>
      </c>
      <c r="M40" s="201">
        <f t="shared" si="9"/>
        <v>0</v>
      </c>
      <c r="N40" s="201">
        <f t="shared" si="9"/>
        <v>0</v>
      </c>
      <c r="O40" s="201">
        <f t="shared" si="9"/>
        <v>0</v>
      </c>
      <c r="P40" s="201">
        <f t="shared" si="9"/>
        <v>0</v>
      </c>
      <c r="Q40" s="195"/>
    </row>
    <row r="41" spans="1:17" ht="15" customHeight="1">
      <c r="A41" s="101" t="s">
        <v>165</v>
      </c>
      <c r="B41" s="84" t="s">
        <v>266</v>
      </c>
      <c r="C41" s="180"/>
      <c r="D41" s="202">
        <f aca="true" t="shared" si="10" ref="D41:P41">IF(D32=0,0,D15/D32)</f>
        <v>0</v>
      </c>
      <c r="E41" s="202">
        <f t="shared" si="10"/>
        <v>0</v>
      </c>
      <c r="F41" s="202">
        <f t="shared" si="10"/>
        <v>0</v>
      </c>
      <c r="G41" s="202">
        <f t="shared" si="10"/>
        <v>0</v>
      </c>
      <c r="H41" s="202">
        <f t="shared" si="10"/>
        <v>0</v>
      </c>
      <c r="I41" s="202">
        <f t="shared" si="10"/>
        <v>0</v>
      </c>
      <c r="J41" s="202">
        <f t="shared" si="10"/>
        <v>0</v>
      </c>
      <c r="K41" s="202">
        <f t="shared" si="10"/>
        <v>0</v>
      </c>
      <c r="L41" s="202">
        <f t="shared" si="10"/>
        <v>0</v>
      </c>
      <c r="M41" s="202">
        <f t="shared" si="10"/>
        <v>0</v>
      </c>
      <c r="N41" s="202">
        <f t="shared" si="10"/>
        <v>0</v>
      </c>
      <c r="O41" s="202">
        <f t="shared" si="10"/>
        <v>0</v>
      </c>
      <c r="P41" s="202">
        <f t="shared" si="10"/>
        <v>0</v>
      </c>
      <c r="Q41" s="195"/>
    </row>
    <row r="42" spans="1:17" ht="15" customHeight="1">
      <c r="A42" s="101" t="s">
        <v>165</v>
      </c>
      <c r="B42" s="203" t="s">
        <v>267</v>
      </c>
      <c r="C42" s="180"/>
      <c r="D42" s="204">
        <f aca="true" t="shared" si="11" ref="D42:P42">IF(D33&gt;0,(D17/D33),0)</f>
        <v>0</v>
      </c>
      <c r="E42" s="204">
        <f t="shared" si="11"/>
        <v>0</v>
      </c>
      <c r="F42" s="204">
        <f t="shared" si="11"/>
        <v>0</v>
      </c>
      <c r="G42" s="204">
        <f t="shared" si="11"/>
        <v>0</v>
      </c>
      <c r="H42" s="204">
        <f t="shared" si="11"/>
        <v>0</v>
      </c>
      <c r="I42" s="204">
        <f t="shared" si="11"/>
        <v>0</v>
      </c>
      <c r="J42" s="204">
        <f t="shared" si="11"/>
        <v>0</v>
      </c>
      <c r="K42" s="204">
        <f t="shared" si="11"/>
        <v>0</v>
      </c>
      <c r="L42" s="204">
        <f t="shared" si="11"/>
        <v>0</v>
      </c>
      <c r="M42" s="204">
        <f t="shared" si="11"/>
        <v>0</v>
      </c>
      <c r="N42" s="204">
        <f t="shared" si="11"/>
        <v>0</v>
      </c>
      <c r="O42" s="204">
        <f t="shared" si="11"/>
        <v>0</v>
      </c>
      <c r="P42" s="205">
        <f t="shared" si="11"/>
        <v>0</v>
      </c>
      <c r="Q42" s="195"/>
    </row>
    <row r="43" spans="1:21" ht="15" customHeight="1">
      <c r="A43" s="101" t="s">
        <v>165</v>
      </c>
      <c r="B43" s="74" t="s">
        <v>268</v>
      </c>
      <c r="C43" s="81"/>
      <c r="D43" s="77">
        <f>IF('Part 3'!D35&gt;0,D17/'Part 1'!D12,0)</f>
        <v>0</v>
      </c>
      <c r="E43" s="77">
        <f>IF('Part 3'!E35&gt;0,E17/'Part 1'!E12,0)</f>
        <v>0</v>
      </c>
      <c r="F43" s="77">
        <f>IF('Part 3'!F35&gt;0,F17/'Part 1'!F12,0)</f>
        <v>0</v>
      </c>
      <c r="G43" s="77">
        <f>IF('Part 3'!G35&gt;0,G17/'Part 1'!G12,0)</f>
        <v>0</v>
      </c>
      <c r="H43" s="77">
        <f>IF('Part 3'!H35&gt;0,H17/'Part 1'!H12,0)</f>
        <v>0</v>
      </c>
      <c r="I43" s="77">
        <f>IF('Part 3'!I35&gt;0,I17/'Part 1'!I12,0)</f>
        <v>0</v>
      </c>
      <c r="J43" s="77">
        <f>IF('Part 3'!J35&gt;0,J17/'Part 1'!J12,0)</f>
        <v>0</v>
      </c>
      <c r="K43" s="77">
        <f>IF('Part 3'!K35&gt;0,K17/'Part 1'!K12,0)</f>
        <v>0</v>
      </c>
      <c r="L43" s="77">
        <f>IF('Part 3'!L35&gt;0,L17/'Part 1'!L12,0)</f>
        <v>0</v>
      </c>
      <c r="M43" s="77">
        <f>IF('Part 3'!M35&gt;0,M17/'Part 1'!M12,0)</f>
        <v>0</v>
      </c>
      <c r="N43" s="77">
        <f>IF('Part 3'!N35&gt;0,N17/'Part 1'!N12,0)</f>
        <v>0</v>
      </c>
      <c r="O43" s="77">
        <f>IF('Part 3'!O35&gt;0,O17/'Part 1'!O12,0)</f>
        <v>0</v>
      </c>
      <c r="P43" s="77">
        <f>IF('Part 3'!P35&gt;0,P17/'Part 1'!P12,0)</f>
        <v>0</v>
      </c>
      <c r="Q43" s="81"/>
      <c r="R43" s="82"/>
      <c r="S43" s="82"/>
      <c r="T43" s="82"/>
      <c r="U43" s="82"/>
    </row>
    <row r="44" spans="1:17" ht="24.75" customHeight="1">
      <c r="A44" s="120" t="s">
        <v>95</v>
      </c>
      <c r="C44" s="33"/>
      <c r="D44" s="45"/>
      <c r="E44" s="45"/>
      <c r="F44" s="45"/>
      <c r="G44" s="45"/>
      <c r="H44" s="45"/>
      <c r="I44" s="45"/>
      <c r="J44" s="45"/>
      <c r="K44" s="45"/>
      <c r="L44" s="45"/>
      <c r="M44" s="45"/>
      <c r="N44" s="45"/>
      <c r="O44" s="45"/>
      <c r="P44" s="45"/>
      <c r="Q44" s="195"/>
    </row>
    <row r="45" spans="1:21" ht="15" customHeight="1">
      <c r="A45" s="101" t="s">
        <v>165</v>
      </c>
      <c r="B45" s="146" t="s">
        <v>269</v>
      </c>
      <c r="C45" s="133"/>
      <c r="D45" s="200">
        <f>IF('Part 3'!D23=0,0,D27/'Part 3'!D23)</f>
        <v>0</v>
      </c>
      <c r="E45" s="200">
        <f>IF('Part 3'!E23=0,0,E27/'Part 3'!E23)</f>
        <v>0</v>
      </c>
      <c r="F45" s="200">
        <f>IF('Part 3'!F23=0,0,F27/'Part 3'!F23)</f>
        <v>0</v>
      </c>
      <c r="G45" s="200">
        <f>IF('Part 3'!G23=0,0,G27/'Part 3'!G23)</f>
        <v>0</v>
      </c>
      <c r="H45" s="200">
        <f>IF('Part 3'!H23=0,0,H27/'Part 3'!H23)</f>
        <v>0</v>
      </c>
      <c r="I45" s="200">
        <f>IF('Part 3'!I23=0,0,I27/'Part 3'!I23)</f>
        <v>0</v>
      </c>
      <c r="J45" s="200">
        <f>IF('Part 3'!J23=0,0,J27/'Part 3'!J23)</f>
        <v>0</v>
      </c>
      <c r="K45" s="200">
        <f>IF('Part 3'!K23=0,0,K27/'Part 3'!K23)</f>
        <v>0</v>
      </c>
      <c r="L45" s="200">
        <f>IF('Part 3'!L23=0,0,L27/'Part 3'!L23)</f>
        <v>0</v>
      </c>
      <c r="M45" s="200">
        <f>IF('Part 3'!M23=0,0,M27/'Part 3'!M23)</f>
        <v>0</v>
      </c>
      <c r="N45" s="200">
        <f>IF('Part 3'!N23=0,0,N27/'Part 3'!N23)</f>
        <v>0</v>
      </c>
      <c r="O45" s="200">
        <f>IF('Part 3'!O23=0,0,O27/'Part 3'!O23)</f>
        <v>0</v>
      </c>
      <c r="P45" s="200">
        <f>IF('Part 3'!P23=0,0,P27/'Part 3'!P23)</f>
        <v>0</v>
      </c>
      <c r="Q45" s="195"/>
      <c r="T45" s="269"/>
      <c r="U45" s="269"/>
    </row>
    <row r="46" spans="1:21" ht="15" customHeight="1">
      <c r="A46" s="101" t="s">
        <v>165</v>
      </c>
      <c r="B46" s="146" t="s">
        <v>270</v>
      </c>
      <c r="C46" s="133"/>
      <c r="D46" s="200">
        <f>IF('Part 3'!D24=0,0,D28/'Part 3'!D24)</f>
        <v>0</v>
      </c>
      <c r="E46" s="200">
        <f>IF('Part 3'!E24=0,0,E28/'Part 3'!E24)</f>
        <v>0</v>
      </c>
      <c r="F46" s="200">
        <f>IF('Part 3'!F24=0,0,F28/'Part 3'!F24)</f>
        <v>0</v>
      </c>
      <c r="G46" s="200">
        <f>IF('Part 3'!G24=0,0,G28/'Part 3'!G24)</f>
        <v>0</v>
      </c>
      <c r="H46" s="200">
        <f>IF('Part 3'!H24=0,0,H28/'Part 3'!H24)</f>
        <v>0</v>
      </c>
      <c r="I46" s="200">
        <f>IF('Part 3'!I24=0,0,I28/'Part 3'!I24)</f>
        <v>0</v>
      </c>
      <c r="J46" s="200">
        <f>IF('Part 3'!J24=0,0,J28/'Part 3'!J24)</f>
        <v>0</v>
      </c>
      <c r="K46" s="200">
        <f>IF('Part 3'!K24=0,0,K28/'Part 3'!K24)</f>
        <v>0</v>
      </c>
      <c r="L46" s="200">
        <f>IF('Part 3'!L24=0,0,L28/'Part 3'!L24)</f>
        <v>0</v>
      </c>
      <c r="M46" s="200">
        <f>IF('Part 3'!M24=0,0,M28/'Part 3'!M24)</f>
        <v>0</v>
      </c>
      <c r="N46" s="200">
        <f>IF('Part 3'!N24=0,0,N28/'Part 3'!N24)</f>
        <v>0</v>
      </c>
      <c r="O46" s="200">
        <f>IF('Part 3'!O24=0,0,O28/'Part 3'!O24)</f>
        <v>0</v>
      </c>
      <c r="P46" s="200">
        <f>IF('Part 3'!P24=0,0,P28/'Part 3'!P24)</f>
        <v>0</v>
      </c>
      <c r="Q46" s="195"/>
      <c r="T46" s="269"/>
      <c r="U46" s="269"/>
    </row>
    <row r="47" spans="1:21" ht="15" customHeight="1">
      <c r="A47" s="101" t="s">
        <v>165</v>
      </c>
      <c r="B47" s="309" t="s">
        <v>271</v>
      </c>
      <c r="C47" s="309"/>
      <c r="D47" s="200">
        <f>IF('Part 3'!D25=0,0,D29/'Part 3'!D25)</f>
        <v>0</v>
      </c>
      <c r="E47" s="200">
        <f>IF('Part 3'!E25=0,0,E29/'Part 3'!E25)</f>
        <v>0</v>
      </c>
      <c r="F47" s="200">
        <f>IF('Part 3'!F25=0,0,F29/'Part 3'!F25)</f>
        <v>0</v>
      </c>
      <c r="G47" s="200">
        <f>IF('Part 3'!G25=0,0,G29/'Part 3'!G25)</f>
        <v>0</v>
      </c>
      <c r="H47" s="200">
        <f>IF('Part 3'!H25=0,0,H29/'Part 3'!H25)</f>
        <v>0</v>
      </c>
      <c r="I47" s="200">
        <f>IF('Part 3'!I25=0,0,I29/'Part 3'!I25)</f>
        <v>0</v>
      </c>
      <c r="J47" s="200">
        <f>IF('Part 3'!J25=0,0,J29/'Part 3'!J25)</f>
        <v>0</v>
      </c>
      <c r="K47" s="200">
        <f>IF('Part 3'!K25=0,0,K29/'Part 3'!K25)</f>
        <v>0</v>
      </c>
      <c r="L47" s="200">
        <f>IF('Part 3'!L25=0,0,L29/'Part 3'!L25)</f>
        <v>0</v>
      </c>
      <c r="M47" s="200">
        <f>IF('Part 3'!M25=0,0,M29/'Part 3'!M25)</f>
        <v>0</v>
      </c>
      <c r="N47" s="200">
        <f>IF('Part 3'!N25=0,0,N29/'Part 3'!N25)</f>
        <v>0</v>
      </c>
      <c r="O47" s="200">
        <f>IF('Part 3'!O25=0,0,O29/'Part 3'!O25)</f>
        <v>0</v>
      </c>
      <c r="P47" s="200">
        <f>IF('Part 3'!P25=0,0,P29/'Part 3'!P25)</f>
        <v>0</v>
      </c>
      <c r="Q47" s="195"/>
      <c r="T47" s="269"/>
      <c r="U47" s="269"/>
    </row>
    <row r="48" spans="1:21" ht="15" customHeight="1">
      <c r="A48" s="101" t="s">
        <v>165</v>
      </c>
      <c r="B48" s="309" t="s">
        <v>272</v>
      </c>
      <c r="C48" s="309"/>
      <c r="D48" s="200">
        <f>IF('Part 3'!D26=0,0,D30/'Part 3'!D26)</f>
        <v>0</v>
      </c>
      <c r="E48" s="200">
        <f>IF('Part 3'!E26=0,0,E30/'Part 3'!E26)</f>
        <v>0</v>
      </c>
      <c r="F48" s="200">
        <f>IF('Part 3'!F26=0,0,F30/'Part 3'!F26)</f>
        <v>0</v>
      </c>
      <c r="G48" s="200">
        <f>IF('Part 3'!G26=0,0,G30/'Part 3'!G26)</f>
        <v>0</v>
      </c>
      <c r="H48" s="200">
        <f>IF('Part 3'!H26=0,0,H30/'Part 3'!H26)</f>
        <v>0</v>
      </c>
      <c r="I48" s="200">
        <f>IF('Part 3'!I26=0,0,I30/'Part 3'!I26)</f>
        <v>0</v>
      </c>
      <c r="J48" s="200">
        <f>IF('Part 3'!J26=0,0,J30/'Part 3'!J26)</f>
        <v>0</v>
      </c>
      <c r="K48" s="200">
        <f>IF('Part 3'!K26=0,0,K30/'Part 3'!K26)</f>
        <v>0</v>
      </c>
      <c r="L48" s="200">
        <f>IF('Part 3'!L26=0,0,L30/'Part 3'!L26)</f>
        <v>0</v>
      </c>
      <c r="M48" s="200">
        <f>IF('Part 3'!M26=0,0,M30/'Part 3'!M26)</f>
        <v>0</v>
      </c>
      <c r="N48" s="200">
        <f>IF('Part 3'!N26=0,0,N30/'Part 3'!N26)</f>
        <v>0</v>
      </c>
      <c r="O48" s="200">
        <f>IF('Part 3'!O26=0,0,O30/'Part 3'!O26)</f>
        <v>0</v>
      </c>
      <c r="P48" s="200">
        <f>IF('Part 3'!P26=0,0,P30/'Part 3'!P26)</f>
        <v>0</v>
      </c>
      <c r="Q48" s="195"/>
      <c r="T48" s="269"/>
      <c r="U48" s="269"/>
    </row>
    <row r="49" spans="1:21" ht="15" customHeight="1">
      <c r="A49" s="101" t="s">
        <v>165</v>
      </c>
      <c r="B49" s="147" t="s">
        <v>273</v>
      </c>
      <c r="C49" s="133"/>
      <c r="D49" s="200">
        <f>IF('Part 3'!D27=0,0,D31/'Part 3'!D27)</f>
        <v>0</v>
      </c>
      <c r="E49" s="200">
        <f>IF('Part 3'!E27=0,0,E31/'Part 3'!E27)</f>
        <v>0</v>
      </c>
      <c r="F49" s="200">
        <f>IF('Part 3'!F27=0,0,F31/'Part 3'!F27)</f>
        <v>0</v>
      </c>
      <c r="G49" s="200">
        <f>IF('Part 3'!G27=0,0,G31/'Part 3'!G27)</f>
        <v>0</v>
      </c>
      <c r="H49" s="200">
        <f>IF('Part 3'!H27=0,0,H31/'Part 3'!H27)</f>
        <v>0</v>
      </c>
      <c r="I49" s="200">
        <f>IF('Part 3'!I27=0,0,I31/'Part 3'!I27)</f>
        <v>0</v>
      </c>
      <c r="J49" s="200">
        <f>IF('Part 3'!J27=0,0,J31/'Part 3'!J27)</f>
        <v>0</v>
      </c>
      <c r="K49" s="200">
        <f>IF('Part 3'!K27=0,0,K31/'Part 3'!K27)</f>
        <v>0</v>
      </c>
      <c r="L49" s="200">
        <f>IF('Part 3'!L27=0,0,L31/'Part 3'!L27)</f>
        <v>0</v>
      </c>
      <c r="M49" s="200">
        <f>IF('Part 3'!M27=0,0,M31/'Part 3'!M27)</f>
        <v>0</v>
      </c>
      <c r="N49" s="200">
        <f>IF('Part 3'!N27=0,0,N31/'Part 3'!N27)</f>
        <v>0</v>
      </c>
      <c r="O49" s="200">
        <f>IF('Part 3'!O27=0,0,O31/'Part 3'!O27)</f>
        <v>0</v>
      </c>
      <c r="P49" s="200">
        <f>IF('Part 3'!P27=0,0,P31/'Part 3'!P27)</f>
        <v>0</v>
      </c>
      <c r="Q49" s="195"/>
      <c r="T49" s="269"/>
      <c r="U49" s="269"/>
    </row>
    <row r="50" spans="1:17" ht="15" customHeight="1">
      <c r="A50" s="101" t="s">
        <v>165</v>
      </c>
      <c r="B50" s="203" t="s">
        <v>274</v>
      </c>
      <c r="C50" s="180"/>
      <c r="D50" s="204">
        <f>IF(D33&gt;0,SUM(SUM(D27:D31)/('Part 3'!D28)),0)</f>
        <v>0</v>
      </c>
      <c r="E50" s="204">
        <f>IF(E33&gt;0,SUM(SUM(E27:E31)/('Part 3'!E28)),0)</f>
        <v>0</v>
      </c>
      <c r="F50" s="204">
        <f>IF(F33&gt;0,SUM(SUM(F27:F31)/('Part 3'!F28)),0)</f>
        <v>0</v>
      </c>
      <c r="G50" s="204">
        <f>IF(G33&gt;0,SUM(SUM(G27:G31)/('Part 3'!G28)),0)</f>
        <v>0</v>
      </c>
      <c r="H50" s="204">
        <f>IF(H33&gt;0,SUM(SUM(H27:H31)/('Part 3'!H28)),0)</f>
        <v>0</v>
      </c>
      <c r="I50" s="204">
        <f>IF(I33&gt;0,SUM(SUM(I27:I31)/('Part 3'!I28)),0)</f>
        <v>0</v>
      </c>
      <c r="J50" s="204">
        <f>IF(J33&gt;0,SUM(SUM(J27:J31)/('Part 3'!J28)),0)</f>
        <v>0</v>
      </c>
      <c r="K50" s="204">
        <f>IF(K33&gt;0,SUM(SUM(K27:K31)/('Part 3'!K28)),0)</f>
        <v>0</v>
      </c>
      <c r="L50" s="204">
        <f>IF(L33&gt;0,SUM(SUM(L27:L31)/('Part 3'!L28)),0)</f>
        <v>0</v>
      </c>
      <c r="M50" s="204">
        <f>IF(M33&gt;0,SUM(SUM(M27:M31)/('Part 3'!M28)),0)</f>
        <v>0</v>
      </c>
      <c r="N50" s="204">
        <f>IF(N33&gt;0,SUM(SUM(N27:N31)/('Part 3'!N28)),0)</f>
        <v>0</v>
      </c>
      <c r="O50" s="204">
        <f>IF(O33&gt;0,SUM(SUM(O27:O31)/('Part 3'!O28)),0)</f>
        <v>0</v>
      </c>
      <c r="P50" s="204">
        <f>IF(P33&gt;0,SUM(SUM(P27:P31)/('Part 3'!P28)),0)</f>
        <v>0</v>
      </c>
      <c r="Q50" s="195"/>
    </row>
    <row r="51" spans="1:17" ht="15" customHeight="1">
      <c r="A51" s="101" t="s">
        <v>165</v>
      </c>
      <c r="B51" s="203" t="s">
        <v>275</v>
      </c>
      <c r="C51" s="180"/>
      <c r="D51" s="204">
        <f>IF(D33&gt;0,(D32/'Part 3'!D28),0)</f>
        <v>0</v>
      </c>
      <c r="E51" s="204">
        <f>IF(E33&gt;0,(E32/'Part 3'!E28),0)</f>
        <v>0</v>
      </c>
      <c r="F51" s="204">
        <f>IF(F33&gt;0,(F32/'Part 3'!F28),0)</f>
        <v>0</v>
      </c>
      <c r="G51" s="204">
        <f>IF(G33&gt;0,(G32/'Part 3'!G28),0)</f>
        <v>0</v>
      </c>
      <c r="H51" s="204">
        <f>IF(H33&gt;0,(H32/'Part 3'!H28),0)</f>
        <v>0</v>
      </c>
      <c r="I51" s="204">
        <f>IF(I33&gt;0,(I32/'Part 3'!I28),0)</f>
        <v>0</v>
      </c>
      <c r="J51" s="204">
        <f>IF(J33&gt;0,(J32/'Part 3'!J28),0)</f>
        <v>0</v>
      </c>
      <c r="K51" s="204">
        <f>IF(K33&gt;0,(K32/'Part 3'!K28),0)</f>
        <v>0</v>
      </c>
      <c r="L51" s="204">
        <f>IF(L33&gt;0,(L32/'Part 3'!L28),0)</f>
        <v>0</v>
      </c>
      <c r="M51" s="204">
        <f>IF(M33&gt;0,(M32/'Part 3'!M28),0)</f>
        <v>0</v>
      </c>
      <c r="N51" s="204">
        <f>IF(N33&gt;0,(N32/'Part 3'!N28),0)</f>
        <v>0</v>
      </c>
      <c r="O51" s="204">
        <f>IF(O33&gt;0,(O32/'Part 3'!O28),0)</f>
        <v>0</v>
      </c>
      <c r="P51" s="205">
        <f>IF(P33&gt;0,(P32/'Part 3'!P28),0)</f>
        <v>0</v>
      </c>
      <c r="Q51" s="195"/>
    </row>
    <row r="52" spans="1:17" ht="24.75" customHeight="1">
      <c r="A52" s="207" t="s">
        <v>119</v>
      </c>
      <c r="C52" s="195"/>
      <c r="D52" s="206"/>
      <c r="E52" s="206"/>
      <c r="F52" s="206"/>
      <c r="G52" s="206"/>
      <c r="H52" s="206"/>
      <c r="I52" s="206"/>
      <c r="J52" s="206"/>
      <c r="K52" s="206"/>
      <c r="L52" s="206"/>
      <c r="M52" s="206"/>
      <c r="N52" s="206"/>
      <c r="O52" s="206"/>
      <c r="P52" s="206"/>
      <c r="Q52" s="195"/>
    </row>
    <row r="53" spans="1:17" ht="15" customHeight="1">
      <c r="A53" s="101" t="s">
        <v>165</v>
      </c>
      <c r="B53" s="208" t="s">
        <v>276</v>
      </c>
      <c r="C53" s="195"/>
      <c r="D53" s="50"/>
      <c r="E53" s="50"/>
      <c r="F53" s="50"/>
      <c r="G53" s="50"/>
      <c r="H53" s="50"/>
      <c r="I53" s="50"/>
      <c r="J53" s="50"/>
      <c r="K53" s="50"/>
      <c r="L53" s="50"/>
      <c r="M53" s="50"/>
      <c r="N53" s="50"/>
      <c r="O53" s="50"/>
      <c r="P53" s="209">
        <f>IF(P33&gt;0,P71/P33,0)</f>
        <v>0</v>
      </c>
      <c r="Q53" s="195"/>
    </row>
    <row r="54" spans="1:17" ht="15" customHeight="1">
      <c r="A54" s="101" t="s">
        <v>165</v>
      </c>
      <c r="B54" s="208" t="s">
        <v>277</v>
      </c>
      <c r="C54" s="195"/>
      <c r="D54" s="50"/>
      <c r="E54" s="50"/>
      <c r="F54" s="50"/>
      <c r="G54" s="50"/>
      <c r="H54" s="50"/>
      <c r="I54" s="50"/>
      <c r="J54" s="50"/>
      <c r="K54" s="50"/>
      <c r="L54" s="50"/>
      <c r="M54" s="50"/>
      <c r="N54" s="50"/>
      <c r="O54" s="50"/>
      <c r="P54" s="209">
        <f>IF(P14&gt;0,P72/P14,0)</f>
        <v>0</v>
      </c>
      <c r="Q54" s="195"/>
    </row>
    <row r="55" spans="1:17" ht="15" customHeight="1">
      <c r="A55" s="210" t="s">
        <v>30</v>
      </c>
      <c r="C55" s="195"/>
      <c r="D55" s="270"/>
      <c r="E55" s="270"/>
      <c r="F55" s="270"/>
      <c r="G55" s="270"/>
      <c r="H55" s="270"/>
      <c r="I55" s="270"/>
      <c r="J55" s="270"/>
      <c r="K55" s="270"/>
      <c r="L55" s="270"/>
      <c r="M55" s="270"/>
      <c r="N55" s="270"/>
      <c r="O55" s="270"/>
      <c r="P55" s="211"/>
      <c r="Q55" s="195"/>
    </row>
    <row r="56" spans="1:17" ht="15" customHeight="1">
      <c r="A56" s="101" t="s">
        <v>165</v>
      </c>
      <c r="B56" s="33" t="s">
        <v>278</v>
      </c>
      <c r="C56" s="195"/>
      <c r="D56" s="50"/>
      <c r="E56" s="50"/>
      <c r="F56" s="50"/>
      <c r="G56" s="50"/>
      <c r="H56" s="50"/>
      <c r="I56" s="50"/>
      <c r="J56" s="50"/>
      <c r="K56" s="50"/>
      <c r="L56" s="50"/>
      <c r="M56" s="50"/>
      <c r="N56" s="50"/>
      <c r="O56" s="50"/>
      <c r="P56" s="48">
        <f aca="true" t="shared" si="12" ref="P56:P61">SUM(D56:O56)</f>
        <v>0</v>
      </c>
      <c r="Q56" s="195"/>
    </row>
    <row r="57" spans="1:17" ht="15" customHeight="1">
      <c r="A57" s="101" t="s">
        <v>165</v>
      </c>
      <c r="B57" s="33" t="s">
        <v>279</v>
      </c>
      <c r="C57" s="195"/>
      <c r="D57" s="50"/>
      <c r="E57" s="50"/>
      <c r="F57" s="50"/>
      <c r="G57" s="50"/>
      <c r="H57" s="50"/>
      <c r="I57" s="50"/>
      <c r="J57" s="50"/>
      <c r="K57" s="50"/>
      <c r="L57" s="50"/>
      <c r="M57" s="50"/>
      <c r="N57" s="50"/>
      <c r="O57" s="50"/>
      <c r="P57" s="48">
        <f t="shared" si="12"/>
        <v>0</v>
      </c>
      <c r="Q57" s="195"/>
    </row>
    <row r="58" spans="1:17" ht="15" customHeight="1">
      <c r="A58" s="101" t="s">
        <v>165</v>
      </c>
      <c r="B58" s="33" t="s">
        <v>280</v>
      </c>
      <c r="C58" s="195"/>
      <c r="D58" s="50"/>
      <c r="E58" s="50"/>
      <c r="F58" s="50"/>
      <c r="G58" s="50"/>
      <c r="H58" s="50"/>
      <c r="I58" s="50"/>
      <c r="J58" s="50"/>
      <c r="K58" s="50"/>
      <c r="L58" s="50"/>
      <c r="M58" s="50"/>
      <c r="N58" s="50"/>
      <c r="O58" s="50"/>
      <c r="P58" s="48">
        <f t="shared" si="12"/>
        <v>0</v>
      </c>
      <c r="Q58" s="195"/>
    </row>
    <row r="59" spans="1:17" ht="15" customHeight="1">
      <c r="A59" s="101" t="s">
        <v>165</v>
      </c>
      <c r="B59" s="33" t="s">
        <v>281</v>
      </c>
      <c r="C59" s="195"/>
      <c r="D59" s="50"/>
      <c r="E59" s="50"/>
      <c r="F59" s="50"/>
      <c r="G59" s="50"/>
      <c r="H59" s="50"/>
      <c r="I59" s="50"/>
      <c r="J59" s="50"/>
      <c r="K59" s="50"/>
      <c r="L59" s="50"/>
      <c r="M59" s="50"/>
      <c r="N59" s="50"/>
      <c r="O59" s="50"/>
      <c r="P59" s="48">
        <f t="shared" si="12"/>
        <v>0</v>
      </c>
      <c r="Q59" s="195"/>
    </row>
    <row r="60" spans="1:17" ht="15" customHeight="1">
      <c r="A60" s="101" t="s">
        <v>165</v>
      </c>
      <c r="B60" s="33" t="s">
        <v>282</v>
      </c>
      <c r="C60" s="195"/>
      <c r="D60" s="48">
        <f aca="true" t="shared" si="13" ref="D60:O60">+D14-D56+D58</f>
        <v>0</v>
      </c>
      <c r="E60" s="48">
        <f t="shared" si="13"/>
        <v>0</v>
      </c>
      <c r="F60" s="48">
        <f t="shared" si="13"/>
        <v>0</v>
      </c>
      <c r="G60" s="48">
        <f t="shared" si="13"/>
        <v>0</v>
      </c>
      <c r="H60" s="48">
        <f t="shared" si="13"/>
        <v>0</v>
      </c>
      <c r="I60" s="48">
        <f t="shared" si="13"/>
        <v>0</v>
      </c>
      <c r="J60" s="48">
        <f t="shared" si="13"/>
        <v>0</v>
      </c>
      <c r="K60" s="48">
        <f t="shared" si="13"/>
        <v>0</v>
      </c>
      <c r="L60" s="48">
        <f t="shared" si="13"/>
        <v>0</v>
      </c>
      <c r="M60" s="48">
        <f t="shared" si="13"/>
        <v>0</v>
      </c>
      <c r="N60" s="48">
        <f t="shared" si="13"/>
        <v>0</v>
      </c>
      <c r="O60" s="48">
        <f t="shared" si="13"/>
        <v>0</v>
      </c>
      <c r="P60" s="48">
        <f t="shared" si="12"/>
        <v>0</v>
      </c>
      <c r="Q60" s="195"/>
    </row>
    <row r="61" spans="1:17" ht="15" customHeight="1">
      <c r="A61" s="101" t="s">
        <v>165</v>
      </c>
      <c r="B61" s="33" t="s">
        <v>283</v>
      </c>
      <c r="C61" s="195"/>
      <c r="D61" s="48">
        <f aca="true" t="shared" si="14" ref="D61:O61">+D33-D57+D59</f>
        <v>0</v>
      </c>
      <c r="E61" s="48">
        <f t="shared" si="14"/>
        <v>0</v>
      </c>
      <c r="F61" s="48">
        <f t="shared" si="14"/>
        <v>0</v>
      </c>
      <c r="G61" s="48">
        <f t="shared" si="14"/>
        <v>0</v>
      </c>
      <c r="H61" s="48">
        <f t="shared" si="14"/>
        <v>0</v>
      </c>
      <c r="I61" s="48">
        <f t="shared" si="14"/>
        <v>0</v>
      </c>
      <c r="J61" s="48">
        <f t="shared" si="14"/>
        <v>0</v>
      </c>
      <c r="K61" s="48">
        <f t="shared" si="14"/>
        <v>0</v>
      </c>
      <c r="L61" s="48">
        <f t="shared" si="14"/>
        <v>0</v>
      </c>
      <c r="M61" s="48">
        <f t="shared" si="14"/>
        <v>0</v>
      </c>
      <c r="N61" s="48">
        <f t="shared" si="14"/>
        <v>0</v>
      </c>
      <c r="O61" s="48">
        <f t="shared" si="14"/>
        <v>0</v>
      </c>
      <c r="P61" s="48">
        <f t="shared" si="12"/>
        <v>0</v>
      </c>
      <c r="Q61" s="195"/>
    </row>
    <row r="62" spans="1:17" ht="15" customHeight="1">
      <c r="A62" s="101" t="s">
        <v>165</v>
      </c>
      <c r="B62" s="145" t="s">
        <v>287</v>
      </c>
      <c r="C62" s="64"/>
      <c r="D62" s="64"/>
      <c r="E62" s="64"/>
      <c r="F62" s="64"/>
      <c r="G62" s="64"/>
      <c r="H62" s="64"/>
      <c r="I62" s="64"/>
      <c r="J62" s="64"/>
      <c r="K62" s="64"/>
      <c r="L62" s="64"/>
      <c r="M62" s="64"/>
      <c r="N62" s="64"/>
      <c r="O62" s="64"/>
      <c r="P62" s="64"/>
      <c r="Q62" s="64"/>
    </row>
    <row r="63" spans="1:17" ht="15" customHeight="1">
      <c r="A63" s="314"/>
      <c r="B63" s="314"/>
      <c r="C63" s="314"/>
      <c r="D63" s="314"/>
      <c r="E63" s="314"/>
      <c r="F63" s="314"/>
      <c r="G63" s="314"/>
      <c r="H63" s="314"/>
      <c r="I63" s="314"/>
      <c r="J63" s="314"/>
      <c r="K63" s="314"/>
      <c r="L63" s="64"/>
      <c r="M63" s="64"/>
      <c r="N63" s="64"/>
      <c r="O63" s="64"/>
      <c r="P63" s="64"/>
      <c r="Q63" s="264"/>
    </row>
    <row r="64" spans="1:17" ht="15" customHeight="1">
      <c r="A64" s="145" t="s">
        <v>116</v>
      </c>
      <c r="B64" s="84"/>
      <c r="C64" s="64"/>
      <c r="D64" s="64"/>
      <c r="E64" s="64"/>
      <c r="F64" s="64"/>
      <c r="G64" s="64"/>
      <c r="H64" s="64"/>
      <c r="I64" s="64"/>
      <c r="J64" s="64"/>
      <c r="K64" s="64"/>
      <c r="L64" s="64"/>
      <c r="M64" s="64"/>
      <c r="N64" s="64"/>
      <c r="O64" s="64"/>
      <c r="P64" s="64"/>
      <c r="Q64" s="64"/>
    </row>
    <row r="65" spans="1:17" ht="15" customHeight="1">
      <c r="A65" s="101" t="s">
        <v>165</v>
      </c>
      <c r="B65" s="199" t="s">
        <v>284</v>
      </c>
      <c r="C65" s="180"/>
      <c r="D65" s="50"/>
      <c r="E65" s="50"/>
      <c r="F65" s="50"/>
      <c r="G65" s="50"/>
      <c r="H65" s="50"/>
      <c r="I65" s="50"/>
      <c r="J65" s="50"/>
      <c r="K65" s="50"/>
      <c r="L65" s="50"/>
      <c r="M65" s="50"/>
      <c r="N65" s="50"/>
      <c r="O65" s="50"/>
      <c r="P65" s="179">
        <f>SUM(D65:O65)</f>
        <v>0</v>
      </c>
      <c r="Q65" s="264"/>
    </row>
    <row r="66" spans="1:17" ht="15" customHeight="1">
      <c r="A66" s="51"/>
      <c r="B66" s="203"/>
      <c r="C66" s="180"/>
      <c r="D66" s="180"/>
      <c r="E66" s="180"/>
      <c r="F66" s="180"/>
      <c r="G66" s="180"/>
      <c r="H66" s="180"/>
      <c r="I66" s="180"/>
      <c r="J66" s="180"/>
      <c r="K66" s="180"/>
      <c r="L66" s="180"/>
      <c r="M66" s="180"/>
      <c r="N66" s="180"/>
      <c r="O66" s="180"/>
      <c r="P66" s="180"/>
      <c r="Q66" s="180"/>
    </row>
    <row r="67" ht="15" customHeight="1"/>
    <row r="68" ht="15" customHeight="1"/>
    <row r="69" ht="15" customHeight="1"/>
    <row r="70" spans="1:2" ht="15" customHeight="1">
      <c r="A70" s="97" t="s">
        <v>23</v>
      </c>
      <c r="B70" s="45"/>
    </row>
    <row r="71" spans="1:16" ht="14.25" hidden="1">
      <c r="A71" s="45"/>
      <c r="B71" s="45"/>
      <c r="D71" s="261">
        <f aca="true" t="shared" si="15" ref="D71:O71">SUM(D53*D33)</f>
        <v>0</v>
      </c>
      <c r="E71" s="261">
        <f t="shared" si="15"/>
        <v>0</v>
      </c>
      <c r="F71" s="261">
        <f t="shared" si="15"/>
        <v>0</v>
      </c>
      <c r="G71" s="261">
        <f t="shared" si="15"/>
        <v>0</v>
      </c>
      <c r="H71" s="261">
        <f t="shared" si="15"/>
        <v>0</v>
      </c>
      <c r="I71" s="261">
        <f t="shared" si="15"/>
        <v>0</v>
      </c>
      <c r="J71" s="261">
        <f t="shared" si="15"/>
        <v>0</v>
      </c>
      <c r="K71" s="261">
        <f t="shared" si="15"/>
        <v>0</v>
      </c>
      <c r="L71" s="261">
        <f t="shared" si="15"/>
        <v>0</v>
      </c>
      <c r="M71" s="261">
        <f t="shared" si="15"/>
        <v>0</v>
      </c>
      <c r="N71" s="261">
        <f t="shared" si="15"/>
        <v>0</v>
      </c>
      <c r="O71" s="261">
        <f t="shared" si="15"/>
        <v>0</v>
      </c>
      <c r="P71" s="261">
        <f>SUM(D71:O71)</f>
        <v>0</v>
      </c>
    </row>
    <row r="72" spans="1:16" ht="14.25" hidden="1">
      <c r="A72" s="33"/>
      <c r="B72" s="33"/>
      <c r="C72" s="110"/>
      <c r="D72" s="261">
        <f aca="true" t="shared" si="16" ref="D72:O72">SUM(D54*D14)</f>
        <v>0</v>
      </c>
      <c r="E72" s="261">
        <f t="shared" si="16"/>
        <v>0</v>
      </c>
      <c r="F72" s="261">
        <f t="shared" si="16"/>
        <v>0</v>
      </c>
      <c r="G72" s="261">
        <f t="shared" si="16"/>
        <v>0</v>
      </c>
      <c r="H72" s="261">
        <f t="shared" si="16"/>
        <v>0</v>
      </c>
      <c r="I72" s="261">
        <f t="shared" si="16"/>
        <v>0</v>
      </c>
      <c r="J72" s="261">
        <f t="shared" si="16"/>
        <v>0</v>
      </c>
      <c r="K72" s="261">
        <f t="shared" si="16"/>
        <v>0</v>
      </c>
      <c r="L72" s="261">
        <f t="shared" si="16"/>
        <v>0</v>
      </c>
      <c r="M72" s="261">
        <f t="shared" si="16"/>
        <v>0</v>
      </c>
      <c r="N72" s="261">
        <f t="shared" si="16"/>
        <v>0</v>
      </c>
      <c r="O72" s="261">
        <f t="shared" si="16"/>
        <v>0</v>
      </c>
      <c r="P72" s="261">
        <f>SUM(D72:O72)</f>
        <v>0</v>
      </c>
    </row>
    <row r="73" spans="1:16" ht="14.25" hidden="1">
      <c r="A73" s="271"/>
      <c r="B73" s="271"/>
      <c r="C73" s="257"/>
      <c r="D73" s="257"/>
      <c r="E73" s="257"/>
      <c r="F73" s="257"/>
      <c r="G73" s="257"/>
      <c r="H73" s="257"/>
      <c r="I73" s="257"/>
      <c r="J73" s="257"/>
      <c r="K73" s="257"/>
      <c r="L73" s="257"/>
      <c r="M73" s="257"/>
      <c r="N73" s="257"/>
      <c r="O73" s="257"/>
      <c r="P73" s="257"/>
    </row>
    <row r="74" spans="1:2" ht="14.25">
      <c r="A74" s="45" t="s">
        <v>126</v>
      </c>
      <c r="B74" s="45"/>
    </row>
  </sheetData>
  <sheetProtection password="C331" sheet="1" formatColumns="0"/>
  <mergeCells count="13">
    <mergeCell ref="B12:C12"/>
    <mergeCell ref="B21:C21"/>
    <mergeCell ref="B22:C22"/>
    <mergeCell ref="A1:B1"/>
    <mergeCell ref="C1:P1"/>
    <mergeCell ref="A63:K63"/>
    <mergeCell ref="B38:C38"/>
    <mergeCell ref="B47:C47"/>
    <mergeCell ref="B48:C48"/>
    <mergeCell ref="B29:C29"/>
    <mergeCell ref="B30:C30"/>
    <mergeCell ref="B37:C37"/>
    <mergeCell ref="B11:C11"/>
  </mergeCells>
  <dataValidations count="1">
    <dataValidation type="decimal" allowBlank="1" showInputMessage="1" showErrorMessage="1" errorTitle="Non-numeric value entered" error="Only numeric entries are acceptable.  Try again." sqref="D27:O32 D53:O54 D56:O59 D65:O65">
      <formula1>-99999999999999</formula1>
      <formula2>999999999999999</formula2>
    </dataValidation>
  </dataValidations>
  <printOptions/>
  <pageMargins left="0.5" right="0.5" top="0.5" bottom="0.5" header="0.5" footer="0.5"/>
  <pageSetup fitToHeight="1" fitToWidth="1" horizontalDpi="600" verticalDpi="600" orientation="landscape" scale="43" r:id="rId1"/>
  <headerFooter alignWithMargins="0">
    <oddFooter>&amp;L&amp;A&amp;CPrescription Expense by Risk Group&amp;R&amp;D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pane ySplit="10" topLeftCell="A11" activePane="bottomLeft" state="frozen"/>
      <selection pane="topLeft" activeCell="F61" sqref="F61"/>
      <selection pane="bottomLeft" activeCell="A1" sqref="A1:K1"/>
    </sheetView>
  </sheetViews>
  <sheetFormatPr defaultColWidth="0" defaultRowHeight="12.75" zeroHeight="1"/>
  <cols>
    <col min="1" max="1" width="4.66015625" style="18" customWidth="1"/>
    <col min="2" max="2" width="20" style="18" customWidth="1"/>
    <col min="3" max="3" width="18.66015625" style="94" customWidth="1"/>
    <col min="4" max="4" width="13.5" style="18" customWidth="1"/>
    <col min="5" max="5" width="12.83203125" style="18" customWidth="1"/>
    <col min="6" max="6" width="4.66015625" style="18" customWidth="1"/>
    <col min="7" max="7" width="11.33203125" style="18" customWidth="1"/>
    <col min="8" max="8" width="15" style="18" customWidth="1"/>
    <col min="9" max="9" width="12.83203125" style="18" customWidth="1"/>
    <col min="10" max="10" width="4.66015625" style="18" customWidth="1"/>
    <col min="11" max="11" width="30.16015625" style="18" customWidth="1"/>
    <col min="12" max="12" width="2.83203125" style="18" customWidth="1"/>
    <col min="13" max="20" width="12.83203125" style="18" hidden="1" customWidth="1"/>
    <col min="21" max="16384" width="0" style="18" hidden="1" customWidth="1"/>
  </cols>
  <sheetData>
    <row r="1" spans="1:11" ht="14.25" customHeight="1">
      <c r="A1" s="315" t="s">
        <v>297</v>
      </c>
      <c r="B1" s="316"/>
      <c r="C1" s="316"/>
      <c r="D1" s="316"/>
      <c r="E1" s="316"/>
      <c r="F1" s="316"/>
      <c r="G1" s="316"/>
      <c r="H1" s="316"/>
      <c r="I1" s="316"/>
      <c r="J1" s="316"/>
      <c r="K1" s="317"/>
    </row>
    <row r="2" spans="1:11" ht="15">
      <c r="A2" s="213"/>
      <c r="B2" s="214"/>
      <c r="C2" s="215"/>
      <c r="D2" s="216"/>
      <c r="E2" s="214"/>
      <c r="F2" s="214"/>
      <c r="G2" s="214"/>
      <c r="H2" s="214"/>
      <c r="I2" s="214"/>
      <c r="J2" s="214"/>
      <c r="K2" s="217"/>
    </row>
    <row r="3" spans="1:11" ht="15.75" thickBot="1">
      <c r="A3" s="218" t="s">
        <v>13</v>
      </c>
      <c r="B3" s="318">
        <f>+'Part 1'!B2</f>
        <v>0</v>
      </c>
      <c r="C3" s="318"/>
      <c r="D3" s="318"/>
      <c r="E3" s="318"/>
      <c r="F3" s="318"/>
      <c r="G3" s="318"/>
      <c r="H3" s="318"/>
      <c r="I3" s="318"/>
      <c r="J3" s="318"/>
      <c r="K3" s="319"/>
    </row>
    <row r="4" spans="1:11" ht="14.25">
      <c r="A4" s="221"/>
      <c r="B4" s="222" t="s">
        <v>81</v>
      </c>
      <c r="C4" s="223"/>
      <c r="D4" s="214"/>
      <c r="E4" s="214"/>
      <c r="F4" s="214"/>
      <c r="G4" s="214"/>
      <c r="H4" s="214"/>
      <c r="I4" s="214"/>
      <c r="J4" s="214"/>
      <c r="K4" s="217"/>
    </row>
    <row r="5" spans="1:11" ht="14.25">
      <c r="A5" s="221"/>
      <c r="B5" s="214"/>
      <c r="C5" s="215"/>
      <c r="D5" s="214"/>
      <c r="E5" s="214"/>
      <c r="F5" s="214"/>
      <c r="G5" s="214"/>
      <c r="H5" s="214"/>
      <c r="I5" s="214"/>
      <c r="J5" s="214"/>
      <c r="K5" s="217"/>
    </row>
    <row r="6" spans="1:11" ht="15.75" thickBot="1">
      <c r="A6" s="218" t="s">
        <v>14</v>
      </c>
      <c r="B6" s="318" t="str">
        <f>'Part 1'!A1</f>
        <v>HHSC  FINANCIAL STATISTICAL REPORT  (FSR)</v>
      </c>
      <c r="C6" s="318"/>
      <c r="D6" s="318"/>
      <c r="E6" s="318"/>
      <c r="F6" s="318"/>
      <c r="G6" s="318"/>
      <c r="H6" s="318"/>
      <c r="I6" s="318"/>
      <c r="J6" s="318"/>
      <c r="K6" s="319"/>
    </row>
    <row r="7" spans="1:11" ht="14.25">
      <c r="A7" s="221"/>
      <c r="B7" s="222" t="s">
        <v>2</v>
      </c>
      <c r="C7" s="223"/>
      <c r="D7" s="214"/>
      <c r="E7" s="214"/>
      <c r="F7" s="214"/>
      <c r="G7" s="214"/>
      <c r="H7" s="214"/>
      <c r="I7" s="214"/>
      <c r="J7" s="214"/>
      <c r="K7" s="217"/>
    </row>
    <row r="8" spans="1:11" ht="15">
      <c r="A8" s="221"/>
      <c r="B8" s="214"/>
      <c r="C8" s="215"/>
      <c r="D8" s="214"/>
      <c r="E8" s="214"/>
      <c r="F8" s="214"/>
      <c r="G8" s="214"/>
      <c r="H8" s="214"/>
      <c r="I8" s="214"/>
      <c r="J8" s="224" t="s">
        <v>12</v>
      </c>
      <c r="K8" s="225" t="str">
        <f>+'Part 1'!D3</f>
        <v>STAR Health</v>
      </c>
    </row>
    <row r="9" spans="1:11" ht="15.75" thickBot="1">
      <c r="A9" s="218" t="s">
        <v>15</v>
      </c>
      <c r="B9" s="320">
        <f>+'Part 1'!B4</f>
        <v>0</v>
      </c>
      <c r="C9" s="320"/>
      <c r="D9" s="214"/>
      <c r="E9" s="214"/>
      <c r="F9" s="224" t="s">
        <v>11</v>
      </c>
      <c r="G9" s="219">
        <f>+'Part 1'!B3</f>
        <v>2020</v>
      </c>
      <c r="H9" s="276">
        <f>'Part 1'!B5</f>
        <v>0</v>
      </c>
      <c r="I9" s="214"/>
      <c r="J9" s="224" t="s">
        <v>55</v>
      </c>
      <c r="K9" s="220" t="str">
        <f>+'Part 1'!D4</f>
        <v>Statewide</v>
      </c>
    </row>
    <row r="10" spans="1:11" ht="14.25">
      <c r="A10" s="213"/>
      <c r="B10" s="222" t="s">
        <v>3</v>
      </c>
      <c r="C10" s="223"/>
      <c r="D10" s="214"/>
      <c r="E10" s="214"/>
      <c r="F10" s="223"/>
      <c r="G10" s="226" t="s">
        <v>98</v>
      </c>
      <c r="H10" s="277" t="s">
        <v>296</v>
      </c>
      <c r="I10" s="214"/>
      <c r="J10" s="214"/>
      <c r="K10" s="227" t="s">
        <v>82</v>
      </c>
    </row>
    <row r="11" spans="1:11" ht="14.25">
      <c r="A11" s="213"/>
      <c r="B11" s="214"/>
      <c r="C11" s="215"/>
      <c r="D11" s="214"/>
      <c r="E11" s="214"/>
      <c r="F11" s="214"/>
      <c r="G11" s="214"/>
      <c r="H11" s="214"/>
      <c r="I11" s="214"/>
      <c r="J11" s="214"/>
      <c r="K11" s="217"/>
    </row>
    <row r="12" spans="1:12" ht="46.5" customHeight="1">
      <c r="A12" s="213"/>
      <c r="B12" s="324" t="s">
        <v>288</v>
      </c>
      <c r="C12" s="324"/>
      <c r="D12" s="324"/>
      <c r="E12" s="324"/>
      <c r="F12" s="324"/>
      <c r="G12" s="324"/>
      <c r="H12" s="324"/>
      <c r="I12" s="324"/>
      <c r="J12" s="324"/>
      <c r="K12" s="325"/>
      <c r="L12" s="228"/>
    </row>
    <row r="13" spans="1:11" ht="132" customHeight="1">
      <c r="A13" s="213"/>
      <c r="B13" s="324" t="s">
        <v>289</v>
      </c>
      <c r="C13" s="324"/>
      <c r="D13" s="324"/>
      <c r="E13" s="324"/>
      <c r="F13" s="324"/>
      <c r="G13" s="324"/>
      <c r="H13" s="324"/>
      <c r="I13" s="324"/>
      <c r="J13" s="324"/>
      <c r="K13" s="325"/>
    </row>
    <row r="14" spans="1:11" ht="16.5" customHeight="1">
      <c r="A14" s="213"/>
      <c r="B14" s="214"/>
      <c r="C14" s="215"/>
      <c r="D14" s="214"/>
      <c r="E14" s="214"/>
      <c r="F14" s="214"/>
      <c r="G14" s="214"/>
      <c r="H14" s="214"/>
      <c r="I14" s="214"/>
      <c r="J14" s="214"/>
      <c r="K14" s="217"/>
    </row>
    <row r="15" spans="1:11" ht="14.25">
      <c r="A15" s="213"/>
      <c r="B15" s="229"/>
      <c r="C15" s="230"/>
      <c r="D15" s="229"/>
      <c r="E15" s="229"/>
      <c r="F15" s="229"/>
      <c r="G15" s="229"/>
      <c r="H15" s="229"/>
      <c r="I15" s="229"/>
      <c r="J15" s="229"/>
      <c r="K15" s="231"/>
    </row>
    <row r="16" spans="1:11" ht="15" thickBot="1">
      <c r="A16" s="218" t="s">
        <v>16</v>
      </c>
      <c r="B16" s="323"/>
      <c r="C16" s="323"/>
      <c r="D16" s="323"/>
      <c r="E16" s="323"/>
      <c r="F16" s="323"/>
      <c r="G16" s="323"/>
      <c r="H16" s="323"/>
      <c r="I16" s="323"/>
      <c r="J16" s="323"/>
      <c r="K16" s="326"/>
    </row>
    <row r="17" spans="1:11" ht="14.25">
      <c r="A17" s="221"/>
      <c r="B17" s="232" t="s">
        <v>8</v>
      </c>
      <c r="C17" s="223"/>
      <c r="D17" s="229"/>
      <c r="E17" s="229"/>
      <c r="F17" s="229"/>
      <c r="G17" s="229"/>
      <c r="H17" s="229"/>
      <c r="I17" s="229"/>
      <c r="J17" s="229"/>
      <c r="K17" s="231"/>
    </row>
    <row r="18" spans="1:11" ht="15">
      <c r="A18" s="221"/>
      <c r="B18" s="233"/>
      <c r="C18" s="230"/>
      <c r="D18" s="229"/>
      <c r="E18" s="229"/>
      <c r="F18" s="229"/>
      <c r="G18" s="229"/>
      <c r="H18" s="229"/>
      <c r="I18" s="229"/>
      <c r="J18" s="229"/>
      <c r="K18" s="231"/>
    </row>
    <row r="19" spans="1:11" ht="15" thickBot="1">
      <c r="A19" s="218" t="s">
        <v>17</v>
      </c>
      <c r="B19" s="234">
        <f>+B3</f>
        <v>0</v>
      </c>
      <c r="C19" s="234"/>
      <c r="D19" s="234"/>
      <c r="E19" s="234"/>
      <c r="F19" s="234"/>
      <c r="G19" s="234"/>
      <c r="H19" s="234"/>
      <c r="I19" s="235"/>
      <c r="J19" s="235"/>
      <c r="K19" s="236"/>
    </row>
    <row r="20" spans="1:11" ht="14.25">
      <c r="A20" s="221"/>
      <c r="B20" s="237" t="s">
        <v>9</v>
      </c>
      <c r="C20" s="223"/>
      <c r="D20" s="229"/>
      <c r="E20" s="229"/>
      <c r="F20" s="229"/>
      <c r="G20" s="229"/>
      <c r="H20" s="229"/>
      <c r="I20" s="229"/>
      <c r="J20" s="229"/>
      <c r="K20" s="231"/>
    </row>
    <row r="21" spans="1:11" ht="14.25">
      <c r="A21" s="221"/>
      <c r="B21" s="229"/>
      <c r="C21" s="230"/>
      <c r="D21" s="229"/>
      <c r="E21" s="229"/>
      <c r="F21" s="229"/>
      <c r="G21" s="229"/>
      <c r="H21" s="229"/>
      <c r="I21" s="229"/>
      <c r="J21" s="229"/>
      <c r="K21" s="231"/>
    </row>
    <row r="22" spans="1:11" ht="14.25">
      <c r="A22" s="221"/>
      <c r="B22" s="229"/>
      <c r="C22" s="230"/>
      <c r="D22" s="229"/>
      <c r="E22" s="229"/>
      <c r="F22" s="229"/>
      <c r="G22" s="229"/>
      <c r="H22" s="229"/>
      <c r="I22" s="229"/>
      <c r="J22" s="229"/>
      <c r="K22" s="231"/>
    </row>
    <row r="23" spans="1:11" ht="15" thickBot="1">
      <c r="A23" s="218" t="s">
        <v>56</v>
      </c>
      <c r="B23" s="323"/>
      <c r="C23" s="323"/>
      <c r="D23" s="323"/>
      <c r="E23" s="323"/>
      <c r="F23" s="323"/>
      <c r="G23" s="323"/>
      <c r="H23" s="238" t="s">
        <v>57</v>
      </c>
      <c r="I23" s="321"/>
      <c r="J23" s="321"/>
      <c r="K23" s="322"/>
    </row>
    <row r="24" spans="1:11" ht="14.25">
      <c r="A24" s="213"/>
      <c r="B24" s="237" t="s">
        <v>18</v>
      </c>
      <c r="C24" s="223"/>
      <c r="D24" s="229"/>
      <c r="E24" s="229"/>
      <c r="F24" s="229"/>
      <c r="G24" s="229"/>
      <c r="H24" s="229"/>
      <c r="I24" s="232" t="s">
        <v>10</v>
      </c>
      <c r="J24" s="229"/>
      <c r="K24" s="231"/>
    </row>
    <row r="25" spans="1:11" ht="14.25">
      <c r="A25" s="239"/>
      <c r="B25" s="223"/>
      <c r="C25" s="240"/>
      <c r="D25" s="223"/>
      <c r="E25" s="223"/>
      <c r="F25" s="223"/>
      <c r="G25" s="223"/>
      <c r="H25" s="223"/>
      <c r="I25" s="223"/>
      <c r="J25" s="223"/>
      <c r="K25" s="241"/>
    </row>
    <row r="26" spans="1:11" ht="14.25">
      <c r="A26" s="242"/>
      <c r="B26" s="243"/>
      <c r="C26" s="244"/>
      <c r="D26" s="243"/>
      <c r="E26" s="243"/>
      <c r="F26" s="243"/>
      <c r="G26" s="243"/>
      <c r="H26" s="243"/>
      <c r="I26" s="243"/>
      <c r="J26" s="243"/>
      <c r="K26" s="245"/>
    </row>
    <row r="27" ht="14.25">
      <c r="A27" s="18" t="s">
        <v>126</v>
      </c>
    </row>
    <row r="28" ht="14.25" hidden="1"/>
    <row r="29" ht="14.25" hidden="1"/>
    <row r="30" ht="14.25" hidden="1"/>
    <row r="31" ht="14.25" hidden="1"/>
    <row r="32" ht="14.25" hidden="1"/>
    <row r="33" spans="4:10" ht="14.25" hidden="1">
      <c r="D33" s="31"/>
      <c r="E33" s="31"/>
      <c r="F33" s="31"/>
      <c r="G33" s="31"/>
      <c r="H33" s="31"/>
      <c r="I33" s="31"/>
      <c r="J33" s="31"/>
    </row>
    <row r="34" spans="4:10" ht="14.25" hidden="1">
      <c r="D34" s="31"/>
      <c r="E34" s="31"/>
      <c r="F34" s="31"/>
      <c r="G34" s="31"/>
      <c r="H34" s="31"/>
      <c r="I34" s="31"/>
      <c r="J34" s="31"/>
    </row>
  </sheetData>
  <sheetProtection/>
  <mergeCells count="9">
    <mergeCell ref="A1:K1"/>
    <mergeCell ref="B3:K3"/>
    <mergeCell ref="B6:K6"/>
    <mergeCell ref="B9:C9"/>
    <mergeCell ref="I23:K23"/>
    <mergeCell ref="B23:G23"/>
    <mergeCell ref="B12:K12"/>
    <mergeCell ref="B13:K13"/>
    <mergeCell ref="B16:K16"/>
  </mergeCells>
  <printOptions/>
  <pageMargins left="0.5" right="0.5" top="1" bottom="0.5" header="0.5" footer="0.5"/>
  <pageSetup cellComments="asDisplayed" fitToHeight="1" fitToWidth="1" horizontalDpi="600" verticalDpi="600" orientation="landscape" scale="94" r:id="rId1"/>
  <headerFooter alignWithMargins="0">
    <oddFooter>&amp;LData Certification Form&amp;C&amp;F&amp;R&amp;D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Health &amp; Human Services Commission (HHSC)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 Health Financial Statistical Report (FSR) Template</dc:title>
  <dc:subject/>
  <dc:creator>HHSC</dc:creator>
  <cp:keywords/>
  <dc:description/>
  <cp:lastModifiedBy>Roznovak,JoAnn (HHSC)</cp:lastModifiedBy>
  <cp:lastPrinted>2017-06-09T21:45:21Z</cp:lastPrinted>
  <dcterms:created xsi:type="dcterms:W3CDTF">2011-06-16T19:21:33Z</dcterms:created>
  <dcterms:modified xsi:type="dcterms:W3CDTF">2019-10-24T20:54:31Z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