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435" windowHeight="11640" tabRatio="737" activeTab="1"/>
  </bookViews>
  <sheets>
    <sheet name="Document History" sheetId="1" r:id="rId1"/>
    <sheet name="Part 1" sheetId="2" r:id="rId2"/>
    <sheet name="Part 2" sheetId="3" r:id="rId3"/>
    <sheet name="Part 3" sheetId="4" r:id="rId4"/>
    <sheet name="Part 4a" sheetId="5" r:id="rId5"/>
    <sheet name="Part 4b" sheetId="6" r:id="rId6"/>
    <sheet name="Part 5" sheetId="7" r:id="rId7"/>
    <sheet name="Part 6" sheetId="8" r:id="rId8"/>
    <sheet name="Part 7" sheetId="9" r:id="rId9"/>
    <sheet name="Certification" sheetId="10" r:id="rId10"/>
  </sheets>
  <definedNames>
    <definedName name="_xlnm.Print_Area" localSheetId="0">'Document History'!$A$1:$F$40</definedName>
    <definedName name="_xlnm.Print_Area" localSheetId="1">'Part 1'!$A$1:$Q$57</definedName>
    <definedName name="_xlnm.Print_Area" localSheetId="2">'Part 2'!$A$1:$Q$38</definedName>
    <definedName name="_xlnm.Print_Area" localSheetId="3">'Part 3'!$A$1:$Q$62</definedName>
    <definedName name="_xlnm.Print_Area" localSheetId="4">'Part 4a'!$A$1:$Q$42</definedName>
    <definedName name="_xlnm.Print_Area" localSheetId="5">'Part 4b'!$A$1:$Q$49</definedName>
    <definedName name="_xlnm.Print_Area" localSheetId="6">'Part 5'!$A$1:$Q$48</definedName>
    <definedName name="_xlnm.Print_Area" localSheetId="7">'Part 6'!$A$1:$Q$90</definedName>
    <definedName name="_xlnm.Print_Area" localSheetId="8">'Part 7'!$A$1:$Q$38</definedName>
    <definedName name="_xlnm.Print_Titles" localSheetId="3">'Part 3'!$1:$10</definedName>
    <definedName name="Z_053F26FF_2824_4382_A3A3_96003A09DA70_.wvu.FilterData" localSheetId="1" hidden="1">'Part 1'!$E$64:$E$67</definedName>
    <definedName name="Z_053F26FF_2824_4382_A3A3_96003A09DA70_.wvu.PrintArea" localSheetId="0" hidden="1">'Document History'!$A$1:$F$40</definedName>
    <definedName name="Z_053F26FF_2824_4382_A3A3_96003A09DA70_.wvu.PrintArea" localSheetId="1" hidden="1">'Part 1'!$A$1:$Q$57</definedName>
    <definedName name="Z_053F26FF_2824_4382_A3A3_96003A09DA70_.wvu.PrintArea" localSheetId="2" hidden="1">'Part 2'!$A$1:$Q$38</definedName>
    <definedName name="Z_053F26FF_2824_4382_A3A3_96003A09DA70_.wvu.PrintArea" localSheetId="3" hidden="1">'Part 3'!$A$1:$Q$62</definedName>
    <definedName name="Z_053F26FF_2824_4382_A3A3_96003A09DA70_.wvu.PrintArea" localSheetId="4" hidden="1">'Part 4a'!$A$1:$Q$42</definedName>
    <definedName name="Z_053F26FF_2824_4382_A3A3_96003A09DA70_.wvu.PrintArea" localSheetId="5" hidden="1">'Part 4b'!$A$1:$Q$49</definedName>
    <definedName name="Z_053F26FF_2824_4382_A3A3_96003A09DA70_.wvu.PrintArea" localSheetId="6" hidden="1">'Part 5'!$A$1:$Q$48</definedName>
    <definedName name="Z_053F26FF_2824_4382_A3A3_96003A09DA70_.wvu.PrintArea" localSheetId="7" hidden="1">'Part 6'!$A$1:$Q$90</definedName>
    <definedName name="Z_053F26FF_2824_4382_A3A3_96003A09DA70_.wvu.PrintArea" localSheetId="8" hidden="1">'Part 7'!$A$1:$Q$38</definedName>
    <definedName name="Z_053F26FF_2824_4382_A3A3_96003A09DA70_.wvu.PrintTitles" localSheetId="3" hidden="1">'Part 3'!$1:$10</definedName>
    <definedName name="Z_053F26FF_2824_4382_A3A3_96003A09DA70_.wvu.Rows" localSheetId="1" hidden="1">'Part 1'!$64:$139</definedName>
    <definedName name="Z_053F26FF_2824_4382_A3A3_96003A09DA70_.wvu.Rows" localSheetId="6" hidden="1">'Part 5'!$53:$64</definedName>
    <definedName name="Z_053F26FF_2824_4382_A3A3_96003A09DA70_.wvu.Rows" localSheetId="7" hidden="1">'Part 6'!$94:$96</definedName>
    <definedName name="Z_09D436D5_B4DE_4096_94C3_9483F09F0E33_.wvu.FilterData" localSheetId="1" hidden="1">'Part 1'!$E$64:$E$67</definedName>
    <definedName name="Z_09D436D5_B4DE_4096_94C3_9483F09F0E33_.wvu.PrintArea" localSheetId="0" hidden="1">'Document History'!$A$1:$F$40</definedName>
    <definedName name="Z_09D436D5_B4DE_4096_94C3_9483F09F0E33_.wvu.PrintArea" localSheetId="1" hidden="1">'Part 1'!$A$1:$Q$57</definedName>
    <definedName name="Z_09D436D5_B4DE_4096_94C3_9483F09F0E33_.wvu.PrintArea" localSheetId="2" hidden="1">'Part 2'!$A$1:$Q$38</definedName>
    <definedName name="Z_09D436D5_B4DE_4096_94C3_9483F09F0E33_.wvu.PrintArea" localSheetId="3" hidden="1">'Part 3'!$A$1:$Q$62</definedName>
    <definedName name="Z_09D436D5_B4DE_4096_94C3_9483F09F0E33_.wvu.PrintArea" localSheetId="4" hidden="1">'Part 4a'!$A$1:$Q$42</definedName>
    <definedName name="Z_09D436D5_B4DE_4096_94C3_9483F09F0E33_.wvu.PrintArea" localSheetId="5" hidden="1">'Part 4b'!$A$1:$Q$49</definedName>
    <definedName name="Z_09D436D5_B4DE_4096_94C3_9483F09F0E33_.wvu.PrintArea" localSheetId="6" hidden="1">'Part 5'!$A$1:$Q$48</definedName>
    <definedName name="Z_09D436D5_B4DE_4096_94C3_9483F09F0E33_.wvu.PrintArea" localSheetId="7" hidden="1">'Part 6'!$A$1:$Q$90</definedName>
    <definedName name="Z_09D436D5_B4DE_4096_94C3_9483F09F0E33_.wvu.PrintArea" localSheetId="8" hidden="1">'Part 7'!$A$1:$Q$38</definedName>
    <definedName name="Z_09D436D5_B4DE_4096_94C3_9483F09F0E33_.wvu.PrintTitles" localSheetId="3" hidden="1">'Part 3'!$1:$10</definedName>
    <definedName name="Z_09D436D5_B4DE_4096_94C3_9483F09F0E33_.wvu.Rows" localSheetId="1" hidden="1">'Part 1'!$64:$139</definedName>
    <definedName name="Z_09D436D5_B4DE_4096_94C3_9483F09F0E33_.wvu.Rows" localSheetId="6" hidden="1">'Part 5'!$53:$64</definedName>
    <definedName name="Z_09D436D5_B4DE_4096_94C3_9483F09F0E33_.wvu.Rows" localSheetId="7" hidden="1">'Part 6'!$94:$96</definedName>
    <definedName name="Z_44D3962B_C76D_4A12_A689_8D3FA1F98648_.wvu.FilterData" localSheetId="1" hidden="1">'Part 1'!$E$64:$E$67</definedName>
    <definedName name="Z_548A3063_50D6_413A_9EBC_151FB51CCCC0_.wvu.FilterData" localSheetId="1" hidden="1">'Part 1'!$E$64:$E$67</definedName>
    <definedName name="Z_548A3063_50D6_413A_9EBC_151FB51CCCC0_.wvu.PrintArea" localSheetId="0" hidden="1">'Document History'!$A$1:$F$40</definedName>
    <definedName name="Z_548A3063_50D6_413A_9EBC_151FB51CCCC0_.wvu.PrintArea" localSheetId="1" hidden="1">'Part 1'!$A$1:$Q$57</definedName>
    <definedName name="Z_548A3063_50D6_413A_9EBC_151FB51CCCC0_.wvu.PrintArea" localSheetId="2" hidden="1">'Part 2'!$A$1:$Q$38</definedName>
    <definedName name="Z_548A3063_50D6_413A_9EBC_151FB51CCCC0_.wvu.PrintArea" localSheetId="3" hidden="1">'Part 3'!$A$1:$Q$62</definedName>
    <definedName name="Z_548A3063_50D6_413A_9EBC_151FB51CCCC0_.wvu.PrintArea" localSheetId="4" hidden="1">'Part 4a'!$A$1:$Q$42</definedName>
    <definedName name="Z_548A3063_50D6_413A_9EBC_151FB51CCCC0_.wvu.PrintArea" localSheetId="5" hidden="1">'Part 4b'!$A$1:$Q$49</definedName>
    <definedName name="Z_548A3063_50D6_413A_9EBC_151FB51CCCC0_.wvu.PrintArea" localSheetId="6" hidden="1">'Part 5'!$A$1:$Q$48</definedName>
    <definedName name="Z_548A3063_50D6_413A_9EBC_151FB51CCCC0_.wvu.PrintArea" localSheetId="7" hidden="1">'Part 6'!$A$1:$Q$90</definedName>
    <definedName name="Z_548A3063_50D6_413A_9EBC_151FB51CCCC0_.wvu.PrintArea" localSheetId="8" hidden="1">'Part 7'!$A$1:$Q$38</definedName>
    <definedName name="Z_548A3063_50D6_413A_9EBC_151FB51CCCC0_.wvu.PrintTitles" localSheetId="3" hidden="1">'Part 3'!$1:$10</definedName>
    <definedName name="Z_548A3063_50D6_413A_9EBC_151FB51CCCC0_.wvu.Rows" localSheetId="1" hidden="1">'Part 1'!$64:$139</definedName>
    <definedName name="Z_548A3063_50D6_413A_9EBC_151FB51CCCC0_.wvu.Rows" localSheetId="6" hidden="1">'Part 5'!$53:$64</definedName>
    <definedName name="Z_548A3063_50D6_413A_9EBC_151FB51CCCC0_.wvu.Rows" localSheetId="7" hidden="1">'Part 6'!$94:$96</definedName>
    <definedName name="Z_B222082C_E338_4F07_BF3C_D89ABA03F724_.wvu.FilterData" localSheetId="1" hidden="1">'Part 1'!$E$64:$E$67</definedName>
    <definedName name="Z_F0685938_4C42_4B8F_B78D_6A38C1438A60_.wvu.FilterData" localSheetId="1" hidden="1">'Part 1'!$E$64:$E$67</definedName>
    <definedName name="Z_F0685938_4C42_4B8F_B78D_6A38C1438A60_.wvu.PrintArea" localSheetId="0" hidden="1">'Document History'!$A$1:$F$40</definedName>
    <definedName name="Z_F0685938_4C42_4B8F_B78D_6A38C1438A60_.wvu.PrintArea" localSheetId="1" hidden="1">'Part 1'!$A$1:$Q$57</definedName>
    <definedName name="Z_F0685938_4C42_4B8F_B78D_6A38C1438A60_.wvu.PrintArea" localSheetId="2" hidden="1">'Part 2'!$A$1:$Q$38</definedName>
    <definedName name="Z_F0685938_4C42_4B8F_B78D_6A38C1438A60_.wvu.PrintArea" localSheetId="3" hidden="1">'Part 3'!$A$1:$Q$62</definedName>
    <definedName name="Z_F0685938_4C42_4B8F_B78D_6A38C1438A60_.wvu.PrintArea" localSheetId="4" hidden="1">'Part 4a'!$A$1:$Q$42</definedName>
    <definedName name="Z_F0685938_4C42_4B8F_B78D_6A38C1438A60_.wvu.PrintArea" localSheetId="5" hidden="1">'Part 4b'!$A$1:$Q$49</definedName>
    <definedName name="Z_F0685938_4C42_4B8F_B78D_6A38C1438A60_.wvu.PrintArea" localSheetId="6" hidden="1">'Part 5'!$A$1:$Q$48</definedName>
    <definedName name="Z_F0685938_4C42_4B8F_B78D_6A38C1438A60_.wvu.PrintArea" localSheetId="7" hidden="1">'Part 6'!$A$1:$Q$90</definedName>
    <definedName name="Z_F0685938_4C42_4B8F_B78D_6A38C1438A60_.wvu.PrintArea" localSheetId="8" hidden="1">'Part 7'!$A$1:$Q$38</definedName>
    <definedName name="Z_F0685938_4C42_4B8F_B78D_6A38C1438A60_.wvu.PrintTitles" localSheetId="3" hidden="1">'Part 3'!$1:$10</definedName>
    <definedName name="Z_F0685938_4C42_4B8F_B78D_6A38C1438A60_.wvu.Rows" localSheetId="1" hidden="1">'Part 1'!$64:$139</definedName>
    <definedName name="Z_F0685938_4C42_4B8F_B78D_6A38C1438A60_.wvu.Rows" localSheetId="6" hidden="1">'Part 5'!$53:$64</definedName>
    <definedName name="Z_F0685938_4C42_4B8F_B78D_6A38C1438A60_.wvu.Rows" localSheetId="7" hidden="1">'Part 6'!$94:$96</definedName>
  </definedNames>
  <calcPr fullCalcOnLoad="1"/>
</workbook>
</file>

<file path=xl/sharedStrings.xml><?xml version="1.0" encoding="utf-8"?>
<sst xmlns="http://schemas.openxmlformats.org/spreadsheetml/2006/main" count="525" uniqueCount="288">
  <si>
    <t>Incurred Months:</t>
  </si>
  <si>
    <t>YTD</t>
  </si>
  <si>
    <t xml:space="preserve">              DATA CERTIFICATION FORM</t>
  </si>
  <si>
    <t xml:space="preserve"> </t>
  </si>
  <si>
    <t>Document Name</t>
  </si>
  <si>
    <t>Date of Submission</t>
  </si>
  <si>
    <t xml:space="preserve">State Fiscal Year:  </t>
  </si>
  <si>
    <t xml:space="preserve">Submission Date:  </t>
  </si>
  <si>
    <t xml:space="preserve">Submission Type:  </t>
  </si>
  <si>
    <t>Summary Income Statement</t>
  </si>
  <si>
    <t>Printed Name and Title of CEO, CFO, or equivalent (no delegates)</t>
  </si>
  <si>
    <t>On behalf of (legal name of Contractor)</t>
  </si>
  <si>
    <t>Date signed</t>
  </si>
  <si>
    <t xml:space="preserve">4.   </t>
  </si>
  <si>
    <t xml:space="preserve">5.   </t>
  </si>
  <si>
    <t xml:space="preserve">1.  </t>
  </si>
  <si>
    <t xml:space="preserve">2.  </t>
  </si>
  <si>
    <t xml:space="preserve">3.  </t>
  </si>
  <si>
    <t xml:space="preserve">7.  </t>
  </si>
  <si>
    <t xml:space="preserve">8.  </t>
  </si>
  <si>
    <t>Legal Signature of officer named above</t>
  </si>
  <si>
    <t>Program:</t>
  </si>
  <si>
    <t>HHSC  FINANCIAL STATISTICAL REPORT  (FSR)</t>
  </si>
  <si>
    <t>Quarterly</t>
  </si>
  <si>
    <t>Yr-End 90-Day</t>
  </si>
  <si>
    <t>Yr-End 334-Day</t>
  </si>
  <si>
    <t>DO NOT DELETE BELOW THIS LINE</t>
  </si>
  <si>
    <t>HHSC Managed Care contract costs</t>
  </si>
  <si>
    <t>Member Months:</t>
  </si>
  <si>
    <t xml:space="preserve">  Total Member Months</t>
  </si>
  <si>
    <t>DSPs Received by MCO</t>
  </si>
  <si>
    <t>Incurred But DSP Not Received</t>
  </si>
  <si>
    <t xml:space="preserve">Paid Claims </t>
  </si>
  <si>
    <t>Incurred But Not Paid</t>
  </si>
  <si>
    <t xml:space="preserve">  Total Number of Deliveries Incurred</t>
  </si>
  <si>
    <t xml:space="preserve">  Total Delivery Expenses</t>
  </si>
  <si>
    <t xml:space="preserve">  Average Cost per Delivery</t>
  </si>
  <si>
    <t>Non-Physician Professional Services</t>
  </si>
  <si>
    <t>Reinsurance Premiums</t>
  </si>
  <si>
    <t>Reinsurance Recoveries</t>
  </si>
  <si>
    <t xml:space="preserve">  Total Related Party Expenses</t>
  </si>
  <si>
    <t xml:space="preserve">  Total Medical Value Added Services</t>
  </si>
  <si>
    <t>Physician Services:  Primary Care</t>
  </si>
  <si>
    <t>Physician Services:  Specialist</t>
  </si>
  <si>
    <t>Inpatient Facility Svcs: Medical/Surgical</t>
  </si>
  <si>
    <t>Inpatient Facility Svcs: Deliveries - Facility Component</t>
  </si>
  <si>
    <t>Revenues:</t>
  </si>
  <si>
    <t xml:space="preserve">  Delivery Supplemental Payments</t>
  </si>
  <si>
    <t xml:space="preserve">  Investment Income</t>
  </si>
  <si>
    <t xml:space="preserve">  Other Revenue</t>
  </si>
  <si>
    <t>Medical Expenses:</t>
  </si>
  <si>
    <t xml:space="preserve">  Fee-For-Service</t>
  </si>
  <si>
    <t>Net Income Before Taxes</t>
  </si>
  <si>
    <t>STAR</t>
  </si>
  <si>
    <t>Dallas</t>
  </si>
  <si>
    <t>Statistics</t>
  </si>
  <si>
    <t xml:space="preserve">Acme Health Plans, Inc. </t>
  </si>
  <si>
    <t>Other:</t>
  </si>
  <si>
    <t>Medical Expenses  by Service Type</t>
  </si>
  <si>
    <t>Pharmacy Premium $PMPM:</t>
  </si>
  <si>
    <t xml:space="preserve">  Total Pharmacy Premium $PMPM</t>
  </si>
  <si>
    <t># of Prescriptions:</t>
  </si>
  <si>
    <t xml:space="preserve">  Total # of Prescriptions</t>
  </si>
  <si>
    <t>DO NOT DELETE BELOW THIS LINE:</t>
  </si>
  <si>
    <t>Please indicate categories of expenses included in the "Other Medical Expenses" section above:</t>
  </si>
  <si>
    <t>Total Gross Revenues</t>
  </si>
  <si>
    <t>Net Revenues</t>
  </si>
  <si>
    <t>Paid Medical Expenses Completion Factor</t>
  </si>
  <si>
    <t>STAR SDAs:</t>
  </si>
  <si>
    <t>Harris / Houston</t>
  </si>
  <si>
    <t>Ft. Worth / Tarrant</t>
  </si>
  <si>
    <t>El Paso</t>
  </si>
  <si>
    <t>Travis / Austin</t>
  </si>
  <si>
    <t>Lubbock</t>
  </si>
  <si>
    <t>Corpus / Nueces</t>
  </si>
  <si>
    <t>CHIP SDAs:</t>
  </si>
  <si>
    <t>STAR Health (Foster Care)</t>
  </si>
  <si>
    <t>Bexar/San Antonio</t>
  </si>
  <si>
    <t>STAR+PLUS</t>
  </si>
  <si>
    <t>Dental</t>
  </si>
  <si>
    <t>MCO name:</t>
  </si>
  <si>
    <t>Community Health Choice / Harris County Hosp. Distr.</t>
  </si>
  <si>
    <t>Molina Healthcare</t>
  </si>
  <si>
    <t>El Paso First Health Plans / EP County Hosp Distr</t>
  </si>
  <si>
    <t>Aetna Health</t>
  </si>
  <si>
    <t xml:space="preserve">             ----------------------------------------&gt;            </t>
  </si>
  <si>
    <t>Hidalgo</t>
  </si>
  <si>
    <t>Jefferson</t>
  </si>
  <si>
    <t>C-RSA</t>
  </si>
  <si>
    <t>M-RSA West</t>
  </si>
  <si>
    <t>M-RSA Central</t>
  </si>
  <si>
    <t>M-RSA Northeast</t>
  </si>
  <si>
    <t>Superior / Bankers / Centene</t>
  </si>
  <si>
    <t>Community First Health Plans / Univ Health Sys / Bexar Cnty Hosp Distr</t>
  </si>
  <si>
    <t>HHSC Financial Statistical Report (FSR)</t>
  </si>
  <si>
    <t xml:space="preserve">6.   </t>
  </si>
  <si>
    <t xml:space="preserve">9.  </t>
  </si>
  <si>
    <t xml:space="preserve">10.   </t>
  </si>
  <si>
    <t>Post-income items:</t>
  </si>
  <si>
    <t>Blue Cross Blue Shield of Texas / Health Care Service Corporation</t>
  </si>
  <si>
    <t>% Medical Exp to Net Revenues</t>
  </si>
  <si>
    <t>% Net Income to Net Revenues</t>
  </si>
  <si>
    <t xml:space="preserve">  Capitated Services:  PCPs &amp; hospitals</t>
  </si>
  <si>
    <t xml:space="preserve">  Capitated Services</t>
  </si>
  <si>
    <t xml:space="preserve">  Net Reinsurance cost</t>
  </si>
  <si>
    <t>Included in Total Medical above:</t>
  </si>
  <si>
    <t>Not included in Total Medical above:</t>
  </si>
  <si>
    <t>Incurred But Not Reported (IBNR)</t>
  </si>
  <si>
    <t>Net Reinsurance Cost $-PMPM, as included in the annual actuarial rate-setting letter:</t>
  </si>
  <si>
    <t>CHIP (excl Perinatal)</t>
  </si>
  <si>
    <t>CHIP-Perinate</t>
  </si>
  <si>
    <t>STAR Health</t>
  </si>
  <si>
    <t>SFY12</t>
  </si>
  <si>
    <t>SFY13</t>
  </si>
  <si>
    <t>link:</t>
  </si>
  <si>
    <t xml:space="preserve">  relevant rate for this FSR =</t>
  </si>
  <si>
    <t>http://www.hhsc.state.tx.us/rad/managed-care/downloads/2012-star-plus-info.pdf</t>
  </si>
  <si>
    <t>http://www.hhsc.state.tx.us/rad/managed-care/downloads/2012-star-info.pdf</t>
  </si>
  <si>
    <t>http://www.hhsc.state.tx.us/rad/managed-care/downloads/2012-chip-info.pdf</t>
  </si>
  <si>
    <t>(same source doc as CHIP;  different page)</t>
  </si>
  <si>
    <t>http://www.hhsc.state.tx.us/rad/managed-care/downloads/2012-star-health-info.pdf</t>
  </si>
  <si>
    <t>MCO Delivery Expenses ($):</t>
  </si>
  <si>
    <t>Rptg Period End Date:</t>
  </si>
  <si>
    <t xml:space="preserve">  Medical Premiums</t>
  </si>
  <si>
    <t xml:space="preserve">  Pharmacy Premiums</t>
  </si>
  <si>
    <t>Administrative Expenses</t>
  </si>
  <si>
    <t>Performance Assessment</t>
  </si>
  <si>
    <t>Medical Expense by Expense Class</t>
  </si>
  <si>
    <t>Paid Claims:</t>
  </si>
  <si>
    <t>Paid Capitation:</t>
  </si>
  <si>
    <t>Paid Reinsurance Premiums, Net of Reinsurance Recoveries:</t>
  </si>
  <si>
    <t xml:space="preserve">  Total Net Reinsurance</t>
  </si>
  <si>
    <t xml:space="preserve">  Total Paid Claims</t>
  </si>
  <si>
    <t xml:space="preserve">  Total Paid Capitation</t>
  </si>
  <si>
    <t xml:space="preserve">  Total Other Medical Expenses</t>
  </si>
  <si>
    <t xml:space="preserve">  Total Medical Expenses</t>
  </si>
  <si>
    <t xml:space="preserve">MCO name:  </t>
  </si>
  <si>
    <t>Service Area:</t>
  </si>
  <si>
    <t>MCO Name (Name of legal entity of MCO)</t>
  </si>
  <si>
    <t>Program &amp; Service Area</t>
  </si>
  <si>
    <t>Balance</t>
  </si>
  <si>
    <t>Check</t>
  </si>
  <si>
    <t>Medical and Pharmacy Premiums</t>
  </si>
  <si>
    <t>Medical Premiums (HHSC Capitation):</t>
  </si>
  <si>
    <t>Medical Premium $PMPM:</t>
  </si>
  <si>
    <t>Pharmacy Premiums (HHSC Capitation):</t>
  </si>
  <si>
    <t>Part 7:</t>
  </si>
  <si>
    <t>Part 6:</t>
  </si>
  <si>
    <t>Part 3:</t>
  </si>
  <si>
    <t>Part 2:</t>
  </si>
  <si>
    <t>Part 1:</t>
  </si>
  <si>
    <t>Total Expenses</t>
  </si>
  <si>
    <t>Total Cost $PMPM:</t>
  </si>
  <si>
    <t>Net Reinsurance</t>
  </si>
  <si>
    <t xml:space="preserve">   Subtotal</t>
  </si>
  <si>
    <t xml:space="preserve">  Premium Taxes</t>
  </si>
  <si>
    <t xml:space="preserve">  Total Medical Premiums</t>
  </si>
  <si>
    <t xml:space="preserve">  Total Medical Premium $PMPM</t>
  </si>
  <si>
    <t xml:space="preserve">  Total Pharmacy Premiums </t>
  </si>
  <si>
    <t>% Generic, by Aggregate $ Gross Cost</t>
  </si>
  <si>
    <t>Delivery Supplemental Payments - DSPs ($):</t>
  </si>
  <si>
    <t xml:space="preserve">  % of Medical Expenses that are Related Party</t>
  </si>
  <si>
    <t>Emergency Room as % of Medical Expenses</t>
  </si>
  <si>
    <t>Vision Services $PMPM</t>
  </si>
  <si>
    <t>Behavioral Health Services $PMPM</t>
  </si>
  <si>
    <t>Prescription Expense by Risk Group</t>
  </si>
  <si>
    <t>Part 5:</t>
  </si>
  <si>
    <r>
      <t xml:space="preserve">  Total DSPs ($)</t>
    </r>
    <r>
      <rPr>
        <sz val="10"/>
        <rFont val="Arial"/>
        <family val="2"/>
      </rPr>
      <t xml:space="preserve"> aggregate</t>
    </r>
  </si>
  <si>
    <t>DSPs and Delivery Expenses</t>
  </si>
  <si>
    <t>SFY</t>
  </si>
  <si>
    <t>Quarter</t>
  </si>
  <si>
    <t xml:space="preserve">   Total Cost $PMPM to HHSC</t>
  </si>
  <si>
    <t>% Admin Exp to Net Revenues</t>
  </si>
  <si>
    <t>% Prescription Exp to Net Revenues</t>
  </si>
  <si>
    <t>% Prescription Cost to Rx Premium</t>
  </si>
  <si>
    <t>Premium &amp; Maintenance Taxes</t>
  </si>
  <si>
    <t>Emergency Room Services</t>
  </si>
  <si>
    <t>Outpatient Facility Services</t>
  </si>
  <si>
    <t>Behavioral Health Services</t>
  </si>
  <si>
    <t>Vision Services</t>
  </si>
  <si>
    <t>Contracted DSP Amount:</t>
  </si>
  <si>
    <r>
      <t>Number of Deliveries</t>
    </r>
    <r>
      <rPr>
        <sz val="10"/>
        <rFont val="Arial"/>
        <family val="2"/>
      </rPr>
      <t>:</t>
    </r>
  </si>
  <si>
    <t>Total Medical Expenses</t>
  </si>
  <si>
    <t xml:space="preserve">  Capitated Services:  BH, Vision, etc.</t>
  </si>
  <si>
    <t>Average Cost per Delivery ($):</t>
  </si>
  <si>
    <t>CHAPTER</t>
  </si>
  <si>
    <t>HHSC UNIFORM MANAGED CARE MANUAL</t>
  </si>
  <si>
    <t>EFFECTIVE DATE</t>
  </si>
  <si>
    <t>STAR FINANCIAL STATISTICAL REPORT (FSR) TEMPLATE</t>
  </si>
  <si>
    <t>DOCUMENT HISTORY LOG</t>
  </si>
  <si>
    <t>DOCUMENT</t>
  </si>
  <si>
    <t>EFFECTIVE</t>
  </si>
  <si>
    <t>DATE</t>
  </si>
  <si>
    <t>Baseline</t>
  </si>
  <si>
    <r>
      <t>STATUS</t>
    </r>
    <r>
      <rPr>
        <b/>
        <vertAlign val="superscript"/>
        <sz val="12"/>
        <color indexed="8"/>
        <rFont val="Arial"/>
        <family val="2"/>
      </rPr>
      <t>1</t>
    </r>
  </si>
  <si>
    <r>
      <t>DESCRIPTION</t>
    </r>
    <r>
      <rPr>
        <b/>
        <vertAlign val="superscript"/>
        <sz val="12"/>
        <color indexed="8"/>
        <rFont val="Arial"/>
        <family val="2"/>
      </rPr>
      <t>3</t>
    </r>
  </si>
  <si>
    <r>
      <t>REVISION</t>
    </r>
    <r>
      <rPr>
        <b/>
        <vertAlign val="superscript"/>
        <sz val="12"/>
        <rFont val="Arial"/>
        <family val="2"/>
      </rPr>
      <t>2</t>
    </r>
  </si>
  <si>
    <r>
      <t>3</t>
    </r>
    <r>
      <rPr>
        <sz val="8"/>
        <rFont val="Arial"/>
        <family val="2"/>
      </rPr>
      <t xml:space="preserve">  Brief description of the changes to the document made in the revision.</t>
    </r>
  </si>
  <si>
    <t>By signature below, Contractor certifies that the data or documents so recorded and submitted as input data or information, based on its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</si>
  <si>
    <r>
      <t>1</t>
    </r>
    <r>
      <rPr>
        <sz val="8"/>
        <rFont val="Arial"/>
        <family val="2"/>
      </rPr>
      <t xml:space="preserve">  Status should be represented as “Baseline” for initial issuances, “Revision” for changes to the Baseline version, and “Cancellation” for withdrawn versions.</t>
    </r>
  </si>
  <si>
    <t xml:space="preserve">  Maintenance Taxes</t>
  </si>
  <si>
    <t>Total Medical and Prescription Expenses</t>
  </si>
  <si>
    <t>Note: Except where stated otherwise, reporting is on an incurred basis (that is, reported in the period corresponding to dates of service, rather than to date paid).  All prior quarters' data must be updated to reflect the most recent revised IBNR estimates.</t>
  </si>
  <si>
    <t>Physician Services:  Deliveries - Prof. Component</t>
  </si>
  <si>
    <t>Incentives or Network Risk Retention</t>
  </si>
  <si>
    <t>% Generic, by # of Prescriptions</t>
  </si>
  <si>
    <r>
      <t xml:space="preserve">The named managed care organization, herein referred to as "MCO" or "Contractor" is authorized to </t>
    </r>
    <r>
      <rPr>
        <sz val="10"/>
        <color indexed="8"/>
        <rFont val="Arial"/>
        <family val="2"/>
      </rPr>
      <t xml:space="preserve">submit encounter data to the Texas Health and Human Services Commission (HHSC) for services rendered by the undersigned MCO, in machine-readable form, as specified by HHSC. Contractor is also required to submit data in the attached Financial Statistical Report (FSR). </t>
    </r>
  </si>
  <si>
    <t>Miscellaneous Other</t>
  </si>
  <si>
    <t>Total PBM $ billed to MCO (excl. PBM Admin)</t>
  </si>
  <si>
    <t>Total PBM Qty of Rx</t>
  </si>
  <si>
    <r>
      <t>Other Medical Expenses</t>
    </r>
    <r>
      <rPr>
        <b/>
        <u val="single"/>
        <sz val="10"/>
        <rFont val="Arial"/>
        <family val="2"/>
      </rPr>
      <t>:</t>
    </r>
  </si>
  <si>
    <t>IBNR related to Prescriptions</t>
  </si>
  <si>
    <t>Average cost of paid claims per Prescription</t>
  </si>
  <si>
    <t>TPL pay &amp; chase collected (related to Pharmacy only)</t>
  </si>
  <si>
    <t>Pharmacy administered vaccines</t>
  </si>
  <si>
    <t xml:space="preserve"> Prescription Expense including IBNR $PMPM</t>
  </si>
  <si>
    <t>MCO Admin Cost (including PBM Admin)</t>
  </si>
  <si>
    <t>Prescription Expenses (excluding PBM Admin)</t>
  </si>
  <si>
    <t>Enter the last date of actual pharmacy payments (Pharmacy Benefit Manager/PBM invoiced date range) included in "Prescription Paid Claims Expense" above:</t>
  </si>
  <si>
    <t xml:space="preserve">  IBNR Accrual - Medical</t>
  </si>
  <si>
    <t>Profit/(Loss) before Experience Rebate</t>
  </si>
  <si>
    <t>Medical IBNR:</t>
  </si>
  <si>
    <r>
      <t>Prescription Expense (excluding PBM admin)</t>
    </r>
    <r>
      <rPr>
        <sz val="10"/>
        <rFont val="Arial"/>
        <family val="2"/>
      </rPr>
      <t>:</t>
    </r>
  </si>
  <si>
    <t xml:space="preserve">  Prescription Paid Claims Expense</t>
  </si>
  <si>
    <t>Prescription Expense (excluding PBM Admin)</t>
  </si>
  <si>
    <t>Prescription Expense $PMPM:</t>
  </si>
  <si>
    <t>Prescription Paid Claims Expense $PMPM</t>
  </si>
  <si>
    <t>Cost per Prescription (excluding PBM Admin):</t>
  </si>
  <si>
    <t>Average Cost per Prescription (excluding PBM Admin)</t>
  </si>
  <si>
    <t># of Prescriptions per Member-Month</t>
  </si>
  <si>
    <t>Average # of Paid Prescriptions per Member-Month</t>
  </si>
  <si>
    <t>Generic split for Paid Prescriptions:</t>
  </si>
  <si>
    <t>United HealthCare / UnitedHealth Group</t>
  </si>
  <si>
    <t>Christus</t>
  </si>
  <si>
    <t>Other</t>
  </si>
  <si>
    <t>DentaQuest USA Insurance Co</t>
  </si>
  <si>
    <t>Driscoll Children's Health Plan</t>
  </si>
  <si>
    <t>FirstCare Health Plans / SHA</t>
  </si>
  <si>
    <t>MCNA Insurance</t>
  </si>
  <si>
    <t>Parkland Health Plan / Dallas Cnty Hosp Distr</t>
  </si>
  <si>
    <t>Scott &amp; White</t>
  </si>
  <si>
    <t>Sendero Health Plans</t>
  </si>
  <si>
    <t>Seton Health Plan / Ascension Health</t>
  </si>
  <si>
    <t>Texas Children's Health Plan</t>
  </si>
  <si>
    <t>State-wide</t>
  </si>
  <si>
    <t xml:space="preserve">  Patient Centered Medical Home Services</t>
  </si>
  <si>
    <t>Part 4a:</t>
  </si>
  <si>
    <t>Part 4b:</t>
  </si>
  <si>
    <t>Patient Centered Medical Home Services:</t>
  </si>
  <si>
    <t>Patient Centered Medical Home Services</t>
  </si>
  <si>
    <t xml:space="preserve"> Total Medical IBNR</t>
  </si>
  <si>
    <t xml:space="preserve"> Total PCMH</t>
  </si>
  <si>
    <t>Sum of Part 4a + Part 4b</t>
  </si>
  <si>
    <t># of Prescriptions in IBNR (Line 9 above)</t>
  </si>
  <si>
    <t>Included in Line 11, "Prescription Expense (excluding PBM Admin)," above:</t>
  </si>
  <si>
    <t>Average # of Prescriptions per Member-Month incl IBNR:</t>
  </si>
  <si>
    <t>% Total Medical and Prescription to Net Rev. (MLR)</t>
  </si>
  <si>
    <t>% Adj. Admin to Net Revenues</t>
  </si>
  <si>
    <t>(excludes taxes and Prescription pass through)</t>
  </si>
  <si>
    <t>Member Months</t>
  </si>
  <si>
    <t>Under Age 1 Child</t>
  </si>
  <si>
    <t>Age 6-14 Child</t>
  </si>
  <si>
    <t>Age 15-18 Child</t>
  </si>
  <si>
    <t>Age 19-20 Child</t>
  </si>
  <si>
    <t>Age 1-5 Child</t>
  </si>
  <si>
    <t xml:space="preserve">   Average Monthly Member Months</t>
  </si>
  <si>
    <t>TANF Adult</t>
  </si>
  <si>
    <t>Pregnant Woman</t>
  </si>
  <si>
    <t>Cook Children's Health Plan</t>
  </si>
  <si>
    <t>Included in Line 29 above: Non-PBM # of Rx</t>
  </si>
  <si>
    <t>Excluded from Line 8: PBM $ in Part 4 Other Med Exp</t>
  </si>
  <si>
    <t>Excluded from Line 29: PBM # of Rx related to Line 53</t>
  </si>
  <si>
    <t>Amerigroup / Wellpoint</t>
  </si>
  <si>
    <t>HealthSpring / Cigna</t>
  </si>
  <si>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</si>
  <si>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t>Included in Line 8 above: Non-PBM expenditures</t>
  </si>
  <si>
    <t>Health Insurance Providers Fee Reimbursement</t>
  </si>
  <si>
    <t>Health Insurance Providers Fee &amp; Related Costs</t>
  </si>
  <si>
    <t>Health Insurance Providers Fee (NAIP)</t>
  </si>
  <si>
    <t>v2.0</t>
  </si>
  <si>
    <t xml:space="preserve">Quality Improvement </t>
  </si>
  <si>
    <t>Quality Improvement</t>
  </si>
  <si>
    <t>Medical Expenses, excl Net Reinsurance and Quality Improvement</t>
  </si>
  <si>
    <t xml:space="preserve">  Quality Improvement</t>
  </si>
  <si>
    <t>Quality Improvement Cost:</t>
  </si>
  <si>
    <t>5.3.1.67</t>
  </si>
  <si>
    <t>Version 2.0</t>
  </si>
  <si>
    <t>Initial version of Uniform Managed Care Manual Chapter 5.3.1.67, "STAR FSR Template".
This chapter applies to contracts issued as a result of HHSC RFP number 529-12-0002 and replaces Chapter 5.3.1.49 for reporting transactions occurring on or after September 1, 2016.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</si>
</sst>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_);[Red]\(0\)"/>
    <numFmt numFmtId="167" formatCode="0.0%"/>
    <numFmt numFmtId="168" formatCode="[$-409]mmmm\ d\,\ yyyy;@"/>
    <numFmt numFmtId="169" formatCode="m/d/yyyy;@"/>
    <numFmt numFmtId="170" formatCode="0.0"/>
    <numFmt numFmtId="171" formatCode="mmmm\ d\,\ yyyy"/>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_(* #,##0.0_);_(* \(#,##0.0\);_(* &quot;-&quot;??_);_(@_)"/>
    <numFmt numFmtId="179" formatCode="[$-409]h:mm:ss\ AM/PM"/>
  </numFmts>
  <fonts count="46">
    <font>
      <sz val="10"/>
      <name val="Times New Roman"/>
      <family val="0"/>
    </font>
    <font>
      <sz val="10"/>
      <color indexed="8"/>
      <name val="Arial"/>
      <family val="2"/>
    </font>
    <font>
      <b/>
      <sz val="10"/>
      <name val="Arial"/>
      <family val="2"/>
    </font>
    <font>
      <sz val="10"/>
      <name val="Arial"/>
      <family val="2"/>
    </font>
    <font>
      <b/>
      <u val="single"/>
      <sz val="10"/>
      <name val="Arial"/>
      <family val="2"/>
    </font>
    <font>
      <sz val="8"/>
      <name val="Times New Roman"/>
      <family val="1"/>
    </font>
    <font>
      <u val="single"/>
      <sz val="10"/>
      <name val="Arial"/>
      <family val="2"/>
    </font>
    <font>
      <sz val="10"/>
      <color indexed="12"/>
      <name val="Arial"/>
      <family val="2"/>
    </font>
    <font>
      <i/>
      <sz val="10"/>
      <name val="Arial"/>
      <family val="2"/>
    </font>
    <font>
      <b/>
      <sz val="10"/>
      <color indexed="8"/>
      <name val="Arial"/>
      <family val="2"/>
    </font>
    <font>
      <u val="single"/>
      <sz val="10"/>
      <color indexed="12"/>
      <name val="Times New Roman"/>
      <family val="1"/>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7"/>
      <name val="Arial"/>
      <family val="2"/>
    </font>
    <font>
      <b/>
      <sz val="14"/>
      <name val="Arial"/>
      <family val="2"/>
    </font>
    <font>
      <b/>
      <sz val="12"/>
      <name val="Arial"/>
      <family val="2"/>
    </font>
    <font>
      <b/>
      <vertAlign val="superscript"/>
      <sz val="12"/>
      <color indexed="8"/>
      <name val="Arial"/>
      <family val="2"/>
    </font>
    <font>
      <b/>
      <sz val="12"/>
      <color indexed="8"/>
      <name val="Arial"/>
      <family val="2"/>
    </font>
    <font>
      <b/>
      <vertAlign val="superscript"/>
      <sz val="12"/>
      <name val="Arial"/>
      <family val="2"/>
    </font>
    <font>
      <sz val="8"/>
      <name val="Arial"/>
      <family val="2"/>
    </font>
    <font>
      <b/>
      <vertAlign val="superscript"/>
      <sz val="8"/>
      <name val="Arial"/>
      <family val="2"/>
    </font>
    <font>
      <vertAlign val="superscript"/>
      <sz val="8"/>
      <name val="Arial"/>
      <family val="2"/>
    </font>
    <font>
      <b/>
      <sz val="10"/>
      <name val="Times New Roman"/>
      <family val="1"/>
    </font>
    <font>
      <sz val="11"/>
      <name val="Calibri"/>
      <family val="2"/>
    </font>
    <font>
      <sz val="10"/>
      <color indexed="10"/>
      <name val="Arial"/>
      <family val="2"/>
    </font>
    <font>
      <sz val="10"/>
      <color indexed="9"/>
      <name val="Arial"/>
      <family val="2"/>
    </font>
    <font>
      <sz val="8"/>
      <name val="Segoe UI"/>
      <family val="2"/>
    </font>
    <font>
      <sz val="10"/>
      <color rgb="FFFF0000"/>
      <name val="Arial"/>
      <family val="2"/>
    </font>
    <font>
      <b/>
      <sz val="10"/>
      <color rgb="FFFF0000"/>
      <name val="Arial"/>
      <family val="2"/>
    </font>
    <font>
      <sz val="10"/>
      <color theme="0"/>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right/>
      <top style="thin"/>
      <bottom style="thin"/>
    </border>
    <border>
      <left/>
      <right/>
      <top style="thin"/>
      <bottom style="double"/>
    </border>
    <border>
      <left/>
      <right/>
      <top/>
      <bottom style="thin"/>
    </border>
    <border>
      <left/>
      <right/>
      <top/>
      <bottom style="double"/>
    </border>
    <border>
      <left/>
      <right/>
      <top style="thin"/>
      <bottom/>
    </border>
    <border>
      <left style="thin"/>
      <right style="thin"/>
      <top style="thin"/>
      <bottom style="thin"/>
    </border>
    <border>
      <left/>
      <right/>
      <top/>
      <bottom style="medium"/>
    </border>
    <border>
      <left/>
      <right/>
      <top/>
      <bottom style="thick"/>
    </border>
    <border>
      <left style="thin"/>
      <right/>
      <top style="thin"/>
      <bottom/>
    </border>
    <border>
      <left/>
      <right style="thin"/>
      <top style="thin"/>
      <bottom/>
    </border>
    <border>
      <left style="thin"/>
      <right/>
      <top/>
      <bottom/>
    </border>
    <border>
      <left/>
      <right style="thin"/>
      <top/>
      <bottom/>
    </border>
    <border>
      <left/>
      <right style="thin"/>
      <top/>
      <bottom style="medium"/>
    </border>
    <border>
      <left style="thin"/>
      <right/>
      <top/>
      <bottom style="thin"/>
    </border>
    <border>
      <left/>
      <right style="thin"/>
      <top/>
      <bottom style="thin"/>
    </border>
    <border>
      <left style="thin"/>
      <right style="thin"/>
      <top style="thin"/>
      <bottom/>
    </border>
    <border>
      <left style="thin"/>
      <right style="thin"/>
      <top/>
      <bottom/>
    </border>
    <border>
      <left/>
      <right style="thin"/>
      <top style="medium"/>
      <bottom/>
    </border>
    <border>
      <left/>
      <right style="thin"/>
      <top/>
      <bottom style="thick"/>
    </border>
    <border>
      <left/>
      <right style="medium"/>
      <top/>
      <bottom style="thin"/>
    </border>
    <border>
      <left style="medium"/>
      <right/>
      <top/>
      <bottom/>
    </border>
    <border>
      <left/>
      <right style="medium"/>
      <top/>
      <bottom/>
    </border>
    <border>
      <left style="medium"/>
      <right/>
      <top/>
      <bottom style="medium"/>
    </border>
    <border>
      <left/>
      <right style="medium"/>
      <top/>
      <bottom style="medium"/>
    </border>
    <border>
      <left/>
      <right style="thin">
        <color indexed="8"/>
      </right>
      <top/>
      <bottom style="thin"/>
    </border>
    <border>
      <left/>
      <right style="thin">
        <color indexed="8"/>
      </right>
      <top/>
      <bottom/>
    </border>
    <border>
      <left style="thin"/>
      <right/>
      <top/>
      <bottom style="thick">
        <color indexed="8"/>
      </bottom>
    </border>
    <border>
      <left/>
      <right/>
      <top/>
      <bottom style="thick">
        <color indexed="8"/>
      </bottom>
    </border>
    <border>
      <left/>
      <right style="thin">
        <color indexed="8"/>
      </right>
      <top/>
      <bottom style="thick">
        <color indexed="8"/>
      </bottom>
    </border>
    <border>
      <left style="medium"/>
      <right style="thin"/>
      <top style="medium"/>
      <bottom/>
    </border>
    <border>
      <left style="medium"/>
      <right style="thin"/>
      <top/>
      <bottom style="thin">
        <color indexed="8"/>
      </bottom>
    </border>
    <border>
      <left style="thin"/>
      <right style="medium"/>
      <top style="medium"/>
      <bottom/>
    </border>
    <border>
      <left style="thin"/>
      <right style="medium"/>
      <top/>
      <bottom style="thin">
        <color indexed="8"/>
      </bottom>
    </border>
    <border>
      <left style="medium"/>
      <right/>
      <top style="thin"/>
      <bottom/>
    </border>
    <border>
      <left/>
      <right style="medium"/>
      <top style="thin"/>
      <bottom/>
    </border>
    <border>
      <left style="medium"/>
      <right style="thin"/>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16" borderId="1" applyNumberFormat="0" applyAlignment="0" applyProtection="0"/>
    <xf numFmtId="0" fontId="1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7"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4" borderId="7" applyNumberFormat="0" applyFont="0" applyAlignment="0" applyProtection="0"/>
    <xf numFmtId="0" fontId="26"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4" fillId="0" borderId="0" applyNumberFormat="0" applyFill="0" applyBorder="0" applyAlignment="0" applyProtection="0"/>
  </cellStyleXfs>
  <cellXfs count="336">
    <xf numFmtId="0" fontId="0" fillId="0" borderId="0" xfId="0" applyAlignment="1">
      <alignment/>
    </xf>
    <xf numFmtId="0" fontId="2" fillId="0" borderId="0" xfId="0" applyFont="1" applyAlignment="1" applyProtection="1">
      <alignment horizontal="right"/>
      <protection/>
    </xf>
    <xf numFmtId="0" fontId="3" fillId="0" borderId="0" xfId="0" applyFont="1" applyAlignment="1">
      <alignment/>
    </xf>
    <xf numFmtId="0" fontId="3" fillId="0" borderId="0" xfId="0" applyFont="1" applyAlignment="1">
      <alignment horizontal="center"/>
    </xf>
    <xf numFmtId="0" fontId="2" fillId="0" borderId="0" xfId="0" applyFont="1" applyAlignment="1" applyProtection="1">
      <alignment horizontal="right" vertical="top"/>
      <protection/>
    </xf>
    <xf numFmtId="0" fontId="3" fillId="0" borderId="0" xfId="0" applyFont="1" applyAlignment="1" applyProtection="1">
      <alignment horizontal="right"/>
      <protection/>
    </xf>
    <xf numFmtId="164" fontId="3" fillId="0" borderId="0" xfId="0" applyNumberFormat="1" applyFont="1" applyFill="1" applyBorder="1" applyAlignment="1" applyProtection="1">
      <alignment horizontal="left"/>
      <protection/>
    </xf>
    <xf numFmtId="0" fontId="3" fillId="0" borderId="0" xfId="0" applyFont="1" applyBorder="1" applyAlignment="1" applyProtection="1">
      <alignment/>
      <protection/>
    </xf>
    <xf numFmtId="0" fontId="3" fillId="0" borderId="0" xfId="0" applyFont="1" applyAlignment="1" applyProtection="1">
      <alignment/>
      <protection/>
    </xf>
    <xf numFmtId="0" fontId="3" fillId="0" borderId="0" xfId="0" applyFont="1" applyFill="1" applyAlignment="1" applyProtection="1">
      <alignment vertical="center"/>
      <protection/>
    </xf>
    <xf numFmtId="0" fontId="2" fillId="0" borderId="0" xfId="0" applyFont="1" applyFill="1" applyAlignment="1" applyProtection="1">
      <alignment vertical="center"/>
      <protection/>
    </xf>
    <xf numFmtId="0" fontId="3" fillId="0" borderId="0" xfId="0" applyFont="1" applyBorder="1" applyAlignment="1" applyProtection="1">
      <alignment horizontal="center"/>
      <protection/>
    </xf>
    <xf numFmtId="17" fontId="3" fillId="0" borderId="0" xfId="0" applyNumberFormat="1" applyFont="1" applyFill="1" applyBorder="1" applyAlignment="1" applyProtection="1">
      <alignment horizontal="center"/>
      <protection/>
    </xf>
    <xf numFmtId="0" fontId="3" fillId="0" borderId="0" xfId="0" applyFont="1" applyAlignment="1" applyProtection="1">
      <alignment horizontal="center"/>
      <protection/>
    </xf>
    <xf numFmtId="0" fontId="3" fillId="0" borderId="0" xfId="0" applyFont="1" applyBorder="1" applyAlignment="1" applyProtection="1">
      <alignment/>
      <protection/>
    </xf>
    <xf numFmtId="0" fontId="3" fillId="0" borderId="0" xfId="0" applyFont="1" applyFill="1" applyAlignment="1" applyProtection="1">
      <alignment horizontal="center"/>
      <protection/>
    </xf>
    <xf numFmtId="0" fontId="3" fillId="0" borderId="0" xfId="0" applyFont="1" applyAlignment="1" applyProtection="1">
      <alignment vertical="top"/>
      <protection/>
    </xf>
    <xf numFmtId="0" fontId="3" fillId="0" borderId="0" xfId="0" applyFont="1" applyBorder="1" applyAlignment="1" applyProtection="1">
      <alignment horizontal="right" vertical="center"/>
      <protection/>
    </xf>
    <xf numFmtId="17" fontId="3" fillId="0" borderId="0" xfId="0" applyNumberFormat="1" applyFont="1" applyBorder="1" applyAlignment="1" applyProtection="1">
      <alignment horizontal="center" vertical="center"/>
      <protection/>
    </xf>
    <xf numFmtId="17" fontId="3" fillId="0" borderId="0" xfId="0" applyNumberFormat="1" applyFont="1" applyBorder="1" applyAlignment="1" applyProtection="1">
      <alignment horizontal="center"/>
      <protection/>
    </xf>
    <xf numFmtId="0" fontId="3"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Alignment="1" applyProtection="1">
      <alignment horizontal="left"/>
      <protection/>
    </xf>
    <xf numFmtId="0" fontId="3" fillId="0" borderId="0" xfId="0" applyFont="1" applyFill="1" applyAlignment="1" applyProtection="1">
      <alignment horizontal="center" vertical="center"/>
      <protection/>
    </xf>
    <xf numFmtId="38" fontId="3" fillId="0" borderId="0" xfId="0" applyNumberFormat="1" applyFont="1" applyFill="1" applyAlignment="1" applyProtection="1">
      <alignment vertical="center"/>
      <protection/>
    </xf>
    <xf numFmtId="17" fontId="3" fillId="0" borderId="0"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0" borderId="0" xfId="0" applyFont="1" applyFill="1" applyBorder="1" applyAlignment="1">
      <alignment vertical="center"/>
    </xf>
    <xf numFmtId="0" fontId="2" fillId="0" borderId="0" xfId="0" applyFont="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Border="1" applyAlignment="1">
      <alignment vertical="center"/>
    </xf>
    <xf numFmtId="0" fontId="3" fillId="0" borderId="0" xfId="0" applyFont="1" applyFill="1" applyBorder="1" applyAlignment="1" applyProtection="1">
      <alignment vertical="center"/>
      <protection/>
    </xf>
    <xf numFmtId="0" fontId="3" fillId="0" borderId="0" xfId="0" applyFont="1" applyAlignment="1" applyProtection="1">
      <alignment horizontal="right" vertical="top"/>
      <protection/>
    </xf>
    <xf numFmtId="0" fontId="4" fillId="0" borderId="0" xfId="0" applyFont="1" applyBorder="1" applyAlignment="1" applyProtection="1">
      <alignment horizontal="left" vertical="center"/>
      <protection/>
    </xf>
    <xf numFmtId="0" fontId="3" fillId="0" borderId="0" xfId="0" applyFont="1" applyFill="1" applyBorder="1" applyAlignment="1" applyProtection="1">
      <alignment/>
      <protection/>
    </xf>
    <xf numFmtId="38" fontId="3" fillId="0" borderId="0" xfId="54" applyNumberFormat="1" applyFont="1" applyFill="1" applyAlignment="1" applyProtection="1">
      <alignment/>
      <protection/>
    </xf>
    <xf numFmtId="40" fontId="3" fillId="0" borderId="0" xfId="54" applyNumberFormat="1" applyFont="1" applyFill="1" applyAlignment="1" applyProtection="1">
      <alignment/>
      <protection/>
    </xf>
    <xf numFmtId="40" fontId="3" fillId="0" borderId="10" xfId="54" applyNumberFormat="1" applyFont="1" applyBorder="1" applyAlignment="1" applyProtection="1">
      <alignment/>
      <protection/>
    </xf>
    <xf numFmtId="40" fontId="3" fillId="0" borderId="11" xfId="54" applyNumberFormat="1" applyFont="1" applyFill="1" applyBorder="1" applyAlignment="1" applyProtection="1">
      <alignment/>
      <protection/>
    </xf>
    <xf numFmtId="38" fontId="3" fillId="0" borderId="0" xfId="54" applyNumberFormat="1" applyFont="1" applyAlignment="1" applyProtection="1">
      <alignment/>
      <protection/>
    </xf>
    <xf numFmtId="0" fontId="4" fillId="0" borderId="0" xfId="0" applyFont="1" applyFill="1" applyAlignment="1" applyProtection="1">
      <alignment/>
      <protection/>
    </xf>
    <xf numFmtId="40" fontId="3" fillId="0" borderId="0" xfId="0" applyNumberFormat="1" applyFont="1" applyFill="1" applyBorder="1" applyAlignment="1" applyProtection="1">
      <alignment/>
      <protection/>
    </xf>
    <xf numFmtId="38" fontId="3" fillId="0" borderId="0" xfId="54" applyNumberFormat="1" applyFont="1" applyBorder="1" applyAlignment="1" applyProtection="1">
      <alignment/>
      <protection/>
    </xf>
    <xf numFmtId="43" fontId="3" fillId="0" borderId="0" xfId="0" applyNumberFormat="1" applyFont="1" applyAlignment="1" applyProtection="1">
      <alignment/>
      <protection/>
    </xf>
    <xf numFmtId="38" fontId="3" fillId="0" borderId="11" xfId="54" applyNumberFormat="1" applyFont="1" applyFill="1" applyBorder="1" applyAlignment="1" applyProtection="1">
      <alignment/>
      <protection/>
    </xf>
    <xf numFmtId="38" fontId="3" fillId="0" borderId="0" xfId="54" applyNumberFormat="1" applyFont="1" applyFill="1" applyBorder="1" applyAlignment="1" applyProtection="1">
      <alignment/>
      <protection/>
    </xf>
    <xf numFmtId="40" fontId="3" fillId="0" borderId="0" xfId="0" applyNumberFormat="1" applyFont="1" applyAlignment="1" applyProtection="1">
      <alignment/>
      <protection/>
    </xf>
    <xf numFmtId="40" fontId="3" fillId="0" borderId="0" xfId="54" applyNumberFormat="1" applyFont="1" applyAlignment="1" applyProtection="1">
      <alignment/>
      <protection/>
    </xf>
    <xf numFmtId="43" fontId="3" fillId="0" borderId="0" xfId="54" applyNumberFormat="1" applyFont="1" applyBorder="1" applyAlignment="1" applyProtection="1">
      <alignment/>
      <protection/>
    </xf>
    <xf numFmtId="0" fontId="3" fillId="0" borderId="0" xfId="0" applyFont="1" applyFill="1" applyBorder="1" applyAlignment="1" applyProtection="1" quotePrefix="1">
      <alignment/>
      <protection/>
    </xf>
    <xf numFmtId="0" fontId="3" fillId="0" borderId="0" xfId="0" applyFont="1" applyBorder="1" applyAlignment="1" applyProtection="1" quotePrefix="1">
      <alignment/>
      <protection/>
    </xf>
    <xf numFmtId="167" fontId="3" fillId="0" borderId="0" xfId="78" applyNumberFormat="1" applyFont="1" applyFill="1" applyBorder="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3" fillId="0" borderId="0" xfId="0" applyFont="1" applyFill="1" applyAlignment="1" applyProtection="1" quotePrefix="1">
      <alignment/>
      <protection/>
    </xf>
    <xf numFmtId="38" fontId="3" fillId="0" borderId="12" xfId="54" applyNumberFormat="1" applyFont="1" applyFill="1" applyBorder="1" applyAlignment="1" applyProtection="1">
      <alignment/>
      <protection/>
    </xf>
    <xf numFmtId="167" fontId="3" fillId="0" borderId="0" xfId="78" applyNumberFormat="1" applyFont="1" applyBorder="1" applyAlignment="1" applyProtection="1">
      <alignment/>
      <protection/>
    </xf>
    <xf numFmtId="38" fontId="3" fillId="0" borderId="0" xfId="0" applyNumberFormat="1" applyFont="1" applyFill="1" applyAlignment="1" applyProtection="1">
      <alignment/>
      <protection/>
    </xf>
    <xf numFmtId="0" fontId="6" fillId="0" borderId="0" xfId="0" applyFont="1" applyFill="1" applyAlignment="1" applyProtection="1">
      <alignment/>
      <protection/>
    </xf>
    <xf numFmtId="38" fontId="3" fillId="0" borderId="0" xfId="0" applyNumberFormat="1" applyFont="1" applyFill="1" applyBorder="1" applyAlignment="1" applyProtection="1">
      <alignment/>
      <protection/>
    </xf>
    <xf numFmtId="165" fontId="3" fillId="0" borderId="0" xfId="54" applyNumberFormat="1" applyFont="1" applyFill="1" applyBorder="1" applyAlignment="1" applyProtection="1">
      <alignment/>
      <protection/>
    </xf>
    <xf numFmtId="38" fontId="3" fillId="0" borderId="0" xfId="54" applyNumberFormat="1" applyFont="1" applyBorder="1" applyAlignment="1" applyProtection="1">
      <alignment horizontal="right"/>
      <protection/>
    </xf>
    <xf numFmtId="38" fontId="3" fillId="0" borderId="10" xfId="54" applyNumberFormat="1" applyFont="1" applyBorder="1" applyAlignment="1" applyProtection="1">
      <alignment/>
      <protection/>
    </xf>
    <xf numFmtId="165" fontId="3" fillId="0" borderId="0" xfId="54" applyNumberFormat="1" applyFont="1" applyAlignment="1" applyProtection="1">
      <alignment/>
      <protection/>
    </xf>
    <xf numFmtId="167" fontId="3" fillId="0" borderId="0" xfId="54" applyNumberFormat="1" applyFont="1" applyBorder="1" applyAlignment="1" applyProtection="1">
      <alignment/>
      <protection/>
    </xf>
    <xf numFmtId="166" fontId="3" fillId="0" borderId="0" xfId="54" applyNumberFormat="1" applyFont="1" applyFill="1" applyBorder="1" applyAlignment="1" applyProtection="1">
      <alignment/>
      <protection/>
    </xf>
    <xf numFmtId="165" fontId="3" fillId="0" borderId="0" xfId="54" applyNumberFormat="1" applyFont="1" applyBorder="1" applyAlignment="1" applyProtection="1">
      <alignment/>
      <protection/>
    </xf>
    <xf numFmtId="167" fontId="3" fillId="0" borderId="0" xfId="78" applyNumberFormat="1" applyFont="1" applyFill="1" applyAlignment="1" applyProtection="1">
      <alignment horizontal="right"/>
      <protection/>
    </xf>
    <xf numFmtId="167" fontId="3" fillId="0" borderId="0" xfId="78" applyNumberFormat="1" applyFont="1" applyAlignment="1" applyProtection="1">
      <alignment horizontal="right"/>
      <protection/>
    </xf>
    <xf numFmtId="165" fontId="3" fillId="0" borderId="0" xfId="54" applyNumberFormat="1" applyFont="1" applyFill="1" applyAlignment="1" applyProtection="1">
      <alignment/>
      <protection/>
    </xf>
    <xf numFmtId="38" fontId="3" fillId="0" borderId="12" xfId="54" applyNumberFormat="1" applyFont="1" applyBorder="1" applyAlignment="1" applyProtection="1">
      <alignment horizontal="right"/>
      <protection/>
    </xf>
    <xf numFmtId="167" fontId="2" fillId="0" borderId="0" xfId="54" applyNumberFormat="1" applyFont="1" applyBorder="1" applyAlignment="1" applyProtection="1">
      <alignment/>
      <protection/>
    </xf>
    <xf numFmtId="38" fontId="3" fillId="0" borderId="0" xfId="0" applyNumberFormat="1" applyFont="1" applyAlignment="1">
      <alignment/>
    </xf>
    <xf numFmtId="38" fontId="3" fillId="0" borderId="12" xfId="0" applyNumberFormat="1" applyFont="1" applyBorder="1" applyAlignment="1">
      <alignment/>
    </xf>
    <xf numFmtId="38" fontId="3" fillId="0" borderId="13" xfId="0" applyNumberFormat="1" applyFont="1" applyBorder="1" applyAlignment="1">
      <alignment/>
    </xf>
    <xf numFmtId="0" fontId="4"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protection/>
    </xf>
    <xf numFmtId="38" fontId="3" fillId="0" borderId="0" xfId="54" applyNumberFormat="1" applyFont="1" applyFill="1" applyBorder="1" applyAlignment="1" applyProtection="1">
      <alignment/>
      <protection locked="0"/>
    </xf>
    <xf numFmtId="40" fontId="3" fillId="0" borderId="0" xfId="54" applyNumberFormat="1" applyFont="1" applyFill="1" applyBorder="1" applyAlignment="1" applyProtection="1">
      <alignment/>
      <protection/>
    </xf>
    <xf numFmtId="43" fontId="3" fillId="0" borderId="0" xfId="54" applyNumberFormat="1" applyFont="1" applyFill="1" applyBorder="1" applyAlignment="1" applyProtection="1">
      <alignment/>
      <protection/>
    </xf>
    <xf numFmtId="38" fontId="3" fillId="0" borderId="13" xfId="54" applyNumberFormat="1" applyFont="1" applyFill="1" applyBorder="1" applyAlignment="1" applyProtection="1">
      <alignment/>
      <protection/>
    </xf>
    <xf numFmtId="3" fontId="3" fillId="0" borderId="0" xfId="78" applyNumberFormat="1" applyFont="1" applyFill="1" applyBorder="1" applyAlignment="1" applyProtection="1">
      <alignment/>
      <protection/>
    </xf>
    <xf numFmtId="0" fontId="2" fillId="0" borderId="0" xfId="0" applyFont="1" applyFill="1" applyAlignment="1" applyProtection="1" quotePrefix="1">
      <alignment/>
      <protection/>
    </xf>
    <xf numFmtId="38" fontId="3" fillId="0" borderId="12" xfId="54" applyNumberFormat="1" applyFont="1" applyFill="1" applyBorder="1" applyAlignment="1" applyProtection="1">
      <alignment horizontal="right"/>
      <protection/>
    </xf>
    <xf numFmtId="38" fontId="3" fillId="0" borderId="0" xfId="78" applyNumberFormat="1" applyFont="1" applyFill="1" applyBorder="1" applyAlignment="1" applyProtection="1">
      <alignment/>
      <protection/>
    </xf>
    <xf numFmtId="38" fontId="3" fillId="0" borderId="14" xfId="54" applyNumberFormat="1" applyFont="1" applyBorder="1" applyAlignment="1" applyProtection="1">
      <alignment/>
      <protection/>
    </xf>
    <xf numFmtId="0" fontId="3" fillId="0" borderId="12" xfId="0" applyFont="1" applyBorder="1" applyAlignment="1">
      <alignment/>
    </xf>
    <xf numFmtId="37" fontId="3" fillId="0" borderId="0" xfId="54" applyNumberFormat="1" applyFont="1" applyBorder="1" applyAlignment="1" applyProtection="1">
      <alignment horizontal="right"/>
      <protection/>
    </xf>
    <xf numFmtId="37" fontId="3" fillId="0" borderId="0" xfId="0" applyNumberFormat="1" applyFont="1" applyAlignment="1">
      <alignment/>
    </xf>
    <xf numFmtId="0" fontId="6" fillId="0" borderId="0" xfId="0" applyFont="1" applyAlignment="1">
      <alignment/>
    </xf>
    <xf numFmtId="0" fontId="3" fillId="0" borderId="0" xfId="0" applyFont="1" applyFill="1" applyAlignment="1">
      <alignment/>
    </xf>
    <xf numFmtId="167" fontId="2" fillId="0" borderId="0" xfId="78" applyNumberFormat="1" applyFont="1" applyFill="1" applyBorder="1" applyAlignment="1" applyProtection="1">
      <alignment/>
      <protection/>
    </xf>
    <xf numFmtId="40" fontId="2" fillId="0" borderId="11" xfId="54" applyNumberFormat="1" applyFont="1" applyFill="1" applyBorder="1" applyAlignment="1" applyProtection="1">
      <alignment/>
      <protection/>
    </xf>
    <xf numFmtId="38" fontId="2" fillId="0" borderId="11" xfId="54" applyNumberFormat="1" applyFont="1" applyFill="1" applyBorder="1" applyAlignment="1" applyProtection="1">
      <alignment/>
      <protection/>
    </xf>
    <xf numFmtId="43" fontId="3" fillId="0" borderId="0" xfId="54" applyNumberFormat="1" applyFont="1" applyFill="1" applyAlignment="1" applyProtection="1">
      <alignment/>
      <protection/>
    </xf>
    <xf numFmtId="38" fontId="2" fillId="0" borderId="12" xfId="54" applyNumberFormat="1" applyFont="1" applyBorder="1" applyAlignment="1" applyProtection="1">
      <alignment horizontal="right"/>
      <protection/>
    </xf>
    <xf numFmtId="0" fontId="4" fillId="0" borderId="0" xfId="0" applyFont="1" applyFill="1" applyBorder="1" applyAlignment="1" applyProtection="1">
      <alignment horizontal="left" vertical="center"/>
      <protection/>
    </xf>
    <xf numFmtId="38" fontId="2" fillId="0" borderId="13" xfId="54" applyNumberFormat="1" applyFont="1" applyFill="1" applyBorder="1" applyAlignment="1" applyProtection="1">
      <alignment/>
      <protection/>
    </xf>
    <xf numFmtId="38" fontId="2" fillId="0" borderId="0" xfId="0" applyNumberFormat="1" applyFont="1" applyAlignment="1">
      <alignment/>
    </xf>
    <xf numFmtId="7" fontId="3" fillId="0" borderId="0" xfId="78" applyNumberFormat="1" applyFont="1" applyFill="1" applyAlignment="1" applyProtection="1">
      <alignment horizontal="right"/>
      <protection/>
    </xf>
    <xf numFmtId="7" fontId="2" fillId="0" borderId="0" xfId="78" applyNumberFormat="1" applyFont="1" applyFill="1" applyAlignment="1" applyProtection="1">
      <alignment horizontal="right"/>
      <protection/>
    </xf>
    <xf numFmtId="38" fontId="2" fillId="0" borderId="13" xfId="0" applyNumberFormat="1" applyFont="1" applyFill="1" applyBorder="1" applyAlignment="1">
      <alignment/>
    </xf>
    <xf numFmtId="39" fontId="3" fillId="0" borderId="0" xfId="78" applyNumberFormat="1" applyFont="1" applyFill="1" applyAlignment="1" applyProtection="1">
      <alignment horizontal="right"/>
      <protection/>
    </xf>
    <xf numFmtId="38" fontId="3" fillId="0" borderId="0" xfId="0" applyNumberFormat="1" applyFont="1" applyFill="1" applyAlignment="1">
      <alignment/>
    </xf>
    <xf numFmtId="167" fontId="2" fillId="0" borderId="0" xfId="78" applyNumberFormat="1" applyFont="1" applyFill="1" applyAlignment="1" applyProtection="1">
      <alignment horizontal="right"/>
      <protection/>
    </xf>
    <xf numFmtId="3" fontId="3" fillId="0" borderId="0" xfId="78" applyNumberFormat="1" applyFont="1" applyFill="1" applyAlignment="1" applyProtection="1">
      <alignment/>
      <protection/>
    </xf>
    <xf numFmtId="3" fontId="3" fillId="0" borderId="11" xfId="78" applyNumberFormat="1" applyFont="1" applyFill="1" applyBorder="1" applyAlignment="1" applyProtection="1">
      <alignment/>
      <protection/>
    </xf>
    <xf numFmtId="3" fontId="2" fillId="0" borderId="11" xfId="78" applyNumberFormat="1" applyFont="1" applyFill="1" applyBorder="1" applyAlignment="1" applyProtection="1">
      <alignment/>
      <protection/>
    </xf>
    <xf numFmtId="40" fontId="2" fillId="0" borderId="10" xfId="54" applyNumberFormat="1" applyFont="1" applyBorder="1" applyAlignment="1" applyProtection="1">
      <alignment/>
      <protection/>
    </xf>
    <xf numFmtId="0" fontId="3" fillId="0" borderId="0" xfId="0" applyFont="1" applyAlignment="1">
      <alignment horizontal="right"/>
    </xf>
    <xf numFmtId="0" fontId="3" fillId="0" borderId="0" xfId="0" applyFont="1" applyFill="1" applyBorder="1" applyAlignment="1" applyProtection="1">
      <alignment horizontal="right"/>
      <protection/>
    </xf>
    <xf numFmtId="38" fontId="3" fillId="0" borderId="0" xfId="54" applyNumberFormat="1" applyFont="1" applyFill="1" applyAlignment="1" applyProtection="1">
      <alignment/>
      <protection locked="0"/>
    </xf>
    <xf numFmtId="37" fontId="3" fillId="0" borderId="0" xfId="0" applyNumberFormat="1" applyFont="1" applyFill="1" applyAlignment="1" applyProtection="1">
      <alignment/>
      <protection locked="0"/>
    </xf>
    <xf numFmtId="38" fontId="3" fillId="0" borderId="0" xfId="78" applyNumberFormat="1" applyFont="1" applyFill="1" applyAlignment="1" applyProtection="1">
      <alignment/>
      <protection/>
    </xf>
    <xf numFmtId="40" fontId="3" fillId="0" borderId="0" xfId="78" applyNumberFormat="1" applyFont="1" applyFill="1" applyAlignment="1" applyProtection="1">
      <alignment/>
      <protection/>
    </xf>
    <xf numFmtId="40" fontId="3" fillId="0" borderId="10" xfId="78" applyNumberFormat="1" applyFont="1" applyFill="1" applyBorder="1" applyAlignment="1" applyProtection="1">
      <alignment/>
      <protection/>
    </xf>
    <xf numFmtId="40" fontId="2" fillId="0" borderId="10" xfId="78" applyNumberFormat="1" applyFont="1" applyFill="1" applyBorder="1" applyAlignment="1" applyProtection="1">
      <alignment/>
      <protection/>
    </xf>
    <xf numFmtId="40" fontId="3" fillId="0" borderId="0" xfId="78" applyNumberFormat="1" applyFont="1" applyFill="1" applyBorder="1" applyAlignment="1" applyProtection="1">
      <alignment/>
      <protection/>
    </xf>
    <xf numFmtId="0" fontId="3" fillId="0" borderId="0" xfId="73" applyNumberFormat="1" applyFont="1" applyFill="1" applyBorder="1" applyAlignment="1" applyProtection="1">
      <alignment horizontal="left" wrapText="1"/>
      <protection locked="0"/>
    </xf>
    <xf numFmtId="9" fontId="3" fillId="0" borderId="0" xfId="78" applyFont="1" applyFill="1" applyAlignment="1" applyProtection="1">
      <alignment/>
      <protection/>
    </xf>
    <xf numFmtId="38" fontId="3" fillId="18" borderId="0" xfId="0" applyNumberFormat="1" applyFont="1" applyFill="1" applyAlignment="1" applyProtection="1">
      <alignment/>
      <protection locked="0"/>
    </xf>
    <xf numFmtId="38" fontId="3" fillId="18" borderId="12" xfId="54" applyNumberFormat="1" applyFont="1" applyFill="1" applyBorder="1" applyAlignment="1" applyProtection="1">
      <alignment/>
      <protection locked="0"/>
    </xf>
    <xf numFmtId="38" fontId="3" fillId="18" borderId="0" xfId="54" applyNumberFormat="1" applyFont="1" applyFill="1" applyBorder="1" applyAlignment="1" applyProtection="1">
      <alignment horizontal="right"/>
      <protection locked="0"/>
    </xf>
    <xf numFmtId="10" fontId="2" fillId="0" borderId="0" xfId="78" applyNumberFormat="1" applyFont="1" applyFill="1" applyBorder="1" applyAlignment="1" applyProtection="1">
      <alignment/>
      <protection/>
    </xf>
    <xf numFmtId="0" fontId="4" fillId="0" borderId="0" xfId="0" applyFont="1" applyFill="1" applyAlignment="1" applyProtection="1" quotePrefix="1">
      <alignment horizontal="left"/>
      <protection/>
    </xf>
    <xf numFmtId="0" fontId="3" fillId="0" borderId="0" xfId="0" applyFont="1" applyAlignment="1">
      <alignment vertical="top"/>
    </xf>
    <xf numFmtId="0" fontId="8" fillId="0" borderId="0" xfId="0" applyFont="1" applyAlignment="1">
      <alignment wrapText="1"/>
    </xf>
    <xf numFmtId="0" fontId="3" fillId="0" borderId="0" xfId="0" applyFont="1" applyAlignment="1">
      <alignment wrapText="1"/>
    </xf>
    <xf numFmtId="0" fontId="6" fillId="0" borderId="0" xfId="0" applyFont="1" applyAlignment="1" applyProtection="1">
      <alignment horizontal="left"/>
      <protection locked="0"/>
    </xf>
    <xf numFmtId="0" fontId="3" fillId="0" borderId="0" xfId="0" applyFont="1" applyBorder="1" applyAlignment="1" applyProtection="1">
      <alignment vertical="top"/>
      <protection/>
    </xf>
    <xf numFmtId="0" fontId="6" fillId="0" borderId="0" xfId="0" applyFont="1" applyAlignment="1" applyProtection="1">
      <alignment/>
      <protection/>
    </xf>
    <xf numFmtId="0" fontId="6" fillId="0" borderId="0" xfId="0" applyFont="1" applyAlignment="1">
      <alignment horizontal="left"/>
    </xf>
    <xf numFmtId="0" fontId="3" fillId="0" borderId="0" xfId="0" applyFont="1" applyAlignment="1">
      <alignment/>
    </xf>
    <xf numFmtId="0" fontId="4" fillId="0" borderId="0" xfId="0" applyFont="1" applyFill="1" applyBorder="1" applyAlignment="1" applyProtection="1">
      <alignment horizontal="left"/>
      <protection/>
    </xf>
    <xf numFmtId="0" fontId="3" fillId="0" borderId="0" xfId="0" applyFont="1" applyAlignment="1">
      <alignment horizontal="right" vertical="top"/>
    </xf>
    <xf numFmtId="14" fontId="3" fillId="0" borderId="0" xfId="0" applyNumberFormat="1" applyFont="1" applyAlignment="1">
      <alignment horizontal="left" vertical="top"/>
    </xf>
    <xf numFmtId="0" fontId="3" fillId="0" borderId="0" xfId="0" applyFont="1" applyFill="1" applyAlignment="1" applyProtection="1">
      <alignment horizontal="right" vertical="center"/>
      <protection/>
    </xf>
    <xf numFmtId="0" fontId="8" fillId="0" borderId="0" xfId="0" applyFont="1" applyBorder="1" applyAlignment="1" applyProtection="1">
      <alignment horizontal="left" vertical="center"/>
      <protection/>
    </xf>
    <xf numFmtId="17" fontId="4" fillId="0" borderId="0" xfId="0" applyNumberFormat="1" applyFont="1" applyBorder="1" applyAlignment="1" applyProtection="1">
      <alignment horizontal="right" vertical="center"/>
      <protection/>
    </xf>
    <xf numFmtId="0" fontId="8" fillId="0" borderId="0" xfId="0" applyFont="1" applyAlignment="1">
      <alignment horizontal="center"/>
    </xf>
    <xf numFmtId="0" fontId="3" fillId="0" borderId="0" xfId="0" applyFont="1" applyFill="1" applyAlignment="1">
      <alignment vertical="top"/>
    </xf>
    <xf numFmtId="0" fontId="6" fillId="0" borderId="0" xfId="0" applyFont="1" applyAlignment="1" applyProtection="1">
      <alignment vertical="top"/>
      <protection/>
    </xf>
    <xf numFmtId="0" fontId="2" fillId="0" borderId="0" xfId="0" applyFont="1" applyAlignment="1">
      <alignment/>
    </xf>
    <xf numFmtId="0" fontId="8"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top"/>
      <protection/>
    </xf>
    <xf numFmtId="0" fontId="2" fillId="0" borderId="0" xfId="0"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3" fillId="0" borderId="0" xfId="0" applyFont="1" applyFill="1" applyAlignment="1" applyProtection="1">
      <alignment horizontal="left" vertical="center"/>
      <protection/>
    </xf>
    <xf numFmtId="169" fontId="2" fillId="0" borderId="0" xfId="0" applyNumberFormat="1" applyFont="1" applyAlignment="1" applyProtection="1">
      <alignment horizontal="left"/>
      <protection/>
    </xf>
    <xf numFmtId="0" fontId="3" fillId="0" borderId="0" xfId="0" applyFont="1" applyFill="1" applyAlignment="1">
      <alignment vertical="center"/>
    </xf>
    <xf numFmtId="0" fontId="3" fillId="0" borderId="0" xfId="0" applyFont="1" applyAlignment="1">
      <alignment vertical="center"/>
    </xf>
    <xf numFmtId="0" fontId="11" fillId="0" borderId="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lignment/>
    </xf>
    <xf numFmtId="38" fontId="8" fillId="0" borderId="0" xfId="54" applyNumberFormat="1" applyFont="1" applyFill="1" applyBorder="1" applyAlignment="1" applyProtection="1">
      <alignment/>
      <protection/>
    </xf>
    <xf numFmtId="38" fontId="8" fillId="0" borderId="0" xfId="0" applyNumberFormat="1" applyFont="1" applyFill="1" applyBorder="1" applyAlignment="1" applyProtection="1">
      <alignment/>
      <protection/>
    </xf>
    <xf numFmtId="43" fontId="8" fillId="0" borderId="0" xfId="54" applyFont="1" applyFill="1" applyAlignment="1" applyProtection="1">
      <alignment/>
      <protection/>
    </xf>
    <xf numFmtId="38" fontId="3" fillId="0" borderId="0" xfId="0" applyNumberFormat="1" applyFont="1" applyFill="1" applyBorder="1" applyAlignment="1" applyProtection="1">
      <alignment/>
      <protection locked="0"/>
    </xf>
    <xf numFmtId="8" fontId="3" fillId="0" borderId="0" xfId="0" applyNumberFormat="1" applyFont="1" applyFill="1" applyAlignment="1" applyProtection="1">
      <alignment/>
      <protection/>
    </xf>
    <xf numFmtId="167" fontId="3" fillId="0" borderId="0" xfId="78" applyNumberFormat="1" applyFont="1" applyFill="1" applyAlignment="1" applyProtection="1">
      <alignment/>
      <protection/>
    </xf>
    <xf numFmtId="0" fontId="6" fillId="0" borderId="0" xfId="0" applyFont="1" applyAlignment="1">
      <alignment horizontal="right"/>
    </xf>
    <xf numFmtId="7" fontId="3" fillId="0" borderId="0" xfId="0" applyNumberFormat="1" applyFont="1" applyAlignment="1">
      <alignment/>
    </xf>
    <xf numFmtId="0" fontId="6" fillId="0" borderId="0" xfId="69" applyFont="1" applyBorder="1" applyAlignment="1" applyProtection="1">
      <alignment horizontal="left"/>
      <protection/>
    </xf>
    <xf numFmtId="7" fontId="2" fillId="7" borderId="15" xfId="0" applyNumberFormat="1" applyFont="1" applyFill="1" applyBorder="1" applyAlignment="1">
      <alignment/>
    </xf>
    <xf numFmtId="1" fontId="3" fillId="0" borderId="0" xfId="0" applyNumberFormat="1" applyFont="1" applyAlignment="1">
      <alignment/>
    </xf>
    <xf numFmtId="38" fontId="3" fillId="0" borderId="0" xfId="0" applyNumberFormat="1" applyFont="1" applyBorder="1" applyAlignment="1">
      <alignment/>
    </xf>
    <xf numFmtId="0" fontId="8" fillId="0" borderId="0" xfId="0" applyFont="1" applyFill="1" applyBorder="1" applyAlignment="1" applyProtection="1">
      <alignment vertical="center"/>
      <protection/>
    </xf>
    <xf numFmtId="0" fontId="3" fillId="0" borderId="0" xfId="0" applyFont="1" applyFill="1" applyBorder="1" applyAlignment="1">
      <alignment horizontal="right"/>
    </xf>
    <xf numFmtId="14" fontId="3" fillId="0" borderId="0" xfId="0" applyNumberFormat="1" applyFont="1" applyFill="1" applyBorder="1" applyAlignment="1">
      <alignment vertical="top"/>
    </xf>
    <xf numFmtId="0" fontId="3" fillId="0" borderId="0" xfId="0" applyFont="1" applyFill="1" applyBorder="1" applyAlignment="1" applyProtection="1">
      <alignment horizontal="right" vertical="top"/>
      <protection/>
    </xf>
    <xf numFmtId="0" fontId="4" fillId="0" borderId="0" xfId="0" applyFont="1" applyFill="1" applyBorder="1" applyAlignment="1" applyProtection="1">
      <alignment vertical="center"/>
      <protection/>
    </xf>
    <xf numFmtId="0" fontId="12" fillId="0" borderId="0" xfId="0" applyFont="1" applyFill="1" applyAlignment="1">
      <alignment/>
    </xf>
    <xf numFmtId="0" fontId="3" fillId="0" borderId="0" xfId="0" applyFont="1" applyAlignment="1">
      <alignment horizontal="left"/>
    </xf>
    <xf numFmtId="0" fontId="2" fillId="18" borderId="16" xfId="0" applyFont="1" applyFill="1" applyBorder="1" applyAlignment="1" applyProtection="1">
      <alignment horizontal="left"/>
      <protection locked="0"/>
    </xf>
    <xf numFmtId="169" fontId="2" fillId="18" borderId="0" xfId="0" applyNumberFormat="1" applyFont="1" applyFill="1" applyAlignment="1" applyProtection="1">
      <alignment horizontal="left"/>
      <protection locked="0"/>
    </xf>
    <xf numFmtId="17" fontId="3" fillId="0" borderId="0" xfId="0" applyNumberFormat="1" applyFont="1" applyFill="1" applyBorder="1" applyAlignment="1" applyProtection="1" quotePrefix="1">
      <alignment horizontal="center" vertical="center"/>
      <protection/>
    </xf>
    <xf numFmtId="0" fontId="4" fillId="0" borderId="0" xfId="0" applyFont="1" applyFill="1" applyBorder="1" applyAlignment="1" applyProtection="1" quotePrefix="1">
      <alignment horizontal="left"/>
      <protection/>
    </xf>
    <xf numFmtId="0" fontId="3" fillId="0" borderId="0" xfId="0" applyFont="1" applyFill="1" applyAlignment="1" applyProtection="1" quotePrefix="1">
      <alignment horizontal="left"/>
      <protection/>
    </xf>
    <xf numFmtId="0" fontId="2" fillId="0" borderId="0" xfId="0" applyFont="1" applyBorder="1" applyAlignment="1" applyProtection="1">
      <alignment/>
      <protection/>
    </xf>
    <xf numFmtId="0" fontId="4" fillId="18" borderId="0" xfId="0" applyFont="1" applyFill="1" applyBorder="1" applyAlignment="1" applyProtection="1">
      <alignment horizontal="left"/>
      <protection locked="0"/>
    </xf>
    <xf numFmtId="0" fontId="0" fillId="0" borderId="17" xfId="0" applyBorder="1" applyAlignment="1">
      <alignment/>
    </xf>
    <xf numFmtId="38" fontId="2" fillId="0" borderId="0" xfId="54" applyNumberFormat="1" applyFont="1" applyFill="1" applyBorder="1" applyAlignment="1" applyProtection="1">
      <alignment/>
      <protection/>
    </xf>
    <xf numFmtId="40" fontId="3" fillId="0" borderId="0" xfId="54" applyNumberFormat="1" applyFont="1" applyBorder="1" applyAlignment="1" applyProtection="1">
      <alignment/>
      <protection/>
    </xf>
    <xf numFmtId="0" fontId="3" fillId="16" borderId="18" xfId="0" applyFont="1" applyFill="1" applyBorder="1" applyAlignment="1" applyProtection="1">
      <alignment/>
      <protection/>
    </xf>
    <xf numFmtId="0" fontId="3" fillId="16" borderId="14" xfId="0" applyFont="1" applyFill="1" applyBorder="1" applyAlignment="1" applyProtection="1">
      <alignment/>
      <protection/>
    </xf>
    <xf numFmtId="0" fontId="3" fillId="16" borderId="14" xfId="0" applyFont="1" applyFill="1" applyBorder="1" applyAlignment="1" applyProtection="1">
      <alignment horizontal="left"/>
      <protection/>
    </xf>
    <xf numFmtId="0" fontId="2" fillId="16" borderId="14" xfId="0" applyFont="1" applyFill="1" applyBorder="1" applyAlignment="1" applyProtection="1">
      <alignment/>
      <protection/>
    </xf>
    <xf numFmtId="0" fontId="3" fillId="16" borderId="19" xfId="0" applyFont="1" applyFill="1" applyBorder="1" applyAlignment="1" applyProtection="1">
      <alignment/>
      <protection/>
    </xf>
    <xf numFmtId="0" fontId="3" fillId="16" borderId="20" xfId="0" applyFont="1" applyFill="1" applyBorder="1" applyAlignment="1" applyProtection="1">
      <alignment/>
      <protection/>
    </xf>
    <xf numFmtId="0" fontId="3" fillId="16" borderId="0" xfId="0" applyFont="1" applyFill="1" applyBorder="1" applyAlignment="1" applyProtection="1">
      <alignment/>
      <protection/>
    </xf>
    <xf numFmtId="0" fontId="3" fillId="16" borderId="0" xfId="0" applyFont="1" applyFill="1" applyBorder="1" applyAlignment="1" applyProtection="1">
      <alignment horizontal="left"/>
      <protection/>
    </xf>
    <xf numFmtId="0" fontId="2" fillId="16" borderId="0" xfId="0" applyFont="1" applyFill="1" applyBorder="1" applyAlignment="1" applyProtection="1">
      <alignment/>
      <protection/>
    </xf>
    <xf numFmtId="0" fontId="3" fillId="16" borderId="21" xfId="0" applyFont="1" applyFill="1" applyBorder="1" applyAlignment="1" applyProtection="1">
      <alignment/>
      <protection/>
    </xf>
    <xf numFmtId="0" fontId="3" fillId="16" borderId="20" xfId="0" applyFont="1" applyFill="1" applyBorder="1" applyAlignment="1" applyProtection="1" quotePrefix="1">
      <alignment horizontal="right"/>
      <protection/>
    </xf>
    <xf numFmtId="0" fontId="9" fillId="16" borderId="16" xfId="0" applyFont="1" applyFill="1" applyBorder="1" applyAlignment="1" applyProtection="1">
      <alignment horizontal="left"/>
      <protection/>
    </xf>
    <xf numFmtId="0" fontId="9" fillId="16" borderId="22" xfId="0" applyFont="1" applyFill="1" applyBorder="1" applyAlignment="1" applyProtection="1">
      <alignment horizontal="left"/>
      <protection/>
    </xf>
    <xf numFmtId="0" fontId="3" fillId="16" borderId="20" xfId="0" applyFont="1" applyFill="1" applyBorder="1" applyAlignment="1" applyProtection="1">
      <alignment horizontal="center"/>
      <protection/>
    </xf>
    <xf numFmtId="0" fontId="8" fillId="16" borderId="0" xfId="0" applyFont="1" applyFill="1" applyBorder="1" applyAlignment="1" applyProtection="1">
      <alignment horizontal="left"/>
      <protection/>
    </xf>
    <xf numFmtId="0" fontId="3" fillId="16" borderId="0" xfId="0" applyFont="1" applyFill="1" applyBorder="1" applyAlignment="1">
      <alignment/>
    </xf>
    <xf numFmtId="0" fontId="3" fillId="16" borderId="0" xfId="0" applyFont="1" applyFill="1" applyBorder="1" applyAlignment="1" applyProtection="1" quotePrefix="1">
      <alignment horizontal="right"/>
      <protection/>
    </xf>
    <xf numFmtId="0" fontId="2" fillId="16" borderId="21" xfId="0" applyFont="1" applyFill="1" applyBorder="1" applyAlignment="1" applyProtection="1">
      <alignment/>
      <protection/>
    </xf>
    <xf numFmtId="0" fontId="8" fillId="16" borderId="0" xfId="0" applyFont="1" applyFill="1" applyBorder="1" applyAlignment="1" applyProtection="1">
      <alignment/>
      <protection/>
    </xf>
    <xf numFmtId="0" fontId="8" fillId="16" borderId="21" xfId="0" applyFont="1" applyFill="1" applyBorder="1" applyAlignment="1" applyProtection="1">
      <alignment horizontal="left"/>
      <protection/>
    </xf>
    <xf numFmtId="0" fontId="3" fillId="16" borderId="0" xfId="0" applyFont="1" applyFill="1" applyBorder="1" applyAlignment="1" applyProtection="1">
      <alignment/>
      <protection locked="0"/>
    </xf>
    <xf numFmtId="0" fontId="3" fillId="16" borderId="0" xfId="0" applyFont="1" applyFill="1" applyBorder="1" applyAlignment="1" applyProtection="1">
      <alignment horizontal="left"/>
      <protection locked="0"/>
    </xf>
    <xf numFmtId="0" fontId="3" fillId="16" borderId="21" xfId="0" applyFont="1" applyFill="1" applyBorder="1" applyAlignment="1" applyProtection="1">
      <alignment/>
      <protection locked="0"/>
    </xf>
    <xf numFmtId="0" fontId="8" fillId="16" borderId="0" xfId="0" applyFont="1" applyFill="1" applyBorder="1" applyAlignment="1" applyProtection="1">
      <alignment/>
      <protection locked="0"/>
    </xf>
    <xf numFmtId="0" fontId="2" fillId="16" borderId="0" xfId="0" applyFont="1" applyFill="1" applyBorder="1" applyAlignment="1" applyProtection="1">
      <alignment/>
      <protection locked="0"/>
    </xf>
    <xf numFmtId="0" fontId="1" fillId="16" borderId="16" xfId="0" applyFont="1" applyFill="1" applyBorder="1" applyAlignment="1" applyProtection="1">
      <alignment/>
      <protection locked="0"/>
    </xf>
    <xf numFmtId="0" fontId="3" fillId="16" borderId="16" xfId="0" applyFont="1" applyFill="1" applyBorder="1" applyAlignment="1" applyProtection="1">
      <alignment/>
      <protection locked="0"/>
    </xf>
    <xf numFmtId="0" fontId="3" fillId="16" borderId="22" xfId="0" applyFont="1" applyFill="1" applyBorder="1" applyAlignment="1" applyProtection="1">
      <alignment/>
      <protection locked="0"/>
    </xf>
    <xf numFmtId="0" fontId="8" fillId="16" borderId="0" xfId="0" applyFont="1" applyFill="1" applyBorder="1" applyAlignment="1" applyProtection="1">
      <alignment horizontal="left"/>
      <protection locked="0"/>
    </xf>
    <xf numFmtId="0" fontId="3" fillId="16" borderId="0" xfId="0" applyFont="1" applyFill="1" applyBorder="1" applyAlignment="1" applyProtection="1" quotePrefix="1">
      <alignment horizontal="right"/>
      <protection locked="0"/>
    </xf>
    <xf numFmtId="0" fontId="3" fillId="16" borderId="23" xfId="0" applyFont="1" applyFill="1" applyBorder="1" applyAlignment="1">
      <alignment/>
    </xf>
    <xf numFmtId="0" fontId="3" fillId="16" borderId="12" xfId="0" applyFont="1" applyFill="1" applyBorder="1" applyAlignment="1">
      <alignment/>
    </xf>
    <xf numFmtId="0" fontId="3" fillId="16" borderId="12" xfId="0" applyFont="1" applyFill="1" applyBorder="1" applyAlignment="1">
      <alignment horizontal="left"/>
    </xf>
    <xf numFmtId="0" fontId="3" fillId="16" borderId="24" xfId="0" applyFont="1" applyFill="1" applyBorder="1" applyAlignment="1">
      <alignment/>
    </xf>
    <xf numFmtId="40" fontId="3" fillId="18" borderId="0" xfId="54" applyNumberFormat="1" applyFont="1" applyFill="1" applyAlignment="1" applyProtection="1">
      <alignment/>
      <protection locked="0"/>
    </xf>
    <xf numFmtId="38" fontId="8" fillId="18" borderId="0" xfId="54" applyNumberFormat="1" applyFont="1" applyFill="1" applyBorder="1" applyAlignment="1" applyProtection="1">
      <alignment/>
      <protection locked="0"/>
    </xf>
    <xf numFmtId="0" fontId="2" fillId="18" borderId="0" xfId="0" applyFont="1" applyFill="1" applyBorder="1" applyAlignment="1" applyProtection="1">
      <alignment horizontal="left"/>
      <protection locked="0"/>
    </xf>
    <xf numFmtId="169" fontId="3" fillId="18" borderId="0" xfId="0" applyNumberFormat="1" applyFont="1" applyFill="1" applyAlignment="1" applyProtection="1">
      <alignment horizontal="left"/>
      <protection locked="0"/>
    </xf>
    <xf numFmtId="10" fontId="43" fillId="0" borderId="0" xfId="78" applyNumberFormat="1" applyFont="1" applyFill="1" applyBorder="1" applyAlignment="1" applyProtection="1">
      <alignment/>
      <protection locked="0"/>
    </xf>
    <xf numFmtId="10" fontId="44" fillId="0" borderId="0" xfId="78" applyNumberFormat="1" applyFont="1" applyFill="1" applyBorder="1" applyAlignment="1" applyProtection="1">
      <alignment/>
      <protection/>
    </xf>
    <xf numFmtId="167" fontId="2" fillId="0" borderId="0" xfId="54" applyNumberFormat="1" applyFont="1" applyFill="1" applyBorder="1" applyAlignment="1" applyProtection="1">
      <alignment/>
      <protection/>
    </xf>
    <xf numFmtId="167" fontId="3" fillId="0" borderId="0" xfId="54" applyNumberFormat="1" applyFont="1" applyFill="1" applyBorder="1" applyAlignment="1" applyProtection="1">
      <alignment/>
      <protection/>
    </xf>
    <xf numFmtId="38" fontId="3" fillId="0" borderId="10" xfId="54" applyNumberFormat="1" applyFont="1" applyFill="1" applyBorder="1" applyAlignment="1" applyProtection="1">
      <alignment/>
      <protection/>
    </xf>
    <xf numFmtId="38" fontId="2" fillId="0" borderId="10" xfId="54" applyNumberFormat="1" applyFont="1" applyFill="1" applyBorder="1" applyAlignment="1" applyProtection="1">
      <alignment/>
      <protection/>
    </xf>
    <xf numFmtId="0" fontId="0" fillId="0" borderId="0" xfId="0" applyFont="1" applyAlignment="1" quotePrefix="1">
      <alignment/>
    </xf>
    <xf numFmtId="38" fontId="3" fillId="0" borderId="0" xfId="54" applyNumberFormat="1" applyFont="1" applyFill="1" applyBorder="1" applyAlignment="1" applyProtection="1">
      <alignment horizontal="right"/>
      <protection/>
    </xf>
    <xf numFmtId="38" fontId="2" fillId="0" borderId="12" xfId="54" applyNumberFormat="1" applyFont="1" applyFill="1" applyBorder="1" applyAlignment="1" applyProtection="1">
      <alignment horizontal="right"/>
      <protection/>
    </xf>
    <xf numFmtId="39" fontId="6" fillId="0" borderId="0" xfId="78" applyNumberFormat="1" applyFont="1" applyFill="1" applyAlignment="1" applyProtection="1">
      <alignment horizontal="right"/>
      <protection/>
    </xf>
    <xf numFmtId="0" fontId="2" fillId="0" borderId="0" xfId="0" applyFont="1" applyFill="1" applyBorder="1" applyAlignment="1" applyProtection="1" quotePrefix="1">
      <alignment horizontal="left"/>
      <protection/>
    </xf>
    <xf numFmtId="0" fontId="3" fillId="0" borderId="0" xfId="0" applyFont="1" applyFill="1" applyBorder="1" applyAlignment="1" applyProtection="1" quotePrefix="1">
      <alignment horizontal="left"/>
      <protection/>
    </xf>
    <xf numFmtId="40" fontId="3" fillId="0" borderId="14" xfId="78" applyNumberFormat="1" applyFont="1" applyFill="1" applyBorder="1" applyAlignment="1" applyProtection="1">
      <alignment/>
      <protection/>
    </xf>
    <xf numFmtId="38" fontId="3" fillId="0" borderId="11" xfId="78" applyNumberFormat="1" applyFont="1" applyFill="1" applyBorder="1" applyAlignment="1" applyProtection="1">
      <alignment/>
      <protection/>
    </xf>
    <xf numFmtId="38" fontId="2" fillId="0" borderId="11" xfId="78" applyNumberFormat="1" applyFont="1" applyFill="1" applyBorder="1" applyAlignment="1" applyProtection="1">
      <alignment/>
      <protection/>
    </xf>
    <xf numFmtId="0" fontId="3" fillId="0" borderId="0" xfId="0" applyFont="1" applyFill="1" applyAlignment="1">
      <alignment horizontal="right"/>
    </xf>
    <xf numFmtId="0" fontId="4" fillId="0" borderId="0" xfId="0" applyFont="1" applyFill="1" applyBorder="1" applyAlignment="1" applyProtection="1">
      <alignment/>
      <protection/>
    </xf>
    <xf numFmtId="10" fontId="43" fillId="0" borderId="0" xfId="78" applyNumberFormat="1" applyFont="1" applyFill="1" applyBorder="1" applyAlignment="1" applyProtection="1">
      <alignment/>
      <protection locked="0"/>
    </xf>
    <xf numFmtId="0" fontId="11" fillId="0" borderId="0" xfId="0" applyFont="1" applyBorder="1" applyAlignment="1" applyProtection="1">
      <alignment/>
      <protection/>
    </xf>
    <xf numFmtId="0" fontId="0" fillId="0" borderId="0" xfId="0" applyFill="1" applyAlignment="1">
      <alignment/>
    </xf>
    <xf numFmtId="0" fontId="0" fillId="0" borderId="18" xfId="0" applyFill="1" applyBorder="1" applyAlignment="1">
      <alignment/>
    </xf>
    <xf numFmtId="0" fontId="0" fillId="0" borderId="14" xfId="0" applyFill="1" applyBorder="1" applyAlignment="1">
      <alignment/>
    </xf>
    <xf numFmtId="0" fontId="29" fillId="0" borderId="25" xfId="0" applyFont="1" applyFill="1" applyBorder="1" applyAlignment="1">
      <alignment vertical="top" wrapText="1"/>
    </xf>
    <xf numFmtId="0" fontId="0" fillId="0" borderId="20" xfId="0" applyFill="1" applyBorder="1" applyAlignment="1">
      <alignment/>
    </xf>
    <xf numFmtId="0" fontId="29" fillId="0" borderId="26" xfId="0" applyFont="1" applyFill="1" applyBorder="1" applyAlignment="1">
      <alignment horizontal="justify" vertical="top" wrapText="1"/>
    </xf>
    <xf numFmtId="0" fontId="0" fillId="0" borderId="17" xfId="0" applyFill="1" applyBorder="1" applyAlignment="1">
      <alignment/>
    </xf>
    <xf numFmtId="0" fontId="31" fillId="0" borderId="27" xfId="0" applyFont="1" applyFill="1" applyBorder="1" applyAlignment="1">
      <alignment horizontal="center" wrapText="1"/>
    </xf>
    <xf numFmtId="0" fontId="33" fillId="0" borderId="27" xfId="0" applyFont="1" applyFill="1" applyBorder="1" applyAlignment="1">
      <alignment horizontal="center" wrapText="1"/>
    </xf>
    <xf numFmtId="0" fontId="31" fillId="0" borderId="24" xfId="0" applyFont="1" applyFill="1" applyBorder="1" applyAlignment="1">
      <alignment horizontal="center" wrapText="1"/>
    </xf>
    <xf numFmtId="0" fontId="33" fillId="0" borderId="24" xfId="0" applyFont="1" applyFill="1" applyBorder="1" applyAlignment="1">
      <alignment horizontal="center" wrapText="1"/>
    </xf>
    <xf numFmtId="0" fontId="3" fillId="0" borderId="0" xfId="0" applyFont="1" applyFill="1" applyBorder="1" applyAlignment="1" applyProtection="1">
      <alignment horizontal="right" vertical="center"/>
      <protection/>
    </xf>
    <xf numFmtId="0" fontId="3" fillId="0" borderId="0" xfId="0" applyFont="1" applyFill="1" applyAlignment="1" applyProtection="1">
      <alignment horizontal="right" vertical="top"/>
      <protection/>
    </xf>
    <xf numFmtId="17" fontId="4" fillId="0" borderId="0" xfId="0" applyNumberFormat="1" applyFont="1" applyFill="1" applyBorder="1" applyAlignment="1" applyProtection="1">
      <alignment horizontal="right" vertical="center"/>
      <protection/>
    </xf>
    <xf numFmtId="38" fontId="8" fillId="0" borderId="0" xfId="54" applyNumberFormat="1" applyFont="1" applyFill="1" applyBorder="1" applyAlignment="1" applyProtection="1">
      <alignment horizontal="right"/>
      <protection/>
    </xf>
    <xf numFmtId="38" fontId="2" fillId="0" borderId="0" xfId="54" applyNumberFormat="1" applyFont="1" applyFill="1" applyBorder="1" applyAlignment="1" applyProtection="1">
      <alignment horizontal="right"/>
      <protection/>
    </xf>
    <xf numFmtId="0" fontId="2" fillId="0" borderId="0" xfId="0" applyFont="1" applyFill="1" applyBorder="1" applyAlignment="1" applyProtection="1">
      <alignment/>
      <protection/>
    </xf>
    <xf numFmtId="165" fontId="2" fillId="0" borderId="0" xfId="54" applyNumberFormat="1" applyFont="1" applyFill="1" applyBorder="1" applyAlignment="1" applyProtection="1">
      <alignment horizontal="center"/>
      <protection/>
    </xf>
    <xf numFmtId="0" fontId="45" fillId="0" borderId="0" xfId="54" applyNumberFormat="1" applyFont="1" applyFill="1" applyBorder="1" applyAlignment="1" applyProtection="1">
      <alignment horizontal="center"/>
      <protection/>
    </xf>
    <xf numFmtId="0" fontId="2" fillId="0" borderId="0" xfId="0" applyFont="1" applyFill="1" applyAlignment="1" applyProtection="1" quotePrefix="1">
      <alignment horizontal="left"/>
      <protection/>
    </xf>
    <xf numFmtId="0" fontId="3" fillId="0" borderId="0" xfId="74" applyFont="1" applyFill="1" applyProtection="1">
      <alignment/>
      <protection/>
    </xf>
    <xf numFmtId="0" fontId="3" fillId="0" borderId="0" xfId="74" applyFont="1" applyFill="1" applyAlignment="1" applyProtection="1" quotePrefix="1">
      <alignment horizontal="left" indent="3"/>
      <protection/>
    </xf>
    <xf numFmtId="0" fontId="2" fillId="0" borderId="0" xfId="0" applyFont="1" applyFill="1" applyAlignment="1" applyProtection="1">
      <alignment horizontal="left"/>
      <protection/>
    </xf>
    <xf numFmtId="167" fontId="3" fillId="0" borderId="12" xfId="54" applyNumberFormat="1" applyFont="1" applyFill="1" applyBorder="1" applyAlignment="1" applyProtection="1">
      <alignment/>
      <protection/>
    </xf>
    <xf numFmtId="177" fontId="6" fillId="0" borderId="0" xfId="0" applyNumberFormat="1" applyFont="1" applyFill="1" applyBorder="1" applyAlignment="1" applyProtection="1">
      <alignment horizontal="center"/>
      <protection/>
    </xf>
    <xf numFmtId="177" fontId="6" fillId="0" borderId="0" xfId="0" applyNumberFormat="1" applyFont="1" applyFill="1" applyBorder="1" applyAlignment="1" applyProtection="1" quotePrefix="1">
      <alignment horizont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quotePrefix="1">
      <alignment horizontal="center"/>
      <protection/>
    </xf>
    <xf numFmtId="167" fontId="3" fillId="0" borderId="0" xfId="79" applyNumberFormat="1" applyFont="1" applyFill="1" applyAlignment="1" applyProtection="1">
      <alignment horizontal="right"/>
      <protection/>
    </xf>
    <xf numFmtId="0" fontId="3" fillId="0" borderId="0" xfId="0" applyFont="1" applyFill="1" applyAlignment="1" applyProtection="1">
      <alignment horizontal="left"/>
      <protection/>
    </xf>
    <xf numFmtId="0" fontId="3" fillId="0" borderId="0" xfId="0" applyFont="1" applyFill="1" applyAlignment="1">
      <alignment horizontal="center" vertical="center"/>
    </xf>
    <xf numFmtId="0" fontId="2" fillId="0" borderId="0" xfId="0" applyFont="1" applyFill="1" applyAlignment="1" applyProtection="1">
      <alignment horizontal="right"/>
      <protection/>
    </xf>
    <xf numFmtId="0" fontId="3" fillId="0" borderId="0" xfId="0" applyFont="1" applyFill="1" applyAlignment="1" applyProtection="1">
      <alignment/>
      <protection/>
    </xf>
    <xf numFmtId="40" fontId="3" fillId="18" borderId="12" xfId="54" applyNumberFormat="1" applyFont="1" applyFill="1" applyBorder="1" applyAlignment="1" applyProtection="1">
      <alignment/>
      <protection locked="0"/>
    </xf>
    <xf numFmtId="40" fontId="3" fillId="18" borderId="0" xfId="54" applyNumberFormat="1" applyFont="1" applyFill="1" applyBorder="1" applyAlignment="1" applyProtection="1">
      <alignment/>
      <protection locked="0"/>
    </xf>
    <xf numFmtId="0" fontId="38" fillId="0" borderId="0" xfId="0" applyFont="1" applyAlignment="1">
      <alignment/>
    </xf>
    <xf numFmtId="0" fontId="3" fillId="0" borderId="0" xfId="0" applyFont="1" applyAlignment="1" applyProtection="1">
      <alignment horizontal="left" vertical="top" wrapText="1"/>
      <protection/>
    </xf>
    <xf numFmtId="38" fontId="3" fillId="0" borderId="0" xfId="59" applyNumberFormat="1" applyFont="1" applyFill="1" applyBorder="1" applyAlignment="1" applyProtection="1">
      <alignment/>
      <protection locked="0"/>
    </xf>
    <xf numFmtId="167" fontId="3" fillId="0" borderId="0" xfId="80" applyNumberFormat="1" applyFont="1" applyFill="1" applyAlignment="1" applyProtection="1">
      <alignment horizontal="right"/>
      <protection/>
    </xf>
    <xf numFmtId="167" fontId="3" fillId="0" borderId="0" xfId="80" applyNumberFormat="1" applyFont="1" applyAlignment="1" applyProtection="1">
      <alignment horizontal="right"/>
      <protection/>
    </xf>
    <xf numFmtId="0" fontId="30" fillId="0" borderId="24" xfId="0" applyFont="1" applyFill="1" applyBorder="1" applyAlignment="1">
      <alignment horizontal="center" vertical="top" wrapText="1"/>
    </xf>
    <xf numFmtId="171" fontId="31" fillId="0" borderId="24" xfId="74" applyNumberFormat="1" applyFont="1" applyFill="1" applyBorder="1" applyAlignment="1">
      <alignment horizontal="center" vertical="top" wrapText="1"/>
      <protection/>
    </xf>
    <xf numFmtId="0" fontId="31" fillId="0" borderId="28" xfId="74" applyFont="1" applyFill="1" applyBorder="1" applyAlignment="1">
      <alignment horizontal="center" vertical="top" wrapText="1"/>
      <protection/>
    </xf>
    <xf numFmtId="0" fontId="3" fillId="0" borderId="29" xfId="0" applyFont="1" applyFill="1" applyBorder="1" applyAlignment="1">
      <alignment vertical="center" wrapText="1"/>
    </xf>
    <xf numFmtId="0" fontId="1" fillId="0" borderId="0" xfId="0" applyFont="1" applyFill="1" applyAlignment="1" applyProtection="1">
      <alignment/>
      <protection/>
    </xf>
    <xf numFmtId="0" fontId="39" fillId="0" borderId="0" xfId="0" applyFont="1" applyAlignment="1">
      <alignment/>
    </xf>
    <xf numFmtId="170" fontId="1" fillId="0" borderId="24" xfId="0" applyNumberFormat="1" applyFont="1" applyFill="1" applyBorder="1" applyAlignment="1">
      <alignment horizontal="center" vertical="center" wrapText="1"/>
    </xf>
    <xf numFmtId="171" fontId="1" fillId="0" borderId="24" xfId="0" applyNumberFormat="1" applyFont="1" applyFill="1" applyBorder="1" applyAlignment="1">
      <alignment horizontal="center" vertical="center" wrapText="1"/>
    </xf>
    <xf numFmtId="0" fontId="3" fillId="0" borderId="0" xfId="75" applyFont="1" applyFill="1" applyBorder="1" applyProtection="1">
      <alignment/>
      <protection/>
    </xf>
    <xf numFmtId="10" fontId="2" fillId="0" borderId="0" xfId="78" applyNumberFormat="1" applyFont="1" applyFill="1" applyAlignment="1" applyProtection="1">
      <alignment/>
      <protection/>
    </xf>
    <xf numFmtId="0" fontId="37" fillId="0" borderId="30" xfId="0" applyFont="1" applyBorder="1" applyAlignment="1">
      <alignment horizontal="left" vertical="top" wrapText="1" indent="1"/>
    </xf>
    <xf numFmtId="0" fontId="37" fillId="0" borderId="0" xfId="0" applyFont="1" applyBorder="1" applyAlignment="1">
      <alignment horizontal="left" vertical="top" wrapText="1" indent="1"/>
    </xf>
    <xf numFmtId="0" fontId="37" fillId="0" borderId="31" xfId="0" applyFont="1" applyBorder="1" applyAlignment="1">
      <alignment horizontal="left" vertical="top" wrapText="1" indent="1"/>
    </xf>
    <xf numFmtId="0" fontId="37" fillId="0" borderId="32" xfId="0" applyFont="1" applyBorder="1" applyAlignment="1">
      <alignment horizontal="left" vertical="top" wrapText="1" indent="1"/>
    </xf>
    <xf numFmtId="0" fontId="37" fillId="0" borderId="16" xfId="0" applyFont="1" applyBorder="1" applyAlignment="1">
      <alignment horizontal="left" vertical="top" wrapText="1" indent="1"/>
    </xf>
    <xf numFmtId="0" fontId="37" fillId="0" borderId="33" xfId="0" applyFont="1" applyBorder="1" applyAlignment="1">
      <alignment horizontal="left" vertical="top" wrapText="1" indent="1"/>
    </xf>
    <xf numFmtId="0" fontId="30" fillId="0" borderId="23" xfId="0" applyFont="1" applyFill="1" applyBorder="1" applyAlignment="1">
      <alignment horizontal="center" vertical="top"/>
    </xf>
    <xf numFmtId="0" fontId="30" fillId="0" borderId="12" xfId="0" applyFont="1" applyFill="1" applyBorder="1" applyAlignment="1">
      <alignment horizontal="center" vertical="top"/>
    </xf>
    <xf numFmtId="0" fontId="30" fillId="0" borderId="34" xfId="0" applyFont="1" applyFill="1" applyBorder="1" applyAlignment="1">
      <alignment horizontal="center" vertical="top"/>
    </xf>
    <xf numFmtId="0" fontId="30" fillId="0" borderId="2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1" fillId="0" borderId="0" xfId="0" applyFont="1" applyFill="1" applyBorder="1" applyAlignment="1">
      <alignment horizontal="center" wrapText="1"/>
    </xf>
    <xf numFmtId="0" fontId="33" fillId="0" borderId="39" xfId="0" applyFont="1" applyFill="1" applyBorder="1" applyAlignment="1">
      <alignment horizontal="center" wrapText="1"/>
    </xf>
    <xf numFmtId="0" fontId="33" fillId="0" borderId="40" xfId="0" applyFont="1" applyFill="1" applyBorder="1" applyAlignment="1">
      <alignment horizontal="center" wrapText="1"/>
    </xf>
    <xf numFmtId="0" fontId="33" fillId="0" borderId="41" xfId="0" applyFont="1" applyFill="1" applyBorder="1" applyAlignment="1">
      <alignment horizontal="center" wrapText="1"/>
    </xf>
    <xf numFmtId="0" fontId="33" fillId="0" borderId="42" xfId="0" applyFont="1" applyFill="1" applyBorder="1" applyAlignment="1">
      <alignment horizontal="center" wrapText="1"/>
    </xf>
    <xf numFmtId="0" fontId="36" fillId="0" borderId="43" xfId="0" applyFont="1" applyBorder="1" applyAlignment="1">
      <alignment horizontal="left" vertical="top" wrapText="1" indent="1"/>
    </xf>
    <xf numFmtId="0" fontId="36" fillId="0" borderId="14" xfId="0" applyFont="1" applyBorder="1" applyAlignment="1">
      <alignment horizontal="left" vertical="top" wrapText="1" indent="1"/>
    </xf>
    <xf numFmtId="0" fontId="36" fillId="0" borderId="44" xfId="0" applyFont="1" applyBorder="1" applyAlignment="1">
      <alignment horizontal="left" vertical="top" wrapText="1" indent="1"/>
    </xf>
    <xf numFmtId="0" fontId="3" fillId="0" borderId="0" xfId="0" applyFont="1" applyAlignment="1" applyProtection="1">
      <alignment horizontal="left" vertical="top" wrapText="1"/>
      <protection/>
    </xf>
    <xf numFmtId="0" fontId="4" fillId="18" borderId="0" xfId="0" applyFont="1" applyFill="1" applyBorder="1" applyAlignment="1" applyProtection="1">
      <alignment horizontal="left"/>
      <protection locked="0"/>
    </xf>
    <xf numFmtId="0" fontId="3" fillId="0" borderId="0" xfId="0" applyFont="1" applyAlignment="1" applyProtection="1">
      <alignment horizontal="right"/>
      <protection/>
    </xf>
    <xf numFmtId="0" fontId="3" fillId="0" borderId="0" xfId="0" applyFont="1" applyFill="1" applyAlignment="1" applyProtection="1">
      <alignment horizontal="left" vertical="top" wrapText="1"/>
      <protection/>
    </xf>
    <xf numFmtId="0" fontId="4" fillId="0" borderId="0" xfId="0" applyFont="1" applyFill="1" applyBorder="1" applyAlignment="1" applyProtection="1">
      <alignment horizontal="left"/>
      <protection/>
    </xf>
    <xf numFmtId="0" fontId="3" fillId="0" borderId="0" xfId="0" applyFont="1" applyAlignment="1">
      <alignment horizontal="left" vertical="top" wrapText="1"/>
    </xf>
    <xf numFmtId="0" fontId="4" fillId="0" borderId="0" xfId="0" applyFont="1" applyFill="1" applyBorder="1" applyAlignment="1" applyProtection="1">
      <alignment horizontal="left" vertical="center"/>
      <protection/>
    </xf>
    <xf numFmtId="0" fontId="3" fillId="18" borderId="0" xfId="73" applyNumberFormat="1" applyFont="1" applyFill="1" applyBorder="1" applyAlignment="1" applyProtection="1">
      <alignment horizontal="left" vertical="top" wrapText="1"/>
      <protection locked="0"/>
    </xf>
    <xf numFmtId="0" fontId="4" fillId="0" borderId="0" xfId="0" applyFont="1" applyFill="1" applyBorder="1" applyAlignment="1" applyProtection="1" quotePrefix="1">
      <alignment horizontal="left" vertical="center"/>
      <protection/>
    </xf>
    <xf numFmtId="0" fontId="4" fillId="0" borderId="0" xfId="0" applyFont="1" applyFill="1" applyBorder="1" applyAlignment="1" applyProtection="1" quotePrefix="1">
      <alignment horizontal="left"/>
      <protection/>
    </xf>
    <xf numFmtId="14" fontId="3" fillId="18" borderId="0" xfId="73" applyNumberFormat="1" applyFont="1" applyFill="1" applyBorder="1" applyAlignment="1" applyProtection="1">
      <alignment horizontal="left" vertical="top" wrapText="1"/>
      <protection locked="0"/>
    </xf>
    <xf numFmtId="0" fontId="9" fillId="16" borderId="16" xfId="0" applyFont="1" applyFill="1" applyBorder="1" applyAlignment="1" applyProtection="1">
      <alignment horizontal="left"/>
      <protection/>
    </xf>
    <xf numFmtId="0" fontId="9" fillId="16" borderId="22" xfId="0" applyFont="1" applyFill="1" applyBorder="1" applyAlignment="1" applyProtection="1">
      <alignment horizontal="left"/>
      <protection/>
    </xf>
    <xf numFmtId="168" fontId="9" fillId="16" borderId="16" xfId="0" applyNumberFormat="1" applyFont="1" applyFill="1" applyBorder="1" applyAlignment="1" applyProtection="1">
      <alignment horizontal="left"/>
      <protection/>
    </xf>
    <xf numFmtId="168" fontId="7" fillId="16" borderId="16" xfId="0" applyNumberFormat="1" applyFont="1" applyFill="1" applyBorder="1" applyAlignment="1" applyProtection="1">
      <alignment horizontal="left"/>
      <protection locked="0"/>
    </xf>
    <xf numFmtId="168" fontId="7" fillId="16" borderId="22" xfId="0" applyNumberFormat="1" applyFont="1" applyFill="1" applyBorder="1" applyAlignment="1" applyProtection="1">
      <alignment horizontal="left"/>
      <protection locked="0"/>
    </xf>
    <xf numFmtId="0" fontId="7" fillId="16" borderId="16" xfId="0" applyFont="1" applyFill="1" applyBorder="1" applyAlignment="1" applyProtection="1">
      <alignment horizontal="left"/>
      <protection locked="0"/>
    </xf>
    <xf numFmtId="0" fontId="3" fillId="16" borderId="0" xfId="0" applyFont="1" applyFill="1" applyBorder="1" applyAlignment="1" applyProtection="1">
      <alignment vertical="top" wrapText="1"/>
      <protection/>
    </xf>
    <xf numFmtId="0" fontId="3" fillId="16" borderId="21" xfId="0" applyFont="1" applyFill="1" applyBorder="1" applyAlignment="1" applyProtection="1">
      <alignment vertical="top" wrapText="1"/>
      <protection/>
    </xf>
    <xf numFmtId="0" fontId="7" fillId="16" borderId="22" xfId="0" applyFont="1" applyFill="1" applyBorder="1" applyAlignment="1" applyProtection="1">
      <alignment horizontal="left"/>
      <protection locked="0"/>
    </xf>
    <xf numFmtId="0" fontId="3" fillId="0" borderId="45" xfId="0" applyFont="1" applyFill="1" applyBorder="1" applyAlignment="1">
      <alignment horizontal="center" vertical="center" wrapText="1"/>
    </xf>
  </cellXfs>
  <cellStyles count="7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3" xfId="58"/>
    <cellStyle name="Comma 4" xfId="59"/>
    <cellStyle name="Currency" xfId="60"/>
    <cellStyle name="Currency [0]" xfId="61"/>
    <cellStyle name="Currency 2" xfId="62"/>
    <cellStyle name="Explanatory Text"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3" xfId="74"/>
    <cellStyle name="Normal 4" xfId="75"/>
    <cellStyle name="Note" xfId="76"/>
    <cellStyle name="Output" xfId="77"/>
    <cellStyle name="Percent" xfId="78"/>
    <cellStyle name="Percent 2" xfId="79"/>
    <cellStyle name="Percent 3"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19050</xdr:rowOff>
    </xdr:from>
    <xdr:to>
      <xdr:col>2</xdr:col>
      <xdr:colOff>85725</xdr:colOff>
      <xdr:row>6</xdr:row>
      <xdr:rowOff>180975</xdr:rowOff>
    </xdr:to>
    <xdr:pic>
      <xdr:nvPicPr>
        <xdr:cNvPr id="1" name="Picture 1"/>
        <xdr:cNvPicPr preferRelativeResize="1">
          <a:picLocks noChangeAspect="1"/>
        </xdr:cNvPicPr>
      </xdr:nvPicPr>
      <xdr:blipFill>
        <a:blip r:embed="rId1"/>
        <a:stretch>
          <a:fillRect/>
        </a:stretch>
      </xdr:blipFill>
      <xdr:spPr>
        <a:xfrm>
          <a:off x="28575" y="342900"/>
          <a:ext cx="14668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hsc.state.tx.us/rad/managed-care/downloads/2012-star-plus-info.pdf" TargetMode="External" /><Relationship Id="rId2" Type="http://schemas.openxmlformats.org/officeDocument/2006/relationships/hyperlink" Target="http://www.hhsc.state.tx.us/rad/managed-care/downloads/2012-star-info.pdf" TargetMode="External" /><Relationship Id="rId3" Type="http://schemas.openxmlformats.org/officeDocument/2006/relationships/hyperlink" Target="http://www.hhsc.state.tx.us/rad/managed-care/downloads/2012-chip-info.pdf" TargetMode="External" /><Relationship Id="rId4" Type="http://schemas.openxmlformats.org/officeDocument/2006/relationships/hyperlink" Target="http://www.hhsc.state.tx.us/rad/managed-care/downloads/2012-star-health-info.pdf"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X1000"/>
  <sheetViews>
    <sheetView zoomScalePageLayoutView="0" workbookViewId="0" topLeftCell="A1">
      <selection activeCell="A9" sqref="A9"/>
    </sheetView>
  </sheetViews>
  <sheetFormatPr defaultColWidth="9.33203125" defaultRowHeight="12.75"/>
  <cols>
    <col min="2" max="2" width="15.33203125" style="0" customWidth="1"/>
    <col min="3" max="3" width="18" style="0" customWidth="1"/>
    <col min="4" max="4" width="17.83203125" style="0" customWidth="1"/>
    <col min="5" max="5" width="52.66015625" style="0" customWidth="1"/>
    <col min="6" max="6" width="22.16015625" style="0" bestFit="1" customWidth="1"/>
  </cols>
  <sheetData>
    <row r="2" spans="2:6" ht="12.75">
      <c r="B2" s="242"/>
      <c r="C2" s="242"/>
      <c r="D2" s="242"/>
      <c r="E2" s="242"/>
      <c r="F2" s="242"/>
    </row>
    <row r="3" spans="2:6" ht="12.75">
      <c r="B3" s="242"/>
      <c r="C3" s="243"/>
      <c r="D3" s="244"/>
      <c r="E3" s="244"/>
      <c r="F3" s="245" t="s">
        <v>185</v>
      </c>
    </row>
    <row r="4" spans="2:6" ht="18">
      <c r="B4" s="242"/>
      <c r="C4" s="298" t="s">
        <v>186</v>
      </c>
      <c r="D4" s="299"/>
      <c r="E4" s="300"/>
      <c r="F4" s="282" t="s">
        <v>285</v>
      </c>
    </row>
    <row r="5" spans="2:6" ht="12.75">
      <c r="B5" s="242"/>
      <c r="C5" s="246"/>
      <c r="D5" s="242"/>
      <c r="E5" s="242"/>
      <c r="F5" s="247" t="s">
        <v>187</v>
      </c>
    </row>
    <row r="6" spans="2:6" ht="15.75">
      <c r="B6" s="242"/>
      <c r="C6" s="301" t="s">
        <v>188</v>
      </c>
      <c r="D6" s="302"/>
      <c r="E6" s="303"/>
      <c r="F6" s="283">
        <v>42644</v>
      </c>
    </row>
    <row r="7" spans="1:6" ht="16.5" thickBot="1">
      <c r="A7" s="182"/>
      <c r="B7" s="248"/>
      <c r="C7" s="304"/>
      <c r="D7" s="305"/>
      <c r="E7" s="306"/>
      <c r="F7" s="284" t="s">
        <v>286</v>
      </c>
    </row>
    <row r="8" spans="2:6" ht="13.5" thickTop="1">
      <c r="B8" s="242"/>
      <c r="C8" s="242"/>
      <c r="D8" s="242"/>
      <c r="E8" s="242"/>
      <c r="F8" s="242"/>
    </row>
    <row r="9" spans="2:6" ht="12.75">
      <c r="B9" s="242"/>
      <c r="C9" s="242"/>
      <c r="D9" s="242"/>
      <c r="E9" s="242"/>
      <c r="F9" s="242"/>
    </row>
    <row r="10" spans="2:6" ht="12.75">
      <c r="B10" s="242"/>
      <c r="C10" s="242"/>
      <c r="D10" s="242"/>
      <c r="E10" s="242"/>
      <c r="F10" s="242"/>
    </row>
    <row r="11" spans="2:6" ht="16.5" thickBot="1">
      <c r="B11" s="307" t="s">
        <v>189</v>
      </c>
      <c r="C11" s="307"/>
      <c r="D11" s="307"/>
      <c r="E11" s="307"/>
      <c r="F11" s="287"/>
    </row>
    <row r="12" spans="2:6" ht="15.75">
      <c r="B12" s="308" t="s">
        <v>194</v>
      </c>
      <c r="C12" s="249" t="s">
        <v>190</v>
      </c>
      <c r="D12" s="250" t="s">
        <v>191</v>
      </c>
      <c r="E12" s="310" t="s">
        <v>195</v>
      </c>
      <c r="F12" s="242"/>
    </row>
    <row r="13" spans="2:6" ht="18.75">
      <c r="B13" s="309"/>
      <c r="C13" s="251" t="s">
        <v>196</v>
      </c>
      <c r="D13" s="252" t="s">
        <v>192</v>
      </c>
      <c r="E13" s="311"/>
      <c r="F13" s="242"/>
    </row>
    <row r="14" spans="2:6" ht="89.25">
      <c r="B14" s="335" t="s">
        <v>193</v>
      </c>
      <c r="C14" s="288">
        <v>2</v>
      </c>
      <c r="D14" s="289">
        <v>42644</v>
      </c>
      <c r="E14" s="285" t="s">
        <v>287</v>
      </c>
      <c r="F14" s="242"/>
    </row>
    <row r="15" spans="2:5" ht="25.5" customHeight="1">
      <c r="B15" s="312" t="s">
        <v>199</v>
      </c>
      <c r="C15" s="313"/>
      <c r="D15" s="313"/>
      <c r="E15" s="314"/>
    </row>
    <row r="16" spans="2:5" ht="24.75" customHeight="1">
      <c r="B16" s="292" t="s">
        <v>274</v>
      </c>
      <c r="C16" s="293"/>
      <c r="D16" s="293"/>
      <c r="E16" s="294"/>
    </row>
    <row r="17" spans="2:5" ht="13.5" thickBot="1">
      <c r="B17" s="295" t="s">
        <v>197</v>
      </c>
      <c r="C17" s="296"/>
      <c r="D17" s="296"/>
      <c r="E17" s="297"/>
    </row>
    <row r="999" ht="12.75">
      <c r="X999" s="229"/>
    </row>
    <row r="1000" ht="12.75">
      <c r="X1000" s="277" t="s">
        <v>279</v>
      </c>
    </row>
  </sheetData>
  <sheetProtection/>
  <mergeCells count="8">
    <mergeCell ref="B16:E16"/>
    <mergeCell ref="B17:E17"/>
    <mergeCell ref="C4:E4"/>
    <mergeCell ref="C6:E7"/>
    <mergeCell ref="B11:E11"/>
    <mergeCell ref="B12:B13"/>
    <mergeCell ref="E12:E13"/>
    <mergeCell ref="B15:E15"/>
  </mergeCells>
  <printOptions/>
  <pageMargins left="0.75" right="0.75" top="1" bottom="1" header="0.5" footer="0.5"/>
  <pageSetup fitToHeight="1" fitToWidth="1" horizontalDpi="600" verticalDpi="600" orientation="landscape" scale="7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pane ySplit="10" topLeftCell="A11" activePane="bottomLeft" state="frozen"/>
      <selection pane="topLeft" activeCell="A1" sqref="A1"/>
      <selection pane="bottomLeft" activeCell="H9" sqref="H9"/>
    </sheetView>
  </sheetViews>
  <sheetFormatPr defaultColWidth="9.33203125" defaultRowHeight="12.75"/>
  <cols>
    <col min="1" max="1" width="4.66015625" style="2" customWidth="1"/>
    <col min="2" max="2" width="20" style="2" customWidth="1"/>
    <col min="3" max="3" width="18.66015625" style="174" customWidth="1"/>
    <col min="4" max="4" width="13.5" style="2" customWidth="1"/>
    <col min="5" max="5" width="12.83203125" style="2" customWidth="1"/>
    <col min="6" max="6" width="4.66015625" style="2" customWidth="1"/>
    <col min="7" max="7" width="11.33203125" style="2" customWidth="1"/>
    <col min="8" max="8" width="11.5" style="2" customWidth="1"/>
    <col min="9" max="9" width="12.83203125" style="2" customWidth="1"/>
    <col min="10" max="10" width="4.66015625" style="2" customWidth="1"/>
    <col min="11" max="11" width="24.16015625" style="2" customWidth="1"/>
    <col min="12" max="12" width="2.83203125" style="2" customWidth="1"/>
    <col min="13" max="20" width="12.83203125" style="2" customWidth="1"/>
    <col min="21" max="16384" width="9.33203125" style="2" customWidth="1"/>
  </cols>
  <sheetData>
    <row r="1" spans="1:11" ht="12.75">
      <c r="A1" s="185"/>
      <c r="B1" s="186"/>
      <c r="C1" s="187"/>
      <c r="D1" s="188" t="s">
        <v>2</v>
      </c>
      <c r="E1" s="186"/>
      <c r="F1" s="186"/>
      <c r="G1" s="186"/>
      <c r="H1" s="186"/>
      <c r="I1" s="186"/>
      <c r="J1" s="186"/>
      <c r="K1" s="189"/>
    </row>
    <row r="2" spans="1:11" ht="12.75">
      <c r="A2" s="190"/>
      <c r="B2" s="191"/>
      <c r="C2" s="192"/>
      <c r="D2" s="193"/>
      <c r="E2" s="191"/>
      <c r="F2" s="191"/>
      <c r="G2" s="191"/>
      <c r="H2" s="191"/>
      <c r="I2" s="191"/>
      <c r="J2" s="191"/>
      <c r="K2" s="194"/>
    </row>
    <row r="3" spans="1:11" ht="13.5" thickBot="1">
      <c r="A3" s="195" t="s">
        <v>15</v>
      </c>
      <c r="B3" s="326" t="str">
        <f>+'Part 1'!C3</f>
        <v>             ----------------------------------------&gt;            </v>
      </c>
      <c r="C3" s="326"/>
      <c r="D3" s="326"/>
      <c r="E3" s="326"/>
      <c r="F3" s="326"/>
      <c r="G3" s="326"/>
      <c r="H3" s="326"/>
      <c r="I3" s="326"/>
      <c r="J3" s="326"/>
      <c r="K3" s="327"/>
    </row>
    <row r="4" spans="1:11" ht="12.75">
      <c r="A4" s="198"/>
      <c r="B4" s="199" t="s">
        <v>138</v>
      </c>
      <c r="C4" s="200"/>
      <c r="D4" s="191"/>
      <c r="E4" s="191"/>
      <c r="F4" s="191"/>
      <c r="G4" s="191"/>
      <c r="H4" s="191"/>
      <c r="I4" s="191"/>
      <c r="J4" s="191"/>
      <c r="K4" s="194"/>
    </row>
    <row r="5" spans="1:11" ht="12.75">
      <c r="A5" s="198"/>
      <c r="B5" s="191"/>
      <c r="C5" s="192"/>
      <c r="D5" s="191"/>
      <c r="E5" s="191"/>
      <c r="F5" s="191"/>
      <c r="G5" s="191"/>
      <c r="H5" s="191"/>
      <c r="I5" s="191"/>
      <c r="J5" s="191"/>
      <c r="K5" s="194"/>
    </row>
    <row r="6" spans="1:11" ht="13.5" thickBot="1">
      <c r="A6" s="195" t="s">
        <v>16</v>
      </c>
      <c r="B6" s="326" t="s">
        <v>94</v>
      </c>
      <c r="C6" s="326"/>
      <c r="D6" s="326"/>
      <c r="E6" s="326"/>
      <c r="F6" s="326"/>
      <c r="G6" s="326"/>
      <c r="H6" s="326"/>
      <c r="I6" s="326"/>
      <c r="J6" s="326"/>
      <c r="K6" s="327"/>
    </row>
    <row r="7" spans="1:11" ht="12.75">
      <c r="A7" s="198"/>
      <c r="B7" s="199" t="s">
        <v>4</v>
      </c>
      <c r="C7" s="200"/>
      <c r="D7" s="191"/>
      <c r="E7" s="191"/>
      <c r="F7" s="191"/>
      <c r="G7" s="191"/>
      <c r="H7" s="191"/>
      <c r="I7" s="191"/>
      <c r="J7" s="191"/>
      <c r="K7" s="194"/>
    </row>
    <row r="8" spans="1:11" ht="12.75">
      <c r="A8" s="198"/>
      <c r="B8" s="191"/>
      <c r="C8" s="192"/>
      <c r="D8" s="191"/>
      <c r="E8" s="191"/>
      <c r="F8" s="191"/>
      <c r="G8" s="191"/>
      <c r="H8" s="191"/>
      <c r="I8" s="191"/>
      <c r="J8" s="201" t="s">
        <v>14</v>
      </c>
      <c r="K8" s="202" t="str">
        <f>+'Part 1'!F4</f>
        <v>STAR</v>
      </c>
    </row>
    <row r="9" spans="1:11" ht="13.5" thickBot="1">
      <c r="A9" s="195" t="s">
        <v>17</v>
      </c>
      <c r="B9" s="328">
        <f>+'Part 1'!C5</f>
        <v>0</v>
      </c>
      <c r="C9" s="328"/>
      <c r="D9" s="191"/>
      <c r="E9" s="191"/>
      <c r="F9" s="201" t="s">
        <v>13</v>
      </c>
      <c r="G9" s="196">
        <f>+'Part 1'!C4</f>
        <v>2017</v>
      </c>
      <c r="H9" s="175"/>
      <c r="I9" s="191"/>
      <c r="J9" s="201" t="s">
        <v>95</v>
      </c>
      <c r="K9" s="197">
        <f>+'Part 1'!F5</f>
        <v>0</v>
      </c>
    </row>
    <row r="10" spans="1:11" ht="12.75">
      <c r="A10" s="190"/>
      <c r="B10" s="199" t="s">
        <v>5</v>
      </c>
      <c r="C10" s="200"/>
      <c r="D10" s="191"/>
      <c r="E10" s="191"/>
      <c r="F10" s="200"/>
      <c r="G10" s="203" t="s">
        <v>169</v>
      </c>
      <c r="H10" s="203" t="s">
        <v>170</v>
      </c>
      <c r="I10" s="191"/>
      <c r="J10" s="191"/>
      <c r="K10" s="204" t="s">
        <v>139</v>
      </c>
    </row>
    <row r="11" spans="1:11" ht="12.75">
      <c r="A11" s="190"/>
      <c r="B11" s="191"/>
      <c r="C11" s="192"/>
      <c r="D11" s="191"/>
      <c r="E11" s="191"/>
      <c r="F11" s="191"/>
      <c r="G11" s="191"/>
      <c r="H11" s="191"/>
      <c r="I11" s="191"/>
      <c r="J11" s="191"/>
      <c r="K11" s="194"/>
    </row>
    <row r="12" spans="1:12" ht="46.5" customHeight="1">
      <c r="A12" s="190"/>
      <c r="B12" s="332" t="s">
        <v>206</v>
      </c>
      <c r="C12" s="332"/>
      <c r="D12" s="332"/>
      <c r="E12" s="332"/>
      <c r="F12" s="332"/>
      <c r="G12" s="332"/>
      <c r="H12" s="332"/>
      <c r="I12" s="332"/>
      <c r="J12" s="332"/>
      <c r="K12" s="333"/>
      <c r="L12" s="173"/>
    </row>
    <row r="13" spans="1:11" ht="105" customHeight="1">
      <c r="A13" s="190"/>
      <c r="B13" s="332" t="s">
        <v>198</v>
      </c>
      <c r="C13" s="332"/>
      <c r="D13" s="332"/>
      <c r="E13" s="332"/>
      <c r="F13" s="332"/>
      <c r="G13" s="332"/>
      <c r="H13" s="332"/>
      <c r="I13" s="332"/>
      <c r="J13" s="332"/>
      <c r="K13" s="333"/>
    </row>
    <row r="14" spans="1:11" ht="9.75" customHeight="1">
      <c r="A14" s="190"/>
      <c r="B14" s="191"/>
      <c r="C14" s="192"/>
      <c r="D14" s="191"/>
      <c r="E14" s="191"/>
      <c r="F14" s="191"/>
      <c r="G14" s="191"/>
      <c r="H14" s="191"/>
      <c r="I14" s="191"/>
      <c r="J14" s="191"/>
      <c r="K14" s="194"/>
    </row>
    <row r="15" spans="1:11" ht="12.75">
      <c r="A15" s="190"/>
      <c r="B15" s="205"/>
      <c r="C15" s="206"/>
      <c r="D15" s="205"/>
      <c r="E15" s="205"/>
      <c r="F15" s="205"/>
      <c r="G15" s="205"/>
      <c r="H15" s="205"/>
      <c r="I15" s="205"/>
      <c r="J15" s="205"/>
      <c r="K15" s="207"/>
    </row>
    <row r="16" spans="1:11" ht="13.5" thickBot="1">
      <c r="A16" s="195" t="s">
        <v>18</v>
      </c>
      <c r="B16" s="331"/>
      <c r="C16" s="331"/>
      <c r="D16" s="331"/>
      <c r="E16" s="331"/>
      <c r="F16" s="331"/>
      <c r="G16" s="331"/>
      <c r="H16" s="331"/>
      <c r="I16" s="331"/>
      <c r="J16" s="331"/>
      <c r="K16" s="334"/>
    </row>
    <row r="17" spans="1:11" ht="12.75">
      <c r="A17" s="198"/>
      <c r="B17" s="208" t="s">
        <v>10</v>
      </c>
      <c r="C17" s="200"/>
      <c r="D17" s="205"/>
      <c r="E17" s="205"/>
      <c r="F17" s="205"/>
      <c r="G17" s="205"/>
      <c r="H17" s="205"/>
      <c r="I17" s="205"/>
      <c r="J17" s="205"/>
      <c r="K17" s="207"/>
    </row>
    <row r="18" spans="1:11" ht="12.75">
      <c r="A18" s="198"/>
      <c r="B18" s="209"/>
      <c r="C18" s="206"/>
      <c r="D18" s="205"/>
      <c r="E18" s="205"/>
      <c r="F18" s="205"/>
      <c r="G18" s="205"/>
      <c r="H18" s="205"/>
      <c r="I18" s="205"/>
      <c r="J18" s="205"/>
      <c r="K18" s="207"/>
    </row>
    <row r="19" spans="1:11" ht="13.5" thickBot="1">
      <c r="A19" s="195" t="s">
        <v>19</v>
      </c>
      <c r="B19" s="210" t="str">
        <f>+B3</f>
        <v>             ----------------------------------------&gt;            </v>
      </c>
      <c r="C19" s="210"/>
      <c r="D19" s="210"/>
      <c r="E19" s="210"/>
      <c r="F19" s="210"/>
      <c r="G19" s="210"/>
      <c r="H19" s="210"/>
      <c r="I19" s="211"/>
      <c r="J19" s="211"/>
      <c r="K19" s="212"/>
    </row>
    <row r="20" spans="1:11" ht="12.75">
      <c r="A20" s="198"/>
      <c r="B20" s="213" t="s">
        <v>11</v>
      </c>
      <c r="C20" s="200"/>
      <c r="D20" s="205"/>
      <c r="E20" s="205"/>
      <c r="F20" s="205"/>
      <c r="G20" s="205"/>
      <c r="H20" s="205"/>
      <c r="I20" s="205"/>
      <c r="J20" s="205"/>
      <c r="K20" s="207"/>
    </row>
    <row r="21" spans="1:11" ht="12.75">
      <c r="A21" s="198"/>
      <c r="B21" s="205"/>
      <c r="C21" s="206"/>
      <c r="D21" s="205"/>
      <c r="E21" s="205"/>
      <c r="F21" s="205"/>
      <c r="G21" s="205"/>
      <c r="H21" s="205"/>
      <c r="I21" s="205"/>
      <c r="J21" s="205"/>
      <c r="K21" s="207"/>
    </row>
    <row r="22" spans="1:11" ht="12.75">
      <c r="A22" s="198"/>
      <c r="B22" s="205"/>
      <c r="C22" s="206"/>
      <c r="D22" s="205"/>
      <c r="E22" s="205"/>
      <c r="F22" s="205"/>
      <c r="G22" s="205"/>
      <c r="H22" s="205"/>
      <c r="I22" s="205"/>
      <c r="J22" s="205"/>
      <c r="K22" s="207"/>
    </row>
    <row r="23" spans="1:11" ht="13.5" thickBot="1">
      <c r="A23" s="195" t="s">
        <v>96</v>
      </c>
      <c r="B23" s="331"/>
      <c r="C23" s="331"/>
      <c r="D23" s="331"/>
      <c r="E23" s="331"/>
      <c r="F23" s="331"/>
      <c r="G23" s="331"/>
      <c r="H23" s="214" t="s">
        <v>97</v>
      </c>
      <c r="I23" s="329"/>
      <c r="J23" s="329"/>
      <c r="K23" s="330"/>
    </row>
    <row r="24" spans="1:11" ht="12.75">
      <c r="A24" s="190"/>
      <c r="B24" s="213" t="s">
        <v>20</v>
      </c>
      <c r="C24" s="200"/>
      <c r="D24" s="205"/>
      <c r="E24" s="205"/>
      <c r="F24" s="205"/>
      <c r="G24" s="205"/>
      <c r="H24" s="205"/>
      <c r="I24" s="208" t="s">
        <v>12</v>
      </c>
      <c r="J24" s="205"/>
      <c r="K24" s="207"/>
    </row>
    <row r="25" spans="1:11" ht="12.75">
      <c r="A25" s="215"/>
      <c r="B25" s="216"/>
      <c r="C25" s="217"/>
      <c r="D25" s="216"/>
      <c r="E25" s="216"/>
      <c r="F25" s="216"/>
      <c r="G25" s="216"/>
      <c r="H25" s="216"/>
      <c r="I25" s="216"/>
      <c r="J25" s="216"/>
      <c r="K25" s="218"/>
    </row>
    <row r="33" spans="4:10" ht="12.75">
      <c r="D33" s="91"/>
      <c r="E33" s="91"/>
      <c r="F33" s="91"/>
      <c r="G33" s="91"/>
      <c r="H33" s="91"/>
      <c r="I33" s="91"/>
      <c r="J33" s="91"/>
    </row>
    <row r="34" spans="4:10" ht="12.75">
      <c r="D34" s="91"/>
      <c r="E34" s="91"/>
      <c r="F34" s="91"/>
      <c r="G34" s="91"/>
      <c r="H34" s="91"/>
      <c r="I34" s="91"/>
      <c r="J34" s="91"/>
    </row>
  </sheetData>
  <sheetProtection/>
  <mergeCells count="8">
    <mergeCell ref="B3:K3"/>
    <mergeCell ref="B6:K6"/>
    <mergeCell ref="B9:C9"/>
    <mergeCell ref="I23:K23"/>
    <mergeCell ref="B23:G23"/>
    <mergeCell ref="B12:K12"/>
    <mergeCell ref="B13:K13"/>
    <mergeCell ref="B16:K16"/>
  </mergeCells>
  <printOptions/>
  <pageMargins left="0.5" right="0.5" top="1" bottom="0.5" header="0.5" footer="0.5"/>
  <pageSetup cellComments="asDisplayed" fitToHeight="1" fitToWidth="1" horizontalDpi="600" verticalDpi="600" orientation="landscape" r:id="rId1"/>
  <headerFooter alignWithMargins="0">
    <oddFooter>&amp;LData Certification Form&amp;C&amp;F&amp;R&amp;D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139"/>
  <sheetViews>
    <sheetView tabSelected="1" zoomScale="85" zoomScaleNormal="85" zoomScalePageLayoutView="0" workbookViewId="0" topLeftCell="A1">
      <selection activeCell="C3" sqref="C3:H3"/>
    </sheetView>
  </sheetViews>
  <sheetFormatPr defaultColWidth="9.33203125" defaultRowHeight="12.75"/>
  <cols>
    <col min="1" max="1" width="4.66015625" style="2" bestFit="1" customWidth="1"/>
    <col min="2" max="2" width="20" style="2" customWidth="1"/>
    <col min="3" max="3" width="19.33203125" style="2" customWidth="1"/>
    <col min="4" max="4" width="13" style="2" customWidth="1"/>
    <col min="5" max="17" width="17.83203125" style="2" customWidth="1"/>
    <col min="18" max="18" width="2.83203125" style="2" customWidth="1"/>
    <col min="19" max="23" width="12.83203125" style="2" customWidth="1"/>
    <col min="24" max="16384" width="9.33203125" style="2" customWidth="1"/>
  </cols>
  <sheetData>
    <row r="1" spans="1:17" ht="12.75">
      <c r="A1" s="126"/>
      <c r="B1" s="126"/>
      <c r="C1" s="126"/>
      <c r="D1" s="33" t="s">
        <v>22</v>
      </c>
      <c r="E1" s="33"/>
      <c r="F1" s="33"/>
      <c r="G1" s="33"/>
      <c r="H1" s="33"/>
      <c r="I1" s="33"/>
      <c r="J1" s="33"/>
      <c r="K1" s="33"/>
      <c r="L1" s="33"/>
      <c r="M1" s="33"/>
      <c r="N1" s="33"/>
      <c r="O1" s="33"/>
      <c r="P1" s="33"/>
      <c r="Q1" s="33"/>
    </row>
    <row r="2" spans="1:17" ht="12.75">
      <c r="A2" s="126"/>
      <c r="B2" s="126"/>
      <c r="C2" s="126"/>
      <c r="D2" s="33"/>
      <c r="E2" s="33"/>
      <c r="F2" s="33"/>
      <c r="G2" s="33"/>
      <c r="H2" s="33"/>
      <c r="I2" s="33"/>
      <c r="J2" s="33"/>
      <c r="K2" s="33"/>
      <c r="L2" s="33"/>
      <c r="M2" s="33"/>
      <c r="N2" s="33"/>
      <c r="O2" s="33"/>
      <c r="P2" s="33"/>
      <c r="Q2" s="33"/>
    </row>
    <row r="3" spans="1:17" ht="12.75">
      <c r="A3" s="4"/>
      <c r="B3" s="5" t="s">
        <v>136</v>
      </c>
      <c r="C3" s="316" t="s">
        <v>85</v>
      </c>
      <c r="D3" s="316"/>
      <c r="E3" s="316"/>
      <c r="F3" s="316"/>
      <c r="G3" s="316"/>
      <c r="H3" s="316"/>
      <c r="I3" s="33"/>
      <c r="J3" s="33"/>
      <c r="K3" s="33"/>
      <c r="L3" s="33"/>
      <c r="M3" s="33"/>
      <c r="N3" s="33"/>
      <c r="O3" s="33"/>
      <c r="P3" s="33"/>
      <c r="Q3" s="33"/>
    </row>
    <row r="4" spans="1:17" ht="12.75">
      <c r="A4" s="4"/>
      <c r="B4" s="5" t="s">
        <v>6</v>
      </c>
      <c r="C4" s="181">
        <v>2017</v>
      </c>
      <c r="E4" s="110" t="s">
        <v>21</v>
      </c>
      <c r="F4" s="134" t="s">
        <v>53</v>
      </c>
      <c r="H4" s="135"/>
      <c r="I4" s="135"/>
      <c r="J4" s="135"/>
      <c r="K4" s="135"/>
      <c r="L4" s="135"/>
      <c r="M4" s="135"/>
      <c r="N4" s="135"/>
      <c r="O4" s="135"/>
      <c r="P4" s="135"/>
      <c r="Q4" s="136"/>
    </row>
    <row r="5" spans="1:17" ht="12.75">
      <c r="A5" s="4"/>
      <c r="B5" s="5" t="s">
        <v>7</v>
      </c>
      <c r="C5" s="222"/>
      <c r="E5" s="111" t="s">
        <v>137</v>
      </c>
      <c r="F5" s="181"/>
      <c r="G5" s="127"/>
      <c r="H5" s="128"/>
      <c r="I5" s="128"/>
      <c r="J5" s="128"/>
      <c r="K5" s="128"/>
      <c r="L5" s="128"/>
      <c r="M5" s="128"/>
      <c r="N5" s="128"/>
      <c r="O5" s="128"/>
      <c r="P5" s="128"/>
      <c r="Q5" s="128"/>
    </row>
    <row r="6" spans="1:17" ht="12.75">
      <c r="A6" s="4"/>
      <c r="B6" s="5" t="s">
        <v>8</v>
      </c>
      <c r="C6" s="221"/>
      <c r="D6" s="129"/>
      <c r="E6" s="5" t="s">
        <v>122</v>
      </c>
      <c r="F6" s="176"/>
      <c r="G6" s="128"/>
      <c r="H6" s="128"/>
      <c r="I6" s="128"/>
      <c r="J6" s="128"/>
      <c r="K6" s="128"/>
      <c r="L6" s="128"/>
      <c r="M6" s="128"/>
      <c r="N6" s="128"/>
      <c r="O6" s="128"/>
      <c r="P6" s="128"/>
      <c r="Q6" s="128"/>
    </row>
    <row r="7" spans="1:17" ht="12.75">
      <c r="A7" s="4"/>
      <c r="B7" s="1"/>
      <c r="C7" s="1"/>
      <c r="D7" s="1"/>
      <c r="E7" s="6"/>
      <c r="F7" s="6"/>
      <c r="G7" s="6"/>
      <c r="H7" s="7"/>
      <c r="I7" s="7"/>
      <c r="J7" s="7"/>
      <c r="K7" s="7"/>
      <c r="L7" s="7"/>
      <c r="M7" s="7"/>
      <c r="N7" s="7"/>
      <c r="O7" s="7"/>
      <c r="P7" s="7"/>
      <c r="Q7" s="16"/>
    </row>
    <row r="8" spans="1:17" ht="12.75">
      <c r="A8" s="16"/>
      <c r="B8" s="137" t="s">
        <v>150</v>
      </c>
      <c r="C8" s="97" t="s">
        <v>9</v>
      </c>
      <c r="D8" s="97"/>
      <c r="E8" s="97"/>
      <c r="F8" s="97"/>
      <c r="G8" s="138"/>
      <c r="H8" s="126"/>
      <c r="I8" s="126"/>
      <c r="J8" s="126"/>
      <c r="K8" s="126"/>
      <c r="L8" s="126"/>
      <c r="M8" s="126"/>
      <c r="N8" s="126"/>
      <c r="O8" s="126"/>
      <c r="P8" s="126"/>
      <c r="Q8" s="5"/>
    </row>
    <row r="9" spans="3:17" ht="12.75">
      <c r="C9" s="32"/>
      <c r="E9" s="25"/>
      <c r="F9" s="25"/>
      <c r="G9" s="25"/>
      <c r="H9" s="177"/>
      <c r="I9" s="25"/>
      <c r="J9" s="25"/>
      <c r="K9" s="25"/>
      <c r="L9" s="25"/>
      <c r="M9" s="25"/>
      <c r="N9" s="25"/>
      <c r="O9" s="25"/>
      <c r="P9" s="25"/>
      <c r="Q9" s="130"/>
    </row>
    <row r="10" spans="2:19" ht="12.75">
      <c r="B10" s="17"/>
      <c r="C10" s="253"/>
      <c r="D10" s="254" t="s">
        <v>0</v>
      </c>
      <c r="E10" s="267" t="str">
        <f>IF($C$4=0,"Sep-?",CONCATENATE("Sep-",$C$4-2001))</f>
        <v>Sep-16</v>
      </c>
      <c r="F10" s="267" t="str">
        <f>IF($C$4=0,"Oct-?",CONCATENATE("Oct-",$C$4-2001))</f>
        <v>Oct-16</v>
      </c>
      <c r="G10" s="267" t="str">
        <f>IF($C$4=0,"Nov-?",CONCATENATE("Nov-",$C$4-2001))</f>
        <v>Nov-16</v>
      </c>
      <c r="H10" s="267" t="str">
        <f>IF($C$4=0,"Dec-?",CONCATENATE("Dec-",$C$4-2001))</f>
        <v>Dec-16</v>
      </c>
      <c r="I10" s="267" t="str">
        <f>IF($C$4=0,"Jan-?",CONCATENATE("Jan-",$C$4-2000))</f>
        <v>Jan-17</v>
      </c>
      <c r="J10" s="267" t="str">
        <f>IF($C$4=0,"Feb-?",CONCATENATE("Feb-",$C$4-2000))</f>
        <v>Feb-17</v>
      </c>
      <c r="K10" s="267" t="str">
        <f>IF($C$4=0,"Mar-?",CONCATENATE("Mar-",$C$4-2000))</f>
        <v>Mar-17</v>
      </c>
      <c r="L10" s="267" t="str">
        <f>IF($C$4=0,"Apr-?",CONCATENATE("Apr-",$C$4-2000))</f>
        <v>Apr-17</v>
      </c>
      <c r="M10" s="267" t="str">
        <f>IF($C$4=0,"May-?",CONCATENATE("May-",$C$4-2000))</f>
        <v>May-17</v>
      </c>
      <c r="N10" s="267" t="str">
        <f>IF($C$4=0,"Jun-?",CONCATENATE("Jun-",$C$4-2000))</f>
        <v>Jun-17</v>
      </c>
      <c r="O10" s="267" t="str">
        <f>IF($C$4=0,"Jul-?",CONCATENATE("Jul-",$C$4-2000))</f>
        <v>Jul-17</v>
      </c>
      <c r="P10" s="267" t="str">
        <f>IF($C$4=0,"Aug-?",CONCATENATE("Aug-",$C$4-2000))</f>
        <v>Aug-17</v>
      </c>
      <c r="Q10" s="255" t="s">
        <v>1</v>
      </c>
      <c r="R10" s="91"/>
      <c r="S10" s="91"/>
    </row>
    <row r="11" ht="12.75">
      <c r="A11" s="131" t="s">
        <v>27</v>
      </c>
    </row>
    <row r="12" spans="1:22" ht="12.75">
      <c r="A12" s="13">
        <v>1</v>
      </c>
      <c r="B12" s="34" t="s">
        <v>259</v>
      </c>
      <c r="C12" s="256"/>
      <c r="D12" s="256"/>
      <c r="E12" s="230">
        <f>+'Part 3'!E40</f>
        <v>0</v>
      </c>
      <c r="F12" s="230">
        <f>+'Part 3'!F40</f>
        <v>0</v>
      </c>
      <c r="G12" s="230">
        <f>+'Part 3'!G40</f>
        <v>0</v>
      </c>
      <c r="H12" s="230">
        <f>+'Part 3'!H40</f>
        <v>0</v>
      </c>
      <c r="I12" s="230">
        <f>+'Part 3'!I40</f>
        <v>0</v>
      </c>
      <c r="J12" s="230">
        <f>+'Part 3'!J40</f>
        <v>0</v>
      </c>
      <c r="K12" s="230">
        <f>+'Part 3'!K40</f>
        <v>0</v>
      </c>
      <c r="L12" s="230">
        <f>+'Part 3'!L40</f>
        <v>0</v>
      </c>
      <c r="M12" s="230">
        <f>+'Part 3'!M40</f>
        <v>0</v>
      </c>
      <c r="N12" s="230">
        <f>+'Part 3'!N40</f>
        <v>0</v>
      </c>
      <c r="O12" s="230">
        <f>+'Part 3'!O40</f>
        <v>0</v>
      </c>
      <c r="P12" s="230">
        <f>+'Part 3'!P40</f>
        <v>0</v>
      </c>
      <c r="Q12" s="257">
        <f>SUM(E12:P12)</f>
        <v>0</v>
      </c>
      <c r="R12" s="230"/>
      <c r="S12" s="230"/>
      <c r="T12" s="230"/>
      <c r="U12" s="230"/>
      <c r="V12" s="61"/>
    </row>
    <row r="13" spans="1:22" ht="12.75">
      <c r="A13" s="15">
        <v>2</v>
      </c>
      <c r="B13" s="258" t="s">
        <v>265</v>
      </c>
      <c r="C13" s="12"/>
      <c r="D13" s="259"/>
      <c r="E13" s="260">
        <f aca="true" t="shared" si="0" ref="E13:P13">IF(E12&gt;0,1,0)</f>
        <v>0</v>
      </c>
      <c r="F13" s="260">
        <f t="shared" si="0"/>
        <v>0</v>
      </c>
      <c r="G13" s="260">
        <f t="shared" si="0"/>
        <v>0</v>
      </c>
      <c r="H13" s="260">
        <f t="shared" si="0"/>
        <v>0</v>
      </c>
      <c r="I13" s="260">
        <f t="shared" si="0"/>
        <v>0</v>
      </c>
      <c r="J13" s="260">
        <f t="shared" si="0"/>
        <v>0</v>
      </c>
      <c r="K13" s="260">
        <f t="shared" si="0"/>
        <v>0</v>
      </c>
      <c r="L13" s="260">
        <f t="shared" si="0"/>
        <v>0</v>
      </c>
      <c r="M13" s="260">
        <f t="shared" si="0"/>
        <v>0</v>
      </c>
      <c r="N13" s="260">
        <f t="shared" si="0"/>
        <v>0</v>
      </c>
      <c r="O13" s="260">
        <f t="shared" si="0"/>
        <v>0</v>
      </c>
      <c r="P13" s="260">
        <f t="shared" si="0"/>
        <v>0</v>
      </c>
      <c r="Q13" s="259">
        <f>IF(SUM(E13:P13)&gt;0,SUM(E12:P12)/SUM(E13:P13),0)</f>
        <v>0</v>
      </c>
      <c r="R13" s="12"/>
      <c r="S13" s="12"/>
      <c r="T13" s="12"/>
      <c r="U13" s="12"/>
      <c r="V13" s="19"/>
    </row>
    <row r="14" spans="1:22" ht="12.75">
      <c r="A14" s="15"/>
      <c r="B14" s="241"/>
      <c r="C14" s="19"/>
      <c r="D14" s="19"/>
      <c r="E14" s="19"/>
      <c r="F14" s="19"/>
      <c r="G14" s="19"/>
      <c r="H14" s="19"/>
      <c r="I14" s="19"/>
      <c r="J14" s="19"/>
      <c r="K14" s="19"/>
      <c r="L14" s="19"/>
      <c r="M14" s="19"/>
      <c r="N14" s="19"/>
      <c r="O14" s="19"/>
      <c r="P14" s="19"/>
      <c r="Q14" s="19"/>
      <c r="R14" s="19"/>
      <c r="S14" s="19"/>
      <c r="T14" s="19"/>
      <c r="U14" s="19"/>
      <c r="V14" s="19"/>
    </row>
    <row r="15" spans="1:22" ht="12.75">
      <c r="A15" s="15"/>
      <c r="B15" s="180" t="s">
        <v>46</v>
      </c>
      <c r="C15" s="19"/>
      <c r="D15" s="19"/>
      <c r="E15" s="19"/>
      <c r="F15" s="19"/>
      <c r="G15" s="19"/>
      <c r="H15" s="19"/>
      <c r="I15" s="19"/>
      <c r="J15" s="19"/>
      <c r="K15" s="19"/>
      <c r="L15" s="19"/>
      <c r="M15" s="19"/>
      <c r="N15" s="19"/>
      <c r="O15" s="19"/>
      <c r="P15" s="19"/>
      <c r="Q15" s="19"/>
      <c r="R15" s="19"/>
      <c r="S15" s="19"/>
      <c r="T15" s="19"/>
      <c r="U15" s="19"/>
      <c r="V15" s="19"/>
    </row>
    <row r="16" spans="1:22" ht="12.75">
      <c r="A16" s="15">
        <v>3</v>
      </c>
      <c r="B16" s="20" t="s">
        <v>123</v>
      </c>
      <c r="C16" s="39"/>
      <c r="D16" s="39"/>
      <c r="E16" s="39">
        <f>+'Part 3'!E20</f>
        <v>0</v>
      </c>
      <c r="F16" s="39">
        <f>+'Part 3'!F20</f>
        <v>0</v>
      </c>
      <c r="G16" s="39">
        <f>+'Part 3'!G20</f>
        <v>0</v>
      </c>
      <c r="H16" s="39">
        <f>+'Part 3'!H20</f>
        <v>0</v>
      </c>
      <c r="I16" s="39">
        <f>+'Part 3'!I20</f>
        <v>0</v>
      </c>
      <c r="J16" s="39">
        <f>+'Part 3'!J20</f>
        <v>0</v>
      </c>
      <c r="K16" s="39">
        <f>+'Part 3'!K20</f>
        <v>0</v>
      </c>
      <c r="L16" s="39">
        <f>+'Part 3'!L20</f>
        <v>0</v>
      </c>
      <c r="M16" s="39">
        <f>+'Part 3'!M20</f>
        <v>0</v>
      </c>
      <c r="N16" s="39">
        <f>+'Part 3'!N20</f>
        <v>0</v>
      </c>
      <c r="O16" s="39">
        <f>+'Part 3'!O20</f>
        <v>0</v>
      </c>
      <c r="P16" s="39">
        <f>+'Part 3'!P20</f>
        <v>0</v>
      </c>
      <c r="Q16" s="61">
        <f aca="true" t="shared" si="1" ref="Q16:Q21">SUM(E16:P16)</f>
        <v>0</v>
      </c>
      <c r="R16" s="45"/>
      <c r="S16" s="45"/>
      <c r="T16" s="45"/>
      <c r="U16" s="45"/>
      <c r="V16" s="45"/>
    </row>
    <row r="17" spans="1:22" ht="12.75">
      <c r="A17" s="15">
        <v>4</v>
      </c>
      <c r="B17" s="8" t="s">
        <v>47</v>
      </c>
      <c r="C17" s="35"/>
      <c r="D17" s="35"/>
      <c r="E17" s="35">
        <f>+'Part 7'!E17</f>
        <v>0</v>
      </c>
      <c r="F17" s="35">
        <f>+'Part 7'!F17</f>
        <v>0</v>
      </c>
      <c r="G17" s="35">
        <f>+'Part 7'!G17</f>
        <v>0</v>
      </c>
      <c r="H17" s="35">
        <f>+'Part 7'!H17</f>
        <v>0</v>
      </c>
      <c r="I17" s="35">
        <f>+'Part 7'!I17</f>
        <v>0</v>
      </c>
      <c r="J17" s="35">
        <f>+'Part 7'!J17</f>
        <v>0</v>
      </c>
      <c r="K17" s="35">
        <f>+'Part 7'!K17</f>
        <v>0</v>
      </c>
      <c r="L17" s="35">
        <f>+'Part 7'!L17</f>
        <v>0</v>
      </c>
      <c r="M17" s="35">
        <f>+'Part 7'!M17</f>
        <v>0</v>
      </c>
      <c r="N17" s="35">
        <f>+'Part 7'!N17</f>
        <v>0</v>
      </c>
      <c r="O17" s="35">
        <f>+'Part 7'!O17</f>
        <v>0</v>
      </c>
      <c r="P17" s="35">
        <f>+'Part 7'!P17</f>
        <v>0</v>
      </c>
      <c r="Q17" s="61">
        <f t="shared" si="1"/>
        <v>0</v>
      </c>
      <c r="R17" s="45"/>
      <c r="S17" s="45"/>
      <c r="T17" s="45"/>
      <c r="U17" s="45"/>
      <c r="V17" s="45"/>
    </row>
    <row r="18" spans="1:22" ht="12.75">
      <c r="A18" s="15">
        <v>5</v>
      </c>
      <c r="B18" s="20" t="s">
        <v>124</v>
      </c>
      <c r="C18" s="35"/>
      <c r="D18" s="35"/>
      <c r="E18" s="35">
        <f>SUM('Part 3'!E50)</f>
        <v>0</v>
      </c>
      <c r="F18" s="35">
        <f>SUM('Part 3'!F50)</f>
        <v>0</v>
      </c>
      <c r="G18" s="35">
        <f>SUM('Part 3'!G50)</f>
        <v>0</v>
      </c>
      <c r="H18" s="35">
        <f>SUM('Part 3'!H50)</f>
        <v>0</v>
      </c>
      <c r="I18" s="35">
        <f>SUM('Part 3'!I50)</f>
        <v>0</v>
      </c>
      <c r="J18" s="35">
        <f>SUM('Part 3'!J50)</f>
        <v>0</v>
      </c>
      <c r="K18" s="35">
        <f>SUM('Part 3'!K50)</f>
        <v>0</v>
      </c>
      <c r="L18" s="35">
        <f>SUM('Part 3'!L50)</f>
        <v>0</v>
      </c>
      <c r="M18" s="35">
        <f>SUM('Part 3'!M50)</f>
        <v>0</v>
      </c>
      <c r="N18" s="35">
        <f>SUM('Part 3'!N50)</f>
        <v>0</v>
      </c>
      <c r="O18" s="35">
        <f>SUM('Part 3'!O50)</f>
        <v>0</v>
      </c>
      <c r="P18" s="35">
        <f>SUM('Part 3'!P50)</f>
        <v>0</v>
      </c>
      <c r="Q18" s="61">
        <f t="shared" si="1"/>
        <v>0</v>
      </c>
      <c r="R18" s="45"/>
      <c r="S18" s="45"/>
      <c r="T18" s="45"/>
      <c r="U18" s="45"/>
      <c r="V18" s="45"/>
    </row>
    <row r="19" spans="1:22" ht="12.75">
      <c r="A19" s="15">
        <v>6</v>
      </c>
      <c r="B19" s="8" t="s">
        <v>48</v>
      </c>
      <c r="C19" s="112"/>
      <c r="D19" s="112"/>
      <c r="E19" s="121"/>
      <c r="F19" s="121"/>
      <c r="G19" s="121"/>
      <c r="H19" s="121"/>
      <c r="I19" s="121"/>
      <c r="J19" s="121"/>
      <c r="K19" s="121"/>
      <c r="L19" s="121"/>
      <c r="M19" s="121"/>
      <c r="N19" s="121"/>
      <c r="O19" s="121"/>
      <c r="P19" s="121"/>
      <c r="Q19" s="61">
        <f t="shared" si="1"/>
        <v>0</v>
      </c>
      <c r="R19" s="78"/>
      <c r="S19" s="78"/>
      <c r="T19" s="78"/>
      <c r="U19" s="78"/>
      <c r="V19" s="78"/>
    </row>
    <row r="20" spans="1:22" ht="12.75">
      <c r="A20" s="15">
        <v>7</v>
      </c>
      <c r="B20" s="286" t="s">
        <v>276</v>
      </c>
      <c r="C20" s="279"/>
      <c r="D20" s="279"/>
      <c r="E20" s="121"/>
      <c r="F20" s="12"/>
      <c r="G20" s="12"/>
      <c r="H20" s="12"/>
      <c r="I20" s="12"/>
      <c r="J20" s="12"/>
      <c r="K20" s="12"/>
      <c r="L20" s="12"/>
      <c r="M20" s="12"/>
      <c r="N20" s="12"/>
      <c r="O20" s="12"/>
      <c r="P20" s="12"/>
      <c r="Q20" s="230">
        <f t="shared" si="1"/>
        <v>0</v>
      </c>
      <c r="R20" s="279"/>
      <c r="S20" s="279"/>
      <c r="T20" s="279"/>
      <c r="U20" s="279"/>
      <c r="V20" s="279"/>
    </row>
    <row r="21" spans="1:22" ht="12.75">
      <c r="A21" s="15">
        <v>8</v>
      </c>
      <c r="B21" s="20" t="s">
        <v>49</v>
      </c>
      <c r="C21" s="78"/>
      <c r="D21" s="78"/>
      <c r="E21" s="122"/>
      <c r="F21" s="122"/>
      <c r="G21" s="122"/>
      <c r="H21" s="122"/>
      <c r="I21" s="122"/>
      <c r="J21" s="122"/>
      <c r="K21" s="122"/>
      <c r="L21" s="122"/>
      <c r="M21" s="122"/>
      <c r="N21" s="122"/>
      <c r="O21" s="122"/>
      <c r="P21" s="122"/>
      <c r="Q21" s="84">
        <f t="shared" si="1"/>
        <v>0</v>
      </c>
      <c r="R21" s="78"/>
      <c r="S21" s="78"/>
      <c r="T21" s="78"/>
      <c r="U21" s="78"/>
      <c r="V21" s="78"/>
    </row>
    <row r="22" spans="1:22" ht="12.75">
      <c r="A22" s="15">
        <v>9</v>
      </c>
      <c r="B22" s="20" t="s">
        <v>65</v>
      </c>
      <c r="C22" s="78"/>
      <c r="D22" s="78"/>
      <c r="E22" s="42">
        <f>ROUND(SUM(E16:E21),0)</f>
        <v>0</v>
      </c>
      <c r="F22" s="42">
        <f>ROUND(SUM(F16:F21),0)</f>
        <v>0</v>
      </c>
      <c r="G22" s="42">
        <f>ROUND(SUM(G16:G21),0)</f>
        <v>0</v>
      </c>
      <c r="H22" s="42">
        <f>ROUND(SUM(H16:H21),0)</f>
        <v>0</v>
      </c>
      <c r="I22" s="42">
        <f>ROUND(SUM(I16:I21),0)</f>
        <v>0</v>
      </c>
      <c r="J22" s="42">
        <f aca="true" t="shared" si="2" ref="J22:Q22">ROUND(SUM(J16:J21),0)</f>
        <v>0</v>
      </c>
      <c r="K22" s="42">
        <f t="shared" si="2"/>
        <v>0</v>
      </c>
      <c r="L22" s="42">
        <f t="shared" si="2"/>
        <v>0</v>
      </c>
      <c r="M22" s="42">
        <f t="shared" si="2"/>
        <v>0</v>
      </c>
      <c r="N22" s="42">
        <f t="shared" si="2"/>
        <v>0</v>
      </c>
      <c r="O22" s="42">
        <f t="shared" si="2"/>
        <v>0</v>
      </c>
      <c r="P22" s="42">
        <f t="shared" si="2"/>
        <v>0</v>
      </c>
      <c r="Q22" s="45">
        <f t="shared" si="2"/>
        <v>0</v>
      </c>
      <c r="R22" s="78"/>
      <c r="S22" s="78"/>
      <c r="T22" s="78"/>
      <c r="U22" s="78"/>
      <c r="V22" s="78"/>
    </row>
    <row r="23" spans="1:22" ht="12.75">
      <c r="A23" s="15">
        <v>10</v>
      </c>
      <c r="B23" s="286" t="s">
        <v>277</v>
      </c>
      <c r="C23" s="286"/>
      <c r="D23" s="286"/>
      <c r="E23" s="121"/>
      <c r="F23" s="12"/>
      <c r="G23" s="12"/>
      <c r="H23" s="12"/>
      <c r="I23" s="12"/>
      <c r="J23" s="12"/>
      <c r="K23" s="12"/>
      <c r="L23" s="12"/>
      <c r="M23" s="12"/>
      <c r="N23" s="12"/>
      <c r="O23" s="12"/>
      <c r="P23" s="12"/>
      <c r="Q23" s="230">
        <f>SUM(E23:P23)</f>
        <v>0</v>
      </c>
      <c r="R23" s="78"/>
      <c r="S23" s="78"/>
      <c r="T23" s="78"/>
      <c r="U23" s="78"/>
      <c r="V23" s="78"/>
    </row>
    <row r="24" spans="1:22" ht="12.75">
      <c r="A24" s="15">
        <v>11</v>
      </c>
      <c r="B24" s="286" t="s">
        <v>278</v>
      </c>
      <c r="C24" s="286"/>
      <c r="D24" s="286"/>
      <c r="E24" s="121"/>
      <c r="F24" s="121"/>
      <c r="G24" s="121"/>
      <c r="H24" s="121"/>
      <c r="I24" s="121"/>
      <c r="J24" s="121"/>
      <c r="K24" s="121"/>
      <c r="L24" s="121"/>
      <c r="M24" s="121"/>
      <c r="N24" s="121"/>
      <c r="O24" s="121"/>
      <c r="P24" s="121"/>
      <c r="Q24" s="230">
        <f>SUM(E24:P24)</f>
        <v>0</v>
      </c>
      <c r="R24" s="78"/>
      <c r="S24" s="78"/>
      <c r="T24" s="78"/>
      <c r="U24" s="78"/>
      <c r="V24" s="78"/>
    </row>
    <row r="25" spans="1:22" ht="12.75">
      <c r="A25" s="15">
        <v>12</v>
      </c>
      <c r="B25" s="20" t="s">
        <v>155</v>
      </c>
      <c r="C25" s="78"/>
      <c r="D25" s="78"/>
      <c r="E25" s="121"/>
      <c r="F25" s="121"/>
      <c r="G25" s="121"/>
      <c r="H25" s="121"/>
      <c r="I25" s="121"/>
      <c r="J25" s="121"/>
      <c r="K25" s="121"/>
      <c r="L25" s="121"/>
      <c r="M25" s="121"/>
      <c r="N25" s="121"/>
      <c r="O25" s="121"/>
      <c r="P25" s="121"/>
      <c r="Q25" s="230">
        <f>SUM(E25:P25)</f>
        <v>0</v>
      </c>
      <c r="R25" s="78"/>
      <c r="S25" s="78"/>
      <c r="T25" s="112"/>
      <c r="U25" s="112"/>
      <c r="V25" s="112"/>
    </row>
    <row r="26" spans="1:22" ht="12.75">
      <c r="A26" s="15">
        <v>13</v>
      </c>
      <c r="B26" s="20" t="s">
        <v>200</v>
      </c>
      <c r="C26" s="78"/>
      <c r="D26" s="78"/>
      <c r="E26" s="122"/>
      <c r="F26" s="122"/>
      <c r="G26" s="122"/>
      <c r="H26" s="122"/>
      <c r="I26" s="122"/>
      <c r="J26" s="122"/>
      <c r="K26" s="122"/>
      <c r="L26" s="122"/>
      <c r="M26" s="122"/>
      <c r="N26" s="122"/>
      <c r="O26" s="122"/>
      <c r="P26" s="122"/>
      <c r="Q26" s="61">
        <f>SUM(E26:P26)</f>
        <v>0</v>
      </c>
      <c r="R26" s="78"/>
      <c r="S26" s="78"/>
      <c r="T26" s="112"/>
      <c r="U26" s="112"/>
      <c r="V26" s="112"/>
    </row>
    <row r="27" spans="1:22" ht="12.75">
      <c r="A27" s="15">
        <v>14</v>
      </c>
      <c r="B27" s="21" t="s">
        <v>66</v>
      </c>
      <c r="C27" s="45"/>
      <c r="D27" s="45"/>
      <c r="E27" s="227">
        <f aca="true" t="shared" si="3" ref="E27:P27">+E22-SUM(E23:E26)</f>
        <v>0</v>
      </c>
      <c r="F27" s="227">
        <f t="shared" si="3"/>
        <v>0</v>
      </c>
      <c r="G27" s="227">
        <f t="shared" si="3"/>
        <v>0</v>
      </c>
      <c r="H27" s="227">
        <f t="shared" si="3"/>
        <v>0</v>
      </c>
      <c r="I27" s="227">
        <f t="shared" si="3"/>
        <v>0</v>
      </c>
      <c r="J27" s="227">
        <f t="shared" si="3"/>
        <v>0</v>
      </c>
      <c r="K27" s="227">
        <f t="shared" si="3"/>
        <v>0</v>
      </c>
      <c r="L27" s="227">
        <f t="shared" si="3"/>
        <v>0</v>
      </c>
      <c r="M27" s="227">
        <f t="shared" si="3"/>
        <v>0</v>
      </c>
      <c r="N27" s="227">
        <f t="shared" si="3"/>
        <v>0</v>
      </c>
      <c r="O27" s="227">
        <f t="shared" si="3"/>
        <v>0</v>
      </c>
      <c r="P27" s="227">
        <f t="shared" si="3"/>
        <v>0</v>
      </c>
      <c r="Q27" s="228">
        <f>SUM(E27:P27)</f>
        <v>0</v>
      </c>
      <c r="R27" s="45"/>
      <c r="S27" s="45"/>
      <c r="T27" s="45"/>
      <c r="U27" s="45"/>
      <c r="V27" s="45"/>
    </row>
    <row r="28" spans="1:22" ht="12.75">
      <c r="A28" s="15"/>
      <c r="B28" s="20"/>
      <c r="C28" s="60"/>
      <c r="D28" s="60"/>
      <c r="E28" s="63"/>
      <c r="F28" s="63"/>
      <c r="G28" s="63"/>
      <c r="H28" s="63"/>
      <c r="I28" s="63"/>
      <c r="J28" s="63"/>
      <c r="K28" s="63"/>
      <c r="L28" s="63"/>
      <c r="M28" s="63"/>
      <c r="N28" s="63"/>
      <c r="O28" s="63"/>
      <c r="P28" s="63"/>
      <c r="Q28" s="63"/>
      <c r="R28" s="60"/>
      <c r="S28" s="60"/>
      <c r="T28" s="60"/>
      <c r="U28" s="60"/>
      <c r="V28" s="60"/>
    </row>
    <row r="29" spans="1:22" ht="12.75">
      <c r="A29" s="15"/>
      <c r="B29" s="21" t="s">
        <v>50</v>
      </c>
      <c r="C29" s="60"/>
      <c r="D29" s="60"/>
      <c r="E29" s="63"/>
      <c r="F29" s="63"/>
      <c r="G29" s="63"/>
      <c r="H29" s="63"/>
      <c r="I29" s="63"/>
      <c r="J29" s="63"/>
      <c r="K29" s="63"/>
      <c r="L29" s="63"/>
      <c r="M29" s="63"/>
      <c r="N29" s="63"/>
      <c r="O29" s="63"/>
      <c r="P29" s="63"/>
      <c r="Q29" s="63"/>
      <c r="R29" s="60"/>
      <c r="S29" s="60"/>
      <c r="T29" s="60"/>
      <c r="U29" s="60"/>
      <c r="V29" s="60"/>
    </row>
    <row r="30" spans="1:22" ht="12.75">
      <c r="A30" s="15">
        <v>15</v>
      </c>
      <c r="B30" s="54" t="s">
        <v>51</v>
      </c>
      <c r="C30" s="45"/>
      <c r="D30" s="45"/>
      <c r="E30" s="35">
        <f>+E36-(+E31+E32+E33+E34+E35)</f>
        <v>0</v>
      </c>
      <c r="F30" s="35">
        <f aca="true" t="shared" si="4" ref="F30:P30">+F36-(+F31+F32+F33+F34+F35)</f>
        <v>0</v>
      </c>
      <c r="G30" s="35">
        <f t="shared" si="4"/>
        <v>0</v>
      </c>
      <c r="H30" s="35">
        <f t="shared" si="4"/>
        <v>0</v>
      </c>
      <c r="I30" s="35">
        <f t="shared" si="4"/>
        <v>0</v>
      </c>
      <c r="J30" s="35">
        <f t="shared" si="4"/>
        <v>0</v>
      </c>
      <c r="K30" s="35">
        <f t="shared" si="4"/>
        <v>0</v>
      </c>
      <c r="L30" s="35">
        <f t="shared" si="4"/>
        <v>0</v>
      </c>
      <c r="M30" s="35">
        <f t="shared" si="4"/>
        <v>0</v>
      </c>
      <c r="N30" s="35">
        <f t="shared" si="4"/>
        <v>0</v>
      </c>
      <c r="O30" s="35">
        <f t="shared" si="4"/>
        <v>0</v>
      </c>
      <c r="P30" s="35">
        <f t="shared" si="4"/>
        <v>0</v>
      </c>
      <c r="Q30" s="230">
        <f aca="true" t="shared" si="5" ref="Q30:Q35">SUM(E30:P30)</f>
        <v>0</v>
      </c>
      <c r="R30" s="60"/>
      <c r="S30" s="60"/>
      <c r="T30" s="60"/>
      <c r="U30" s="60"/>
      <c r="V30" s="60"/>
    </row>
    <row r="31" spans="1:22" ht="12.75">
      <c r="A31" s="15">
        <v>16</v>
      </c>
      <c r="B31" s="20" t="s">
        <v>103</v>
      </c>
      <c r="C31" s="45"/>
      <c r="D31" s="45"/>
      <c r="E31" s="35">
        <f>+'Part 5'!E37+'Part 5'!E38</f>
        <v>0</v>
      </c>
      <c r="F31" s="35">
        <f>+'Part 5'!F37+'Part 5'!F38</f>
        <v>0</v>
      </c>
      <c r="G31" s="35">
        <f>+'Part 5'!G37+'Part 5'!G38</f>
        <v>0</v>
      </c>
      <c r="H31" s="35">
        <f>+'Part 5'!H37+'Part 5'!H38</f>
        <v>0</v>
      </c>
      <c r="I31" s="35">
        <f>+'Part 5'!I37+'Part 5'!I38</f>
        <v>0</v>
      </c>
      <c r="J31" s="35">
        <f>+'Part 5'!J37+'Part 5'!J38</f>
        <v>0</v>
      </c>
      <c r="K31" s="35">
        <f>+'Part 5'!K37+'Part 5'!K38</f>
        <v>0</v>
      </c>
      <c r="L31" s="35">
        <f>+'Part 5'!L37+'Part 5'!L38</f>
        <v>0</v>
      </c>
      <c r="M31" s="35">
        <f>+'Part 5'!M37+'Part 5'!M38</f>
        <v>0</v>
      </c>
      <c r="N31" s="35">
        <f>+'Part 5'!N37+'Part 5'!N38</f>
        <v>0</v>
      </c>
      <c r="O31" s="35">
        <f>+'Part 5'!O37+'Part 5'!O38</f>
        <v>0</v>
      </c>
      <c r="P31" s="35">
        <f>+'Part 5'!P37+'Part 5'!P38</f>
        <v>0</v>
      </c>
      <c r="Q31" s="230">
        <f t="shared" si="5"/>
        <v>0</v>
      </c>
      <c r="R31" s="45"/>
      <c r="S31" s="45"/>
      <c r="T31" s="45"/>
      <c r="U31" s="45"/>
      <c r="V31" s="45"/>
    </row>
    <row r="32" spans="1:22" ht="12.75">
      <c r="A32" s="15">
        <v>17</v>
      </c>
      <c r="B32" s="20" t="s">
        <v>245</v>
      </c>
      <c r="C32" s="45"/>
      <c r="D32" s="45"/>
      <c r="E32" s="35">
        <f>'Part 5'!E23</f>
        <v>0</v>
      </c>
      <c r="F32" s="35">
        <f>'Part 5'!F23</f>
        <v>0</v>
      </c>
      <c r="G32" s="35">
        <f>'Part 5'!G23</f>
        <v>0</v>
      </c>
      <c r="H32" s="35">
        <f>'Part 5'!H23</f>
        <v>0</v>
      </c>
      <c r="I32" s="35">
        <f>'Part 5'!I23</f>
        <v>0</v>
      </c>
      <c r="J32" s="35">
        <f>'Part 5'!J23</f>
        <v>0</v>
      </c>
      <c r="K32" s="35">
        <f>'Part 5'!K23</f>
        <v>0</v>
      </c>
      <c r="L32" s="35">
        <f>'Part 5'!L23</f>
        <v>0</v>
      </c>
      <c r="M32" s="35">
        <f>'Part 5'!M23</f>
        <v>0</v>
      </c>
      <c r="N32" s="35">
        <f>'Part 5'!N23</f>
        <v>0</v>
      </c>
      <c r="O32" s="35">
        <f>'Part 5'!O23</f>
        <v>0</v>
      </c>
      <c r="P32" s="35">
        <f>'Part 5'!P23</f>
        <v>0</v>
      </c>
      <c r="Q32" s="230">
        <f t="shared" si="5"/>
        <v>0</v>
      </c>
      <c r="R32" s="45"/>
      <c r="S32" s="45"/>
      <c r="T32" s="45"/>
      <c r="U32" s="45"/>
      <c r="V32" s="45"/>
    </row>
    <row r="33" spans="1:22" ht="12.75">
      <c r="A33" s="15">
        <v>18</v>
      </c>
      <c r="B33" s="20" t="s">
        <v>104</v>
      </c>
      <c r="C33" s="45"/>
      <c r="D33" s="45"/>
      <c r="E33" s="35">
        <f>SUM('Part 5'!E24:E25)</f>
        <v>0</v>
      </c>
      <c r="F33" s="35">
        <f>SUM('Part 5'!F24:F25)</f>
        <v>0</v>
      </c>
      <c r="G33" s="35">
        <f>SUM('Part 5'!G24:G25)</f>
        <v>0</v>
      </c>
      <c r="H33" s="35">
        <f>SUM('Part 5'!H24:H25)</f>
        <v>0</v>
      </c>
      <c r="I33" s="35">
        <f>SUM('Part 5'!I24:I25)</f>
        <v>0</v>
      </c>
      <c r="J33" s="35">
        <f>SUM('Part 5'!J24:J25)</f>
        <v>0</v>
      </c>
      <c r="K33" s="35">
        <f>SUM('Part 5'!K24:K25)</f>
        <v>0</v>
      </c>
      <c r="L33" s="35">
        <f>SUM('Part 5'!L24:L25)</f>
        <v>0</v>
      </c>
      <c r="M33" s="35">
        <f>SUM('Part 5'!M24:M25)</f>
        <v>0</v>
      </c>
      <c r="N33" s="35">
        <f>SUM('Part 5'!N24:N25)</f>
        <v>0</v>
      </c>
      <c r="O33" s="35">
        <f>SUM('Part 5'!O24:O25)</f>
        <v>0</v>
      </c>
      <c r="P33" s="35">
        <f>SUM('Part 5'!P24:P25)</f>
        <v>0</v>
      </c>
      <c r="Q33" s="230">
        <f t="shared" si="5"/>
        <v>0</v>
      </c>
      <c r="R33" s="45"/>
      <c r="S33" s="45"/>
      <c r="T33" s="45"/>
      <c r="U33" s="45"/>
      <c r="V33" s="45"/>
    </row>
    <row r="34" spans="1:22" ht="12.75">
      <c r="A34" s="15">
        <v>19</v>
      </c>
      <c r="B34" s="54" t="s">
        <v>219</v>
      </c>
      <c r="C34" s="45"/>
      <c r="D34" s="45"/>
      <c r="E34" s="45">
        <f>SUM('Part 5'!E26)</f>
        <v>0</v>
      </c>
      <c r="F34" s="45">
        <f>SUM('Part 5'!F26)</f>
        <v>0</v>
      </c>
      <c r="G34" s="45">
        <f>SUM('Part 5'!G26)</f>
        <v>0</v>
      </c>
      <c r="H34" s="45">
        <f>SUM('Part 5'!H26)</f>
        <v>0</v>
      </c>
      <c r="I34" s="45">
        <f>SUM('Part 5'!I26)</f>
        <v>0</v>
      </c>
      <c r="J34" s="45">
        <f>SUM('Part 5'!J26)</f>
        <v>0</v>
      </c>
      <c r="K34" s="45">
        <f>SUM('Part 5'!K26)</f>
        <v>0</v>
      </c>
      <c r="L34" s="45">
        <f>SUM('Part 5'!L26)</f>
        <v>0</v>
      </c>
      <c r="M34" s="45">
        <f>SUM('Part 5'!M26)</f>
        <v>0</v>
      </c>
      <c r="N34" s="45">
        <f>SUM('Part 5'!N26)</f>
        <v>0</v>
      </c>
      <c r="O34" s="45">
        <f>SUM('Part 5'!O26)</f>
        <v>0</v>
      </c>
      <c r="P34" s="45">
        <f>SUM('Part 5'!P26)</f>
        <v>0</v>
      </c>
      <c r="Q34" s="230">
        <f t="shared" si="5"/>
        <v>0</v>
      </c>
      <c r="R34" s="45"/>
      <c r="S34" s="45"/>
      <c r="T34" s="45"/>
      <c r="U34" s="45"/>
      <c r="V34" s="45"/>
    </row>
    <row r="35" spans="1:22" s="91" customFormat="1" ht="12.75">
      <c r="A35" s="15">
        <v>20</v>
      </c>
      <c r="B35" s="54" t="s">
        <v>283</v>
      </c>
      <c r="C35" s="45"/>
      <c r="D35" s="45"/>
      <c r="E35" s="55">
        <f>'Part 5'!E28</f>
        <v>0</v>
      </c>
      <c r="F35" s="55">
        <f>'Part 5'!F28</f>
        <v>0</v>
      </c>
      <c r="G35" s="55">
        <f>'Part 5'!G28</f>
        <v>0</v>
      </c>
      <c r="H35" s="55">
        <f>'Part 5'!H28</f>
        <v>0</v>
      </c>
      <c r="I35" s="55">
        <f>'Part 5'!I28</f>
        <v>0</v>
      </c>
      <c r="J35" s="55">
        <f>'Part 5'!J28</f>
        <v>0</v>
      </c>
      <c r="K35" s="55">
        <f>'Part 5'!K28</f>
        <v>0</v>
      </c>
      <c r="L35" s="55">
        <f>'Part 5'!L28</f>
        <v>0</v>
      </c>
      <c r="M35" s="55">
        <f>'Part 5'!M28</f>
        <v>0</v>
      </c>
      <c r="N35" s="55">
        <f>'Part 5'!N28</f>
        <v>0</v>
      </c>
      <c r="O35" s="55">
        <f>'Part 5'!O28</f>
        <v>0</v>
      </c>
      <c r="P35" s="55">
        <f>'Part 5'!P28</f>
        <v>0</v>
      </c>
      <c r="Q35" s="84">
        <f t="shared" si="5"/>
        <v>0</v>
      </c>
      <c r="R35" s="45"/>
      <c r="S35" s="45"/>
      <c r="T35" s="45"/>
      <c r="U35" s="45"/>
      <c r="V35" s="45"/>
    </row>
    <row r="36" spans="1:22" ht="12.75">
      <c r="A36" s="15">
        <v>21</v>
      </c>
      <c r="B36" s="20" t="s">
        <v>182</v>
      </c>
      <c r="C36" s="45"/>
      <c r="D36" s="45"/>
      <c r="E36" s="45">
        <f>+'Part 5'!E29</f>
        <v>0</v>
      </c>
      <c r="F36" s="45">
        <f>+'Part 5'!F29</f>
        <v>0</v>
      </c>
      <c r="G36" s="45">
        <f>+'Part 5'!G29</f>
        <v>0</v>
      </c>
      <c r="H36" s="45">
        <f>+'Part 5'!H29</f>
        <v>0</v>
      </c>
      <c r="I36" s="45">
        <f>+'Part 5'!I29</f>
        <v>0</v>
      </c>
      <c r="J36" s="45">
        <f>+'Part 5'!J29</f>
        <v>0</v>
      </c>
      <c r="K36" s="45">
        <f>+'Part 5'!K29</f>
        <v>0</v>
      </c>
      <c r="L36" s="45">
        <f>+'Part 5'!L29</f>
        <v>0</v>
      </c>
      <c r="M36" s="45">
        <f>+'Part 5'!M29</f>
        <v>0</v>
      </c>
      <c r="N36" s="45">
        <f>+'Part 5'!N29</f>
        <v>0</v>
      </c>
      <c r="O36" s="45">
        <f>+'Part 5'!O29</f>
        <v>0</v>
      </c>
      <c r="P36" s="45">
        <f>+'Part 5'!P29</f>
        <v>0</v>
      </c>
      <c r="Q36" s="183">
        <f>SUM(Q30:Q35)</f>
        <v>0</v>
      </c>
      <c r="R36" s="45"/>
      <c r="S36" s="45"/>
      <c r="T36" s="45"/>
      <c r="U36" s="45"/>
      <c r="V36" s="45"/>
    </row>
    <row r="37" spans="1:22" ht="12.75">
      <c r="A37" s="15">
        <v>22</v>
      </c>
      <c r="B37" s="179" t="s">
        <v>217</v>
      </c>
      <c r="C37" s="45"/>
      <c r="D37" s="45"/>
      <c r="E37" s="55">
        <f>'Part 6'!E23</f>
        <v>0</v>
      </c>
      <c r="F37" s="55">
        <f>'Part 6'!F23</f>
        <v>0</v>
      </c>
      <c r="G37" s="55">
        <f>'Part 6'!G23</f>
        <v>0</v>
      </c>
      <c r="H37" s="55">
        <f>'Part 6'!H23</f>
        <v>0</v>
      </c>
      <c r="I37" s="55">
        <f>'Part 6'!I23</f>
        <v>0</v>
      </c>
      <c r="J37" s="55">
        <f>'Part 6'!J23</f>
        <v>0</v>
      </c>
      <c r="K37" s="55">
        <f>'Part 6'!K23</f>
        <v>0</v>
      </c>
      <c r="L37" s="55">
        <f>'Part 6'!L23</f>
        <v>0</v>
      </c>
      <c r="M37" s="55">
        <f>'Part 6'!M23</f>
        <v>0</v>
      </c>
      <c r="N37" s="55">
        <f>'Part 6'!N23</f>
        <v>0</v>
      </c>
      <c r="O37" s="55">
        <f>'Part 6'!O23</f>
        <v>0</v>
      </c>
      <c r="P37" s="55">
        <f>'Part 6'!P23</f>
        <v>0</v>
      </c>
      <c r="Q37" s="231">
        <f>SUM(E37:P37)</f>
        <v>0</v>
      </c>
      <c r="R37" s="45"/>
      <c r="S37" s="45"/>
      <c r="T37" s="45"/>
      <c r="U37" s="45"/>
      <c r="V37" s="45"/>
    </row>
    <row r="38" spans="1:22" ht="12.75">
      <c r="A38" s="15">
        <v>23</v>
      </c>
      <c r="B38" s="261" t="s">
        <v>201</v>
      </c>
      <c r="C38" s="45"/>
      <c r="D38" s="45"/>
      <c r="E38" s="42">
        <f aca="true" t="shared" si="6" ref="E38:P38">+E36+E37</f>
        <v>0</v>
      </c>
      <c r="F38" s="42">
        <f t="shared" si="6"/>
        <v>0</v>
      </c>
      <c r="G38" s="42">
        <f t="shared" si="6"/>
        <v>0</v>
      </c>
      <c r="H38" s="42">
        <f t="shared" si="6"/>
        <v>0</v>
      </c>
      <c r="I38" s="42">
        <f t="shared" si="6"/>
        <v>0</v>
      </c>
      <c r="J38" s="42">
        <f t="shared" si="6"/>
        <v>0</v>
      </c>
      <c r="K38" s="42">
        <f t="shared" si="6"/>
        <v>0</v>
      </c>
      <c r="L38" s="42">
        <f t="shared" si="6"/>
        <v>0</v>
      </c>
      <c r="M38" s="42">
        <f t="shared" si="6"/>
        <v>0</v>
      </c>
      <c r="N38" s="42">
        <f t="shared" si="6"/>
        <v>0</v>
      </c>
      <c r="O38" s="42">
        <f t="shared" si="6"/>
        <v>0</v>
      </c>
      <c r="P38" s="42">
        <f t="shared" si="6"/>
        <v>0</v>
      </c>
      <c r="Q38" s="61">
        <f>SUM(E38:P38)</f>
        <v>0</v>
      </c>
      <c r="R38" s="45"/>
      <c r="S38" s="45"/>
      <c r="T38" s="45"/>
      <c r="U38" s="45"/>
      <c r="V38" s="45"/>
    </row>
    <row r="39" spans="1:22" ht="12.75">
      <c r="A39" s="15"/>
      <c r="B39" s="20"/>
      <c r="C39" s="45"/>
      <c r="D39" s="45"/>
      <c r="E39" s="42"/>
      <c r="F39" s="42"/>
      <c r="G39" s="42"/>
      <c r="H39" s="42"/>
      <c r="I39" s="42"/>
      <c r="J39" s="42"/>
      <c r="K39" s="42"/>
      <c r="L39" s="42"/>
      <c r="M39" s="42"/>
      <c r="N39" s="42"/>
      <c r="O39" s="42"/>
      <c r="P39" s="42"/>
      <c r="Q39" s="42"/>
      <c r="R39" s="45"/>
      <c r="S39" s="45"/>
      <c r="T39" s="45"/>
      <c r="U39" s="45"/>
      <c r="V39" s="45"/>
    </row>
    <row r="40" spans="1:22" ht="12.75">
      <c r="A40" s="15">
        <v>24</v>
      </c>
      <c r="B40" s="21" t="s">
        <v>125</v>
      </c>
      <c r="C40" s="45"/>
      <c r="D40" s="45"/>
      <c r="E40" s="121"/>
      <c r="F40" s="121"/>
      <c r="G40" s="121"/>
      <c r="H40" s="121"/>
      <c r="I40" s="121"/>
      <c r="J40" s="121"/>
      <c r="K40" s="121"/>
      <c r="L40" s="121"/>
      <c r="M40" s="121"/>
      <c r="N40" s="121"/>
      <c r="O40" s="121"/>
      <c r="P40" s="121"/>
      <c r="Q40" s="96">
        <f>SUM(E40:P40)</f>
        <v>0</v>
      </c>
      <c r="R40" s="45"/>
      <c r="S40" s="45"/>
      <c r="T40" s="104"/>
      <c r="U40" s="104"/>
      <c r="V40" s="104"/>
    </row>
    <row r="41" spans="1:22" ht="12.75">
      <c r="A41" s="15">
        <v>25</v>
      </c>
      <c r="B41" s="21" t="s">
        <v>151</v>
      </c>
      <c r="C41" s="45"/>
      <c r="D41" s="45"/>
      <c r="E41" s="62">
        <f aca="true" t="shared" si="7" ref="E41:P41">ROUND(SUM(E38:E40),0)</f>
        <v>0</v>
      </c>
      <c r="F41" s="62">
        <f t="shared" si="7"/>
        <v>0</v>
      </c>
      <c r="G41" s="62">
        <f t="shared" si="7"/>
        <v>0</v>
      </c>
      <c r="H41" s="62">
        <f t="shared" si="7"/>
        <v>0</v>
      </c>
      <c r="I41" s="62">
        <f t="shared" si="7"/>
        <v>0</v>
      </c>
      <c r="J41" s="62">
        <f t="shared" si="7"/>
        <v>0</v>
      </c>
      <c r="K41" s="62">
        <f t="shared" si="7"/>
        <v>0</v>
      </c>
      <c r="L41" s="62">
        <f t="shared" si="7"/>
        <v>0</v>
      </c>
      <c r="M41" s="62">
        <f t="shared" si="7"/>
        <v>0</v>
      </c>
      <c r="N41" s="62">
        <f t="shared" si="7"/>
        <v>0</v>
      </c>
      <c r="O41" s="62">
        <f t="shared" si="7"/>
        <v>0</v>
      </c>
      <c r="P41" s="62">
        <f t="shared" si="7"/>
        <v>0</v>
      </c>
      <c r="Q41" s="70">
        <f>SUM(E41:P41)</f>
        <v>0</v>
      </c>
      <c r="R41" s="45"/>
      <c r="S41" s="45"/>
      <c r="T41" s="45"/>
      <c r="U41" s="45"/>
      <c r="V41" s="45"/>
    </row>
    <row r="42" spans="1:22" ht="12.75">
      <c r="A42" s="15"/>
      <c r="B42" s="20"/>
      <c r="C42" s="45"/>
      <c r="D42" s="45"/>
      <c r="E42" s="86"/>
      <c r="F42" s="86"/>
      <c r="G42" s="86"/>
      <c r="H42" s="86"/>
      <c r="I42" s="42"/>
      <c r="J42" s="42"/>
      <c r="K42" s="42"/>
      <c r="L42" s="42"/>
      <c r="M42" s="42"/>
      <c r="N42" s="42"/>
      <c r="O42" s="42"/>
      <c r="P42" s="42"/>
      <c r="Q42" s="61"/>
      <c r="R42" s="45"/>
      <c r="S42" s="45"/>
      <c r="T42" s="45"/>
      <c r="U42" s="45"/>
      <c r="V42" s="45"/>
    </row>
    <row r="43" spans="1:22" ht="13.5" thickBot="1">
      <c r="A43" s="15">
        <v>26</v>
      </c>
      <c r="B43" s="21" t="s">
        <v>52</v>
      </c>
      <c r="C43" s="45"/>
      <c r="D43" s="45"/>
      <c r="E43" s="44">
        <f>E27-E41</f>
        <v>0</v>
      </c>
      <c r="F43" s="44">
        <f>F27-F41</f>
        <v>0</v>
      </c>
      <c r="G43" s="44">
        <f>G27-G41</f>
        <v>0</v>
      </c>
      <c r="H43" s="44">
        <f>H27-H41</f>
        <v>0</v>
      </c>
      <c r="I43" s="44">
        <f>I27-I41</f>
        <v>0</v>
      </c>
      <c r="J43" s="44">
        <f aca="true" t="shared" si="8" ref="J43:Q43">J27-J41</f>
        <v>0</v>
      </c>
      <c r="K43" s="44">
        <f t="shared" si="8"/>
        <v>0</v>
      </c>
      <c r="L43" s="44">
        <f t="shared" si="8"/>
        <v>0</v>
      </c>
      <c r="M43" s="44">
        <f t="shared" si="8"/>
        <v>0</v>
      </c>
      <c r="N43" s="44">
        <f t="shared" si="8"/>
        <v>0</v>
      </c>
      <c r="O43" s="44">
        <f t="shared" si="8"/>
        <v>0</v>
      </c>
      <c r="P43" s="44">
        <f t="shared" si="8"/>
        <v>0</v>
      </c>
      <c r="Q43" s="94">
        <f t="shared" si="8"/>
        <v>0</v>
      </c>
      <c r="R43" s="45"/>
      <c r="S43" s="45"/>
      <c r="T43" s="45"/>
      <c r="U43" s="45"/>
      <c r="V43" s="45"/>
    </row>
    <row r="44" spans="1:22" ht="13.5" thickTop="1">
      <c r="A44" s="15"/>
      <c r="B44" s="20"/>
      <c r="C44" s="45"/>
      <c r="D44" s="45"/>
      <c r="E44" s="42"/>
      <c r="F44" s="42"/>
      <c r="G44" s="42"/>
      <c r="H44" s="42"/>
      <c r="I44" s="42"/>
      <c r="J44" s="42"/>
      <c r="K44" s="42"/>
      <c r="L44" s="42"/>
      <c r="M44" s="42"/>
      <c r="N44" s="42"/>
      <c r="O44" s="42"/>
      <c r="P44" s="42"/>
      <c r="Q44" s="42"/>
      <c r="R44" s="42"/>
      <c r="S44" s="42"/>
      <c r="T44" s="42"/>
      <c r="U44" s="42"/>
      <c r="V44" s="42"/>
    </row>
    <row r="45" spans="1:22" ht="12.75">
      <c r="A45" s="15">
        <v>27</v>
      </c>
      <c r="B45" s="179" t="s">
        <v>100</v>
      </c>
      <c r="C45" s="226"/>
      <c r="D45" s="226"/>
      <c r="E45" s="226">
        <f>IF(E$27&gt;0,(E36/E$27),0)</f>
        <v>0</v>
      </c>
      <c r="F45" s="226">
        <f aca="true" t="shared" si="9" ref="F45:I46">IF(F$27&gt;0,(F36/F$27),0)</f>
        <v>0</v>
      </c>
      <c r="G45" s="226">
        <f t="shared" si="9"/>
        <v>0</v>
      </c>
      <c r="H45" s="226">
        <f t="shared" si="9"/>
        <v>0</v>
      </c>
      <c r="I45" s="226">
        <f t="shared" si="9"/>
        <v>0</v>
      </c>
      <c r="J45" s="226">
        <f aca="true" t="shared" si="10" ref="J45:P46">IF(J$27&gt;0,(J36/J$27),0)</f>
        <v>0</v>
      </c>
      <c r="K45" s="226">
        <f t="shared" si="10"/>
        <v>0</v>
      </c>
      <c r="L45" s="226">
        <f t="shared" si="10"/>
        <v>0</v>
      </c>
      <c r="M45" s="226">
        <f t="shared" si="10"/>
        <v>0</v>
      </c>
      <c r="N45" s="226">
        <f t="shared" si="10"/>
        <v>0</v>
      </c>
      <c r="O45" s="226">
        <f t="shared" si="10"/>
        <v>0</v>
      </c>
      <c r="P45" s="226">
        <f t="shared" si="10"/>
        <v>0</v>
      </c>
      <c r="Q45" s="226">
        <f>IF($Q$27&gt;0,Q36/$Q$27,0)</f>
        <v>0</v>
      </c>
      <c r="R45" s="226"/>
      <c r="S45" s="64"/>
      <c r="T45" s="64"/>
      <c r="U45" s="64"/>
      <c r="V45" s="64"/>
    </row>
    <row r="46" spans="1:22" ht="12.75">
      <c r="A46" s="15">
        <v>28</v>
      </c>
      <c r="B46" s="179" t="s">
        <v>173</v>
      </c>
      <c r="C46" s="226"/>
      <c r="D46" s="226"/>
      <c r="E46" s="265">
        <f>IF(E$27&gt;0,(E37/E$27),0)</f>
        <v>0</v>
      </c>
      <c r="F46" s="265">
        <f t="shared" si="9"/>
        <v>0</v>
      </c>
      <c r="G46" s="265">
        <f t="shared" si="9"/>
        <v>0</v>
      </c>
      <c r="H46" s="265">
        <f t="shared" si="9"/>
        <v>0</v>
      </c>
      <c r="I46" s="265">
        <f t="shared" si="9"/>
        <v>0</v>
      </c>
      <c r="J46" s="265">
        <f t="shared" si="10"/>
        <v>0</v>
      </c>
      <c r="K46" s="265">
        <f t="shared" si="10"/>
        <v>0</v>
      </c>
      <c r="L46" s="265">
        <f t="shared" si="10"/>
        <v>0</v>
      </c>
      <c r="M46" s="265">
        <f t="shared" si="10"/>
        <v>0</v>
      </c>
      <c r="N46" s="265">
        <f t="shared" si="10"/>
        <v>0</v>
      </c>
      <c r="O46" s="265">
        <f t="shared" si="10"/>
        <v>0</v>
      </c>
      <c r="P46" s="265">
        <f t="shared" si="10"/>
        <v>0</v>
      </c>
      <c r="Q46" s="265">
        <f>IF($Q$27&gt;0,Q37/$Q$27,0)</f>
        <v>0</v>
      </c>
      <c r="R46" s="226"/>
      <c r="S46" s="64"/>
      <c r="T46" s="64"/>
      <c r="U46" s="64"/>
      <c r="V46" s="64"/>
    </row>
    <row r="47" spans="1:22" ht="12.75">
      <c r="A47" s="15">
        <v>29</v>
      </c>
      <c r="B47" s="179" t="s">
        <v>256</v>
      </c>
      <c r="C47" s="226"/>
      <c r="D47" s="226"/>
      <c r="E47" s="226">
        <f>SUM(E45:E46)</f>
        <v>0</v>
      </c>
      <c r="F47" s="226">
        <f aca="true" t="shared" si="11" ref="F47:P47">SUM(F45:F46)</f>
        <v>0</v>
      </c>
      <c r="G47" s="226">
        <f t="shared" si="11"/>
        <v>0</v>
      </c>
      <c r="H47" s="226">
        <f t="shared" si="11"/>
        <v>0</v>
      </c>
      <c r="I47" s="226">
        <f t="shared" si="11"/>
        <v>0</v>
      </c>
      <c r="J47" s="226">
        <f t="shared" si="11"/>
        <v>0</v>
      </c>
      <c r="K47" s="226">
        <f t="shared" si="11"/>
        <v>0</v>
      </c>
      <c r="L47" s="226">
        <f t="shared" si="11"/>
        <v>0</v>
      </c>
      <c r="M47" s="226">
        <f t="shared" si="11"/>
        <v>0</v>
      </c>
      <c r="N47" s="226">
        <f t="shared" si="11"/>
        <v>0</v>
      </c>
      <c r="O47" s="226">
        <f t="shared" si="11"/>
        <v>0</v>
      </c>
      <c r="P47" s="226">
        <f t="shared" si="11"/>
        <v>0</v>
      </c>
      <c r="Q47" s="226">
        <f>SUM(Q45:Q46)</f>
        <v>0</v>
      </c>
      <c r="R47" s="226"/>
      <c r="S47" s="64"/>
      <c r="T47" s="64"/>
      <c r="U47" s="64"/>
      <c r="V47" s="64"/>
    </row>
    <row r="48" spans="1:22" ht="12.75">
      <c r="A48" s="15">
        <v>30</v>
      </c>
      <c r="B48" s="179" t="s">
        <v>172</v>
      </c>
      <c r="C48" s="226"/>
      <c r="D48" s="226"/>
      <c r="E48" s="226">
        <f>IF(E27&gt;0,(E40/E27),0)</f>
        <v>0</v>
      </c>
      <c r="F48" s="226">
        <f aca="true" t="shared" si="12" ref="F48:P48">IF(F27&gt;0,(F40/F27),0)</f>
        <v>0</v>
      </c>
      <c r="G48" s="226">
        <f t="shared" si="12"/>
        <v>0</v>
      </c>
      <c r="H48" s="226">
        <f t="shared" si="12"/>
        <v>0</v>
      </c>
      <c r="I48" s="226">
        <f t="shared" si="12"/>
        <v>0</v>
      </c>
      <c r="J48" s="226">
        <f t="shared" si="12"/>
        <v>0</v>
      </c>
      <c r="K48" s="226">
        <f t="shared" si="12"/>
        <v>0</v>
      </c>
      <c r="L48" s="226">
        <f t="shared" si="12"/>
        <v>0</v>
      </c>
      <c r="M48" s="226">
        <f t="shared" si="12"/>
        <v>0</v>
      </c>
      <c r="N48" s="226">
        <f t="shared" si="12"/>
        <v>0</v>
      </c>
      <c r="O48" s="226">
        <f t="shared" si="12"/>
        <v>0</v>
      </c>
      <c r="P48" s="226">
        <f t="shared" si="12"/>
        <v>0</v>
      </c>
      <c r="Q48" s="226">
        <f>IF($Q$27&gt;0,Q40/$Q$27,0)</f>
        <v>0</v>
      </c>
      <c r="R48" s="226"/>
      <c r="S48" s="64"/>
      <c r="T48" s="64"/>
      <c r="U48" s="64"/>
      <c r="V48" s="64"/>
    </row>
    <row r="49" spans="1:22" ht="12.75">
      <c r="A49" s="15">
        <v>31</v>
      </c>
      <c r="B49" s="21" t="s">
        <v>101</v>
      </c>
      <c r="C49" s="225"/>
      <c r="D49" s="225"/>
      <c r="E49" s="225">
        <f>IF(E43&lt;&gt;0,E43/E27,0)</f>
        <v>0</v>
      </c>
      <c r="F49" s="225">
        <f>IF(F43&lt;&gt;0,F43/F27,0)</f>
        <v>0</v>
      </c>
      <c r="G49" s="225">
        <f>IF(G43&lt;&gt;0,G43/G27,0)</f>
        <v>0</v>
      </c>
      <c r="H49" s="225">
        <f>IF(H43&lt;&gt;0,H43/H27,0)</f>
        <v>0</v>
      </c>
      <c r="I49" s="225">
        <f>IF(I43&lt;&gt;0,I43/I27,0)</f>
        <v>0</v>
      </c>
      <c r="J49" s="225">
        <f aca="true" t="shared" si="13" ref="J49:Q49">IF(J43&lt;&gt;0,J43/J27,0)</f>
        <v>0</v>
      </c>
      <c r="K49" s="225">
        <f t="shared" si="13"/>
        <v>0</v>
      </c>
      <c r="L49" s="225">
        <f t="shared" si="13"/>
        <v>0</v>
      </c>
      <c r="M49" s="225">
        <f t="shared" si="13"/>
        <v>0</v>
      </c>
      <c r="N49" s="225">
        <f t="shared" si="13"/>
        <v>0</v>
      </c>
      <c r="O49" s="225">
        <f t="shared" si="13"/>
        <v>0</v>
      </c>
      <c r="P49" s="225">
        <f t="shared" si="13"/>
        <v>0</v>
      </c>
      <c r="Q49" s="225">
        <f t="shared" si="13"/>
        <v>0</v>
      </c>
      <c r="R49" s="225"/>
      <c r="S49" s="71"/>
      <c r="T49" s="71"/>
      <c r="U49" s="71"/>
      <c r="V49" s="71"/>
    </row>
    <row r="50" spans="1:22" ht="12.75">
      <c r="A50" s="15"/>
      <c r="B50" s="21"/>
      <c r="C50" s="225"/>
      <c r="D50" s="225"/>
      <c r="E50" s="225"/>
      <c r="F50" s="225"/>
      <c r="G50" s="225"/>
      <c r="H50" s="225"/>
      <c r="I50" s="225"/>
      <c r="J50" s="225"/>
      <c r="K50" s="225"/>
      <c r="L50" s="225"/>
      <c r="M50" s="225"/>
      <c r="N50" s="225"/>
      <c r="O50" s="225"/>
      <c r="P50" s="225"/>
      <c r="Q50" s="225"/>
      <c r="R50" s="225"/>
      <c r="S50" s="71"/>
      <c r="T50" s="71"/>
      <c r="U50" s="71"/>
      <c r="V50" s="71"/>
    </row>
    <row r="51" spans="1:22" ht="12.75">
      <c r="A51" s="15">
        <v>32</v>
      </c>
      <c r="B51" s="262" t="s">
        <v>257</v>
      </c>
      <c r="C51" s="225"/>
      <c r="D51" s="225"/>
      <c r="E51" s="226">
        <f>IF(E22&gt;0,SUM(E40/(E27-E18)),0)</f>
        <v>0</v>
      </c>
      <c r="F51" s="226">
        <f>IF(F22&gt;0,SUM(F40/(F27-F18)),0)</f>
        <v>0</v>
      </c>
      <c r="G51" s="226">
        <f>IF(G22&gt;0,SUM(G40/(G27-G18)),0)</f>
        <v>0</v>
      </c>
      <c r="H51" s="226">
        <f>IF(H22&gt;0,SUM(H40/(H27-H18)),0)</f>
        <v>0</v>
      </c>
      <c r="I51" s="226">
        <f>IF(I22&gt;0,SUM(I40/(I27-I18)),0)</f>
        <v>0</v>
      </c>
      <c r="J51" s="226">
        <f aca="true" t="shared" si="14" ref="J51:Q51">IF(J22&gt;0,SUM(J40/(J27-J18)),0)</f>
        <v>0</v>
      </c>
      <c r="K51" s="226">
        <f t="shared" si="14"/>
        <v>0</v>
      </c>
      <c r="L51" s="226">
        <f t="shared" si="14"/>
        <v>0</v>
      </c>
      <c r="M51" s="226">
        <f t="shared" si="14"/>
        <v>0</v>
      </c>
      <c r="N51" s="226">
        <f t="shared" si="14"/>
        <v>0</v>
      </c>
      <c r="O51" s="226">
        <f t="shared" si="14"/>
        <v>0</v>
      </c>
      <c r="P51" s="226">
        <f t="shared" si="14"/>
        <v>0</v>
      </c>
      <c r="Q51" s="226">
        <f t="shared" si="14"/>
        <v>0</v>
      </c>
      <c r="R51" s="225"/>
      <c r="S51" s="71"/>
      <c r="T51" s="71"/>
      <c r="U51" s="71"/>
      <c r="V51" s="71"/>
    </row>
    <row r="52" spans="1:22" ht="12.75">
      <c r="A52" s="15"/>
      <c r="B52" s="263" t="s">
        <v>258</v>
      </c>
      <c r="C52" s="225"/>
      <c r="D52" s="225"/>
      <c r="E52" s="226"/>
      <c r="F52" s="226"/>
      <c r="G52" s="226"/>
      <c r="H52" s="226"/>
      <c r="I52" s="226"/>
      <c r="J52" s="226"/>
      <c r="K52" s="226"/>
      <c r="L52" s="226"/>
      <c r="M52" s="226"/>
      <c r="N52" s="226"/>
      <c r="O52" s="226"/>
      <c r="P52" s="226"/>
      <c r="Q52" s="226"/>
      <c r="R52" s="225"/>
      <c r="S52" s="71"/>
      <c r="T52" s="71"/>
      <c r="U52" s="71"/>
      <c r="V52" s="71"/>
    </row>
    <row r="53" spans="1:22" ht="12.75">
      <c r="A53" s="15"/>
      <c r="B53" s="225"/>
      <c r="C53" s="225"/>
      <c r="D53" s="225"/>
      <c r="E53" s="64"/>
      <c r="F53" s="64"/>
      <c r="G53" s="64"/>
      <c r="H53" s="64"/>
      <c r="I53" s="64"/>
      <c r="J53" s="64"/>
      <c r="K53" s="64"/>
      <c r="L53" s="64"/>
      <c r="M53" s="64"/>
      <c r="N53" s="64"/>
      <c r="O53" s="64"/>
      <c r="P53" s="64"/>
      <c r="Q53" s="64"/>
      <c r="R53" s="71"/>
      <c r="S53" s="71"/>
      <c r="T53" s="71"/>
      <c r="U53" s="71"/>
      <c r="V53" s="71"/>
    </row>
    <row r="54" spans="1:22" ht="12.75">
      <c r="A54" s="91"/>
      <c r="B54" s="264" t="s">
        <v>98</v>
      </c>
      <c r="C54" s="20"/>
      <c r="D54" s="20"/>
      <c r="E54" s="56"/>
      <c r="F54" s="56"/>
      <c r="G54" s="56"/>
      <c r="H54" s="56"/>
      <c r="I54" s="56"/>
      <c r="J54" s="56"/>
      <c r="K54" s="56"/>
      <c r="L54" s="56"/>
      <c r="M54" s="56"/>
      <c r="N54" s="56"/>
      <c r="O54" s="56"/>
      <c r="P54" s="56"/>
      <c r="Q54" s="92"/>
      <c r="R54" s="78"/>
      <c r="S54" s="78"/>
      <c r="T54" s="78"/>
      <c r="U54" s="78"/>
      <c r="V54" s="78"/>
    </row>
    <row r="55" spans="1:22" ht="12.75">
      <c r="A55" s="15">
        <v>33</v>
      </c>
      <c r="B55" s="20" t="s">
        <v>126</v>
      </c>
      <c r="C55" s="65"/>
      <c r="D55" s="65"/>
      <c r="E55" s="65"/>
      <c r="F55" s="65"/>
      <c r="G55" s="65"/>
      <c r="H55" s="65"/>
      <c r="I55" s="65"/>
      <c r="J55" s="65"/>
      <c r="K55" s="65"/>
      <c r="L55" s="65"/>
      <c r="M55" s="65"/>
      <c r="N55" s="65"/>
      <c r="O55" s="65"/>
      <c r="P55" s="65"/>
      <c r="Q55" s="123"/>
      <c r="R55" s="78"/>
      <c r="S55" s="78"/>
      <c r="T55" s="78"/>
      <c r="U55" s="78"/>
      <c r="V55" s="78"/>
    </row>
    <row r="56" spans="1:22" ht="12.75">
      <c r="A56" s="13"/>
      <c r="B56" s="8"/>
      <c r="C56" s="78"/>
      <c r="D56" s="78"/>
      <c r="E56" s="113"/>
      <c r="F56" s="113"/>
      <c r="G56" s="113"/>
      <c r="H56" s="113"/>
      <c r="I56" s="113"/>
      <c r="J56" s="113"/>
      <c r="K56" s="113"/>
      <c r="L56" s="113"/>
      <c r="M56" s="113"/>
      <c r="N56" s="113"/>
      <c r="O56" s="113"/>
      <c r="P56" s="113"/>
      <c r="Q56" s="88"/>
      <c r="R56" s="66"/>
      <c r="S56" s="66"/>
      <c r="T56" s="66"/>
      <c r="U56" s="66"/>
      <c r="V56" s="66"/>
    </row>
    <row r="57" spans="1:22" ht="29.25" customHeight="1">
      <c r="A57" s="315" t="s">
        <v>202</v>
      </c>
      <c r="B57" s="315"/>
      <c r="C57" s="315"/>
      <c r="D57" s="315"/>
      <c r="E57" s="315"/>
      <c r="F57" s="315"/>
      <c r="G57" s="315"/>
      <c r="H57" s="315"/>
      <c r="I57" s="315"/>
      <c r="J57" s="315"/>
      <c r="K57" s="315"/>
      <c r="L57" s="315"/>
      <c r="M57" s="315"/>
      <c r="N57" s="315"/>
      <c r="O57" s="315"/>
      <c r="P57" s="315"/>
      <c r="Q57" s="315"/>
      <c r="R57" s="22"/>
      <c r="S57" s="22"/>
      <c r="T57" s="22"/>
      <c r="U57" s="22"/>
      <c r="V57" s="22"/>
    </row>
    <row r="58" spans="1:22" ht="29.25" customHeight="1">
      <c r="A58" s="278"/>
      <c r="B58" s="278"/>
      <c r="C58" s="278"/>
      <c r="D58" s="278"/>
      <c r="E58" s="278"/>
      <c r="F58" s="278"/>
      <c r="G58" s="278"/>
      <c r="H58" s="278"/>
      <c r="I58" s="278"/>
      <c r="J58" s="278"/>
      <c r="K58" s="278"/>
      <c r="L58" s="278"/>
      <c r="M58" s="278"/>
      <c r="N58" s="278"/>
      <c r="O58" s="278"/>
      <c r="P58" s="278"/>
      <c r="Q58" s="278"/>
      <c r="R58" s="22"/>
      <c r="S58" s="22"/>
      <c r="T58" s="22"/>
      <c r="U58" s="22"/>
      <c r="V58" s="22"/>
    </row>
    <row r="59" spans="1:22" ht="29.25" customHeight="1">
      <c r="A59" s="278"/>
      <c r="B59" s="278"/>
      <c r="C59" s="278"/>
      <c r="D59" s="278"/>
      <c r="E59" s="278"/>
      <c r="F59" s="278"/>
      <c r="G59" s="278"/>
      <c r="H59" s="278"/>
      <c r="I59" s="278"/>
      <c r="J59" s="278"/>
      <c r="K59" s="278"/>
      <c r="L59" s="278"/>
      <c r="M59" s="278"/>
      <c r="N59" s="278"/>
      <c r="O59" s="278"/>
      <c r="P59" s="278"/>
      <c r="Q59" s="278"/>
      <c r="R59" s="22"/>
      <c r="S59" s="22"/>
      <c r="T59" s="22"/>
      <c r="U59" s="22"/>
      <c r="V59" s="22"/>
    </row>
    <row r="60" spans="1:22" ht="29.25" customHeight="1">
      <c r="A60" s="278"/>
      <c r="B60" s="278"/>
      <c r="C60" s="278"/>
      <c r="D60" s="278"/>
      <c r="E60" s="278"/>
      <c r="F60" s="278"/>
      <c r="G60" s="278"/>
      <c r="H60" s="278"/>
      <c r="I60" s="278"/>
      <c r="J60" s="278"/>
      <c r="K60" s="278"/>
      <c r="L60" s="278"/>
      <c r="M60" s="278"/>
      <c r="N60" s="278"/>
      <c r="O60" s="278"/>
      <c r="P60" s="278"/>
      <c r="Q60" s="278"/>
      <c r="R60" s="22"/>
      <c r="S60" s="22"/>
      <c r="T60" s="22"/>
      <c r="U60" s="22"/>
      <c r="V60" s="22"/>
    </row>
    <row r="61" spans="1:17" ht="12.75">
      <c r="A61" s="16"/>
      <c r="B61" s="16"/>
      <c r="C61" s="16"/>
      <c r="D61" s="16"/>
      <c r="E61" s="16"/>
      <c r="F61" s="16"/>
      <c r="G61" s="16"/>
      <c r="H61" s="16"/>
      <c r="I61" s="16"/>
      <c r="J61" s="16"/>
      <c r="K61" s="16"/>
      <c r="L61" s="16"/>
      <c r="M61" s="16"/>
      <c r="N61" s="16"/>
      <c r="O61" s="16"/>
      <c r="P61" s="16"/>
      <c r="Q61" s="16"/>
    </row>
    <row r="63" spans="1:2" ht="12.75">
      <c r="A63" s="132" t="s">
        <v>26</v>
      </c>
      <c r="B63" s="133"/>
    </row>
    <row r="64" ht="12.75" hidden="1">
      <c r="A64" s="3"/>
    </row>
    <row r="65" spans="1:4" ht="12.75" hidden="1">
      <c r="A65" s="3"/>
      <c r="C65" s="2" t="s">
        <v>23</v>
      </c>
      <c r="D65" s="3">
        <v>2017</v>
      </c>
    </row>
    <row r="66" spans="1:4" ht="12.75" hidden="1">
      <c r="A66" s="3"/>
      <c r="C66" s="2" t="s">
        <v>24</v>
      </c>
      <c r="D66" s="3">
        <v>2018</v>
      </c>
    </row>
    <row r="67" spans="1:4" ht="12.75" hidden="1">
      <c r="A67" s="3"/>
      <c r="C67" s="2" t="s">
        <v>25</v>
      </c>
      <c r="D67" s="3">
        <v>2019</v>
      </c>
    </row>
    <row r="68" spans="1:17" ht="12.75" hidden="1">
      <c r="A68" s="3"/>
      <c r="B68" s="8"/>
      <c r="C68" s="2" t="s">
        <v>234</v>
      </c>
      <c r="E68" s="89"/>
      <c r="F68" s="89"/>
      <c r="G68" s="89"/>
      <c r="H68" s="89"/>
      <c r="I68" s="89"/>
      <c r="J68" s="89"/>
      <c r="K68" s="89"/>
      <c r="L68" s="89"/>
      <c r="M68" s="89"/>
      <c r="N68" s="89"/>
      <c r="O68" s="89"/>
      <c r="P68" s="89"/>
      <c r="Q68" s="89"/>
    </row>
    <row r="69" spans="2:17" ht="12.75" hidden="1">
      <c r="B69" s="90" t="s">
        <v>80</v>
      </c>
      <c r="E69" s="89"/>
      <c r="F69" s="89"/>
      <c r="G69" s="89"/>
      <c r="H69" s="89"/>
      <c r="I69" s="89"/>
      <c r="J69" s="89"/>
      <c r="K69" s="89"/>
      <c r="L69" s="89"/>
      <c r="M69" s="89"/>
      <c r="N69" s="89"/>
      <c r="O69" s="89"/>
      <c r="P69" s="89"/>
      <c r="Q69" s="89"/>
    </row>
    <row r="70" spans="1:17" ht="12.75" hidden="1">
      <c r="A70" s="110">
        <v>1</v>
      </c>
      <c r="B70" s="91" t="s">
        <v>84</v>
      </c>
      <c r="E70" s="89"/>
      <c r="F70" s="89"/>
      <c r="G70" s="89"/>
      <c r="H70" s="89"/>
      <c r="I70" s="89"/>
      <c r="J70" s="89"/>
      <c r="K70" s="89"/>
      <c r="L70" s="89"/>
      <c r="M70" s="89"/>
      <c r="N70" s="89"/>
      <c r="O70" s="89"/>
      <c r="P70" s="89"/>
      <c r="Q70" s="89"/>
    </row>
    <row r="71" spans="1:17" ht="12.75" hidden="1">
      <c r="A71" s="110">
        <v>2</v>
      </c>
      <c r="B71" s="91" t="s">
        <v>272</v>
      </c>
      <c r="E71" s="89"/>
      <c r="F71" s="89"/>
      <c r="G71" s="89"/>
      <c r="H71" s="89"/>
      <c r="I71" s="89"/>
      <c r="J71" s="89"/>
      <c r="K71" s="89"/>
      <c r="L71" s="89"/>
      <c r="M71" s="89"/>
      <c r="N71" s="89"/>
      <c r="O71" s="89"/>
      <c r="P71" s="89"/>
      <c r="Q71" s="89"/>
    </row>
    <row r="72" spans="1:17" ht="12.75" hidden="1">
      <c r="A72" s="110">
        <v>3</v>
      </c>
      <c r="B72" s="91" t="s">
        <v>99</v>
      </c>
      <c r="E72" s="89"/>
      <c r="F72" s="89"/>
      <c r="G72" s="89"/>
      <c r="H72" s="89"/>
      <c r="I72" s="89"/>
      <c r="J72" s="89"/>
      <c r="K72" s="89"/>
      <c r="L72" s="89"/>
      <c r="M72" s="89"/>
      <c r="N72" s="89"/>
      <c r="O72" s="89"/>
      <c r="P72" s="89"/>
      <c r="Q72" s="89"/>
    </row>
    <row r="73" spans="1:17" ht="12.75" hidden="1">
      <c r="A73" s="110">
        <v>4</v>
      </c>
      <c r="B73" s="91" t="s">
        <v>233</v>
      </c>
      <c r="E73" s="89"/>
      <c r="F73" s="89"/>
      <c r="G73" s="89"/>
      <c r="H73" s="89"/>
      <c r="I73" s="89"/>
      <c r="J73" s="89"/>
      <c r="K73" s="89"/>
      <c r="L73" s="89"/>
      <c r="M73" s="89"/>
      <c r="N73" s="89"/>
      <c r="O73" s="89"/>
      <c r="P73" s="89"/>
      <c r="Q73" s="89"/>
    </row>
    <row r="74" spans="1:17" ht="12.75" hidden="1">
      <c r="A74" s="110">
        <v>5</v>
      </c>
      <c r="B74" s="91" t="s">
        <v>93</v>
      </c>
      <c r="E74" s="89"/>
      <c r="F74" s="89"/>
      <c r="G74" s="89"/>
      <c r="H74" s="89"/>
      <c r="I74" s="89"/>
      <c r="J74" s="89"/>
      <c r="K74" s="89"/>
      <c r="L74" s="89"/>
      <c r="M74" s="89"/>
      <c r="N74" s="89"/>
      <c r="O74" s="89"/>
      <c r="P74" s="89"/>
      <c r="Q74" s="89"/>
    </row>
    <row r="75" spans="1:17" ht="12.75" hidden="1">
      <c r="A75" s="110">
        <v>6</v>
      </c>
      <c r="B75" s="91" t="s">
        <v>81</v>
      </c>
      <c r="E75" s="89"/>
      <c r="F75" s="89"/>
      <c r="G75" s="89"/>
      <c r="H75" s="89"/>
      <c r="I75" s="89"/>
      <c r="J75" s="89"/>
      <c r="K75" s="89"/>
      <c r="L75" s="89"/>
      <c r="M75" s="89"/>
      <c r="N75" s="89"/>
      <c r="O75" s="89"/>
      <c r="P75" s="89"/>
      <c r="Q75" s="89"/>
    </row>
    <row r="76" spans="1:17" ht="12.75" hidden="1">
      <c r="A76" s="110">
        <v>7</v>
      </c>
      <c r="B76" s="91" t="s">
        <v>268</v>
      </c>
      <c r="E76" s="89"/>
      <c r="F76" s="89"/>
      <c r="G76" s="89"/>
      <c r="H76" s="89"/>
      <c r="I76" s="89"/>
      <c r="J76" s="89"/>
      <c r="K76" s="89"/>
      <c r="L76" s="89"/>
      <c r="M76" s="89"/>
      <c r="N76" s="89"/>
      <c r="O76" s="89"/>
      <c r="P76" s="89"/>
      <c r="Q76" s="89"/>
    </row>
    <row r="77" spans="1:17" ht="12.75" hidden="1">
      <c r="A77" s="110">
        <v>8</v>
      </c>
      <c r="B77" s="91" t="s">
        <v>235</v>
      </c>
      <c r="E77" s="89"/>
      <c r="F77" s="89"/>
      <c r="G77" s="89"/>
      <c r="H77" s="89"/>
      <c r="I77" s="89"/>
      <c r="J77" s="89"/>
      <c r="K77" s="89"/>
      <c r="L77" s="89"/>
      <c r="M77" s="89"/>
      <c r="N77" s="89"/>
      <c r="O77" s="89"/>
      <c r="P77" s="89"/>
      <c r="Q77" s="89"/>
    </row>
    <row r="78" spans="1:17" ht="12.75" hidden="1">
      <c r="A78" s="110">
        <v>9</v>
      </c>
      <c r="B78" s="91" t="s">
        <v>236</v>
      </c>
      <c r="E78" s="89"/>
      <c r="F78" s="89"/>
      <c r="G78" s="89"/>
      <c r="H78" s="89"/>
      <c r="I78" s="89"/>
      <c r="J78" s="89"/>
      <c r="K78" s="89"/>
      <c r="L78" s="89"/>
      <c r="M78" s="89"/>
      <c r="N78" s="89"/>
      <c r="O78" s="89"/>
      <c r="P78" s="89"/>
      <c r="Q78" s="89"/>
    </row>
    <row r="79" spans="1:17" ht="12.75" hidden="1">
      <c r="A79" s="110">
        <v>10</v>
      </c>
      <c r="B79" s="91" t="s">
        <v>83</v>
      </c>
      <c r="E79" s="89"/>
      <c r="F79" s="89"/>
      <c r="G79" s="89"/>
      <c r="H79" s="89"/>
      <c r="I79" s="89"/>
      <c r="J79" s="89"/>
      <c r="K79" s="89"/>
      <c r="L79" s="89"/>
      <c r="M79" s="89"/>
      <c r="N79" s="89"/>
      <c r="O79" s="89"/>
      <c r="P79" s="89"/>
      <c r="Q79" s="89"/>
    </row>
    <row r="80" spans="1:17" ht="12.75" hidden="1">
      <c r="A80" s="110">
        <v>11</v>
      </c>
      <c r="B80" s="91" t="s">
        <v>237</v>
      </c>
      <c r="E80" s="89"/>
      <c r="F80" s="89"/>
      <c r="G80" s="89"/>
      <c r="H80" s="89"/>
      <c r="I80" s="89"/>
      <c r="J80" s="89"/>
      <c r="K80" s="89"/>
      <c r="L80" s="89"/>
      <c r="M80" s="89"/>
      <c r="N80" s="89"/>
      <c r="O80" s="89"/>
      <c r="P80" s="89"/>
      <c r="Q80" s="89"/>
    </row>
    <row r="81" spans="1:17" ht="12.75" hidden="1">
      <c r="A81" s="110">
        <v>12</v>
      </c>
      <c r="B81" s="91" t="s">
        <v>273</v>
      </c>
      <c r="E81" s="89"/>
      <c r="F81" s="89"/>
      <c r="G81" s="89"/>
      <c r="H81" s="89"/>
      <c r="I81" s="89"/>
      <c r="J81" s="89"/>
      <c r="K81" s="89"/>
      <c r="L81" s="89"/>
      <c r="M81" s="89"/>
      <c r="N81" s="89"/>
      <c r="O81" s="89"/>
      <c r="P81" s="89"/>
      <c r="Q81" s="89"/>
    </row>
    <row r="82" spans="1:17" ht="12.75" hidden="1">
      <c r="A82" s="110">
        <v>13</v>
      </c>
      <c r="B82" s="91" t="s">
        <v>238</v>
      </c>
      <c r="E82" s="89"/>
      <c r="F82" s="89"/>
      <c r="G82" s="89"/>
      <c r="H82" s="89"/>
      <c r="I82" s="89"/>
      <c r="J82" s="89"/>
      <c r="K82" s="89"/>
      <c r="L82" s="89"/>
      <c r="M82" s="89"/>
      <c r="N82" s="89"/>
      <c r="O82" s="89"/>
      <c r="P82" s="89"/>
      <c r="Q82" s="89"/>
    </row>
    <row r="83" spans="1:17" ht="12.75" hidden="1">
      <c r="A83" s="110">
        <v>14</v>
      </c>
      <c r="B83" s="91" t="s">
        <v>82</v>
      </c>
      <c r="E83" s="89"/>
      <c r="F83" s="89"/>
      <c r="G83" s="89"/>
      <c r="H83" s="89"/>
      <c r="I83" s="89"/>
      <c r="J83" s="89"/>
      <c r="K83" s="89"/>
      <c r="L83" s="89"/>
      <c r="M83" s="89"/>
      <c r="N83" s="89"/>
      <c r="O83" s="89"/>
      <c r="P83" s="89"/>
      <c r="Q83" s="89"/>
    </row>
    <row r="84" spans="1:17" ht="12.75" hidden="1">
      <c r="A84" s="110">
        <v>15</v>
      </c>
      <c r="B84" s="91" t="s">
        <v>239</v>
      </c>
      <c r="E84" s="89"/>
      <c r="F84" s="89"/>
      <c r="G84" s="89"/>
      <c r="H84" s="89"/>
      <c r="I84" s="89"/>
      <c r="J84" s="89"/>
      <c r="K84" s="89"/>
      <c r="L84" s="89"/>
      <c r="M84" s="89"/>
      <c r="N84" s="89"/>
      <c r="O84" s="89"/>
      <c r="P84" s="89"/>
      <c r="Q84" s="89"/>
    </row>
    <row r="85" spans="1:17" ht="12.75" hidden="1">
      <c r="A85" s="110">
        <v>16</v>
      </c>
      <c r="B85" s="91" t="s">
        <v>240</v>
      </c>
      <c r="E85" s="89"/>
      <c r="F85" s="89"/>
      <c r="G85" s="89"/>
      <c r="H85" s="89"/>
      <c r="I85" s="89"/>
      <c r="J85" s="89"/>
      <c r="K85" s="89"/>
      <c r="L85" s="89"/>
      <c r="M85" s="89"/>
      <c r="N85" s="89"/>
      <c r="O85" s="89"/>
      <c r="P85" s="89"/>
      <c r="Q85" s="89"/>
    </row>
    <row r="86" spans="1:17" ht="12.75" hidden="1">
      <c r="A86" s="110">
        <v>17</v>
      </c>
      <c r="B86" s="91" t="s">
        <v>241</v>
      </c>
      <c r="E86" s="89"/>
      <c r="F86" s="89"/>
      <c r="G86" s="89"/>
      <c r="H86" s="89"/>
      <c r="I86" s="89"/>
      <c r="J86" s="89"/>
      <c r="K86" s="89"/>
      <c r="L86" s="89"/>
      <c r="M86" s="89"/>
      <c r="N86" s="89"/>
      <c r="O86" s="89"/>
      <c r="P86" s="89"/>
      <c r="Q86" s="89"/>
    </row>
    <row r="87" spans="1:17" ht="12.75" hidden="1">
      <c r="A87" s="110">
        <v>18</v>
      </c>
      <c r="B87" s="91" t="s">
        <v>242</v>
      </c>
      <c r="E87" s="89"/>
      <c r="F87" s="89"/>
      <c r="H87" s="89"/>
      <c r="I87" s="89"/>
      <c r="J87" s="89"/>
      <c r="K87" s="89"/>
      <c r="L87" s="89"/>
      <c r="M87" s="89"/>
      <c r="N87" s="89"/>
      <c r="O87" s="89"/>
      <c r="P87" s="89"/>
      <c r="Q87" s="89"/>
    </row>
    <row r="88" spans="1:17" ht="12.75" hidden="1">
      <c r="A88" s="110">
        <v>19</v>
      </c>
      <c r="B88" s="2" t="s">
        <v>92</v>
      </c>
      <c r="E88" s="89"/>
      <c r="F88" s="89"/>
      <c r="G88" s="89"/>
      <c r="H88" s="89"/>
      <c r="I88" s="89"/>
      <c r="J88" s="89"/>
      <c r="K88" s="89"/>
      <c r="L88" s="89"/>
      <c r="M88" s="89"/>
      <c r="N88" s="89"/>
      <c r="O88" s="89"/>
      <c r="P88" s="89"/>
      <c r="Q88" s="89"/>
    </row>
    <row r="89" spans="1:17" ht="12.75" hidden="1">
      <c r="A89" s="238">
        <v>20</v>
      </c>
      <c r="B89" s="91" t="s">
        <v>243</v>
      </c>
      <c r="C89" s="91"/>
      <c r="E89" s="89"/>
      <c r="F89" s="89"/>
      <c r="G89" s="89"/>
      <c r="H89" s="89"/>
      <c r="I89" s="89"/>
      <c r="J89" s="89"/>
      <c r="K89" s="89"/>
      <c r="L89" s="89"/>
      <c r="M89" s="89"/>
      <c r="N89" s="89"/>
      <c r="O89" s="89"/>
      <c r="P89" s="89"/>
      <c r="Q89" s="89"/>
    </row>
    <row r="90" spans="1:17" ht="12.75" hidden="1">
      <c r="A90" s="238">
        <v>21</v>
      </c>
      <c r="B90" s="91" t="s">
        <v>232</v>
      </c>
      <c r="C90" s="91"/>
      <c r="E90" s="89"/>
      <c r="F90" s="89"/>
      <c r="G90" s="89"/>
      <c r="H90" s="89"/>
      <c r="I90" s="89"/>
      <c r="J90" s="89"/>
      <c r="K90" s="89"/>
      <c r="L90" s="89"/>
      <c r="M90" s="89"/>
      <c r="N90" s="89"/>
      <c r="O90" s="89"/>
      <c r="P90" s="89"/>
      <c r="Q90" s="89"/>
    </row>
    <row r="91" spans="1:17" ht="12.75" hidden="1">
      <c r="A91" s="238">
        <v>22</v>
      </c>
      <c r="B91" s="20" t="s">
        <v>56</v>
      </c>
      <c r="C91" s="91"/>
      <c r="E91" s="89"/>
      <c r="F91" s="89"/>
      <c r="G91" s="89"/>
      <c r="H91" s="89"/>
      <c r="I91" s="89"/>
      <c r="J91" s="89"/>
      <c r="K91" s="89"/>
      <c r="L91" s="89"/>
      <c r="M91" s="89"/>
      <c r="N91" s="89"/>
      <c r="O91" s="89"/>
      <c r="P91" s="89"/>
      <c r="Q91" s="89"/>
    </row>
    <row r="92" spans="1:17" ht="12.75" hidden="1">
      <c r="A92" s="110">
        <v>23</v>
      </c>
      <c r="B92" s="91" t="s">
        <v>85</v>
      </c>
      <c r="E92" s="89"/>
      <c r="F92" s="89"/>
      <c r="G92" s="89"/>
      <c r="H92" s="89"/>
      <c r="I92" s="89"/>
      <c r="J92" s="89"/>
      <c r="K92" s="89"/>
      <c r="L92" s="89"/>
      <c r="M92" s="89"/>
      <c r="N92" s="89"/>
      <c r="O92" s="89"/>
      <c r="P92" s="89"/>
      <c r="Q92" s="89"/>
    </row>
    <row r="93" spans="1:17" ht="12.75" hidden="1">
      <c r="A93" s="110">
        <v>24</v>
      </c>
      <c r="B93" s="8"/>
      <c r="E93" s="89"/>
      <c r="F93" s="89"/>
      <c r="G93" s="89"/>
      <c r="H93" s="89"/>
      <c r="I93" s="89"/>
      <c r="J93" s="89"/>
      <c r="K93" s="89"/>
      <c r="L93" s="89"/>
      <c r="M93" s="89"/>
      <c r="N93" s="89"/>
      <c r="O93" s="89"/>
      <c r="P93" s="89"/>
      <c r="Q93" s="89"/>
    </row>
    <row r="94" spans="1:17" ht="12.75" hidden="1">
      <c r="A94" s="3"/>
      <c r="B94" s="8"/>
      <c r="E94" s="89"/>
      <c r="F94" s="89"/>
      <c r="G94" s="89"/>
      <c r="H94" s="89"/>
      <c r="I94" s="89"/>
      <c r="J94" s="89"/>
      <c r="K94" s="89"/>
      <c r="L94" s="89"/>
      <c r="M94" s="89"/>
      <c r="N94" s="89"/>
      <c r="O94" s="89"/>
      <c r="P94" s="89"/>
      <c r="Q94" s="89"/>
    </row>
    <row r="95" spans="1:17" ht="12.75" hidden="1">
      <c r="A95" s="3"/>
      <c r="B95" s="90" t="s">
        <v>68</v>
      </c>
      <c r="E95" s="89"/>
      <c r="F95" s="89"/>
      <c r="G95" s="89"/>
      <c r="H95" s="89"/>
      <c r="I95" s="89"/>
      <c r="J95" s="89"/>
      <c r="K95" s="89"/>
      <c r="L95" s="89"/>
      <c r="M95" s="89"/>
      <c r="N95" s="89"/>
      <c r="O95" s="89"/>
      <c r="P95" s="89"/>
      <c r="Q95" s="89"/>
    </row>
    <row r="96" spans="1:17" ht="12.75" hidden="1">
      <c r="A96" s="3"/>
      <c r="B96" s="2" t="s">
        <v>69</v>
      </c>
      <c r="E96" s="89"/>
      <c r="F96" s="89"/>
      <c r="G96" s="89"/>
      <c r="H96" s="89"/>
      <c r="I96" s="89"/>
      <c r="J96" s="89"/>
      <c r="K96" s="89"/>
      <c r="L96" s="89"/>
      <c r="M96" s="89"/>
      <c r="N96" s="89"/>
      <c r="O96" s="89"/>
      <c r="P96" s="89"/>
      <c r="Q96" s="89"/>
    </row>
    <row r="97" spans="1:17" ht="12.75" hidden="1">
      <c r="A97" s="3"/>
      <c r="B97" s="2" t="s">
        <v>54</v>
      </c>
      <c r="E97" s="89"/>
      <c r="F97" s="89"/>
      <c r="G97" s="89"/>
      <c r="H97" s="89"/>
      <c r="I97" s="89"/>
      <c r="J97" s="89"/>
      <c r="K97" s="89"/>
      <c r="L97" s="89"/>
      <c r="M97" s="89"/>
      <c r="N97" s="89"/>
      <c r="O97" s="89"/>
      <c r="P97" s="89"/>
      <c r="Q97" s="89"/>
    </row>
    <row r="98" spans="1:17" ht="12.75" hidden="1">
      <c r="A98" s="3"/>
      <c r="B98" s="2" t="s">
        <v>70</v>
      </c>
      <c r="E98" s="89"/>
      <c r="F98" s="89"/>
      <c r="G98" s="89"/>
      <c r="H98" s="89"/>
      <c r="I98" s="89"/>
      <c r="J98" s="89"/>
      <c r="K98" s="89"/>
      <c r="L98" s="89"/>
      <c r="M98" s="89"/>
      <c r="N98" s="89"/>
      <c r="O98" s="89"/>
      <c r="P98" s="89"/>
      <c r="Q98" s="89"/>
    </row>
    <row r="99" spans="1:17" ht="12.75" hidden="1">
      <c r="A99" s="3"/>
      <c r="B99" s="2" t="s">
        <v>77</v>
      </c>
      <c r="E99" s="89"/>
      <c r="F99" s="89"/>
      <c r="G99" s="89"/>
      <c r="H99" s="89"/>
      <c r="I99" s="89"/>
      <c r="J99" s="89"/>
      <c r="K99" s="89"/>
      <c r="L99" s="89"/>
      <c r="M99" s="89"/>
      <c r="N99" s="89"/>
      <c r="O99" s="89"/>
      <c r="P99" s="89"/>
      <c r="Q99" s="89"/>
    </row>
    <row r="100" spans="1:17" ht="12.75" hidden="1">
      <c r="A100" s="3"/>
      <c r="B100" s="2" t="s">
        <v>71</v>
      </c>
      <c r="E100" s="89"/>
      <c r="F100" s="89"/>
      <c r="G100" s="89"/>
      <c r="H100" s="89"/>
      <c r="I100" s="89"/>
      <c r="J100" s="89"/>
      <c r="K100" s="89"/>
      <c r="L100" s="89"/>
      <c r="M100" s="89"/>
      <c r="N100" s="89"/>
      <c r="O100" s="89"/>
      <c r="P100" s="89"/>
      <c r="Q100" s="89"/>
    </row>
    <row r="101" spans="1:17" ht="12.75" hidden="1">
      <c r="A101" s="3"/>
      <c r="B101" s="2" t="s">
        <v>72</v>
      </c>
      <c r="E101" s="89"/>
      <c r="F101" s="89"/>
      <c r="G101" s="89"/>
      <c r="H101" s="89"/>
      <c r="I101" s="89"/>
      <c r="J101" s="89"/>
      <c r="K101" s="89"/>
      <c r="L101" s="89"/>
      <c r="M101" s="89"/>
      <c r="N101" s="89"/>
      <c r="O101" s="89"/>
      <c r="P101" s="89"/>
      <c r="Q101" s="89"/>
    </row>
    <row r="102" spans="1:17" ht="12.75" hidden="1">
      <c r="A102" s="3"/>
      <c r="B102" s="2" t="s">
        <v>73</v>
      </c>
      <c r="E102" s="89"/>
      <c r="F102" s="89"/>
      <c r="G102" s="89"/>
      <c r="H102" s="89"/>
      <c r="I102" s="89"/>
      <c r="J102" s="89"/>
      <c r="K102" s="89"/>
      <c r="L102" s="89"/>
      <c r="M102" s="89"/>
      <c r="N102" s="89"/>
      <c r="O102" s="89"/>
      <c r="P102" s="89"/>
      <c r="Q102" s="89"/>
    </row>
    <row r="103" spans="1:17" ht="12.75" hidden="1">
      <c r="A103" s="3"/>
      <c r="B103" s="2" t="s">
        <v>74</v>
      </c>
      <c r="E103" s="89"/>
      <c r="F103" s="89"/>
      <c r="G103" s="89"/>
      <c r="H103" s="89"/>
      <c r="I103" s="89"/>
      <c r="J103" s="89"/>
      <c r="K103" s="89"/>
      <c r="L103" s="89"/>
      <c r="M103" s="89"/>
      <c r="N103" s="89"/>
      <c r="O103" s="89"/>
      <c r="P103" s="89"/>
      <c r="Q103" s="89"/>
    </row>
    <row r="104" spans="1:17" ht="12.75" hidden="1">
      <c r="A104" s="3"/>
      <c r="B104" s="2" t="s">
        <v>86</v>
      </c>
      <c r="E104" s="89"/>
      <c r="F104" s="89"/>
      <c r="G104" s="89"/>
      <c r="H104" s="89"/>
      <c r="I104" s="89"/>
      <c r="J104" s="89"/>
      <c r="K104" s="89"/>
      <c r="L104" s="89"/>
      <c r="M104" s="89"/>
      <c r="N104" s="89"/>
      <c r="O104" s="89"/>
      <c r="P104" s="89"/>
      <c r="Q104" s="89"/>
    </row>
    <row r="105" spans="1:17" ht="12.75" hidden="1">
      <c r="A105" s="3"/>
      <c r="B105" s="2" t="s">
        <v>87</v>
      </c>
      <c r="E105" s="89"/>
      <c r="F105" s="89"/>
      <c r="G105" s="89"/>
      <c r="H105" s="89"/>
      <c r="I105" s="89"/>
      <c r="J105" s="89"/>
      <c r="K105" s="89"/>
      <c r="L105" s="89"/>
      <c r="M105" s="89"/>
      <c r="N105" s="89"/>
      <c r="O105" s="89"/>
      <c r="P105" s="89"/>
      <c r="Q105" s="89"/>
    </row>
    <row r="106" spans="1:17" ht="12.75" hidden="1">
      <c r="A106" s="3"/>
      <c r="B106" s="2" t="s">
        <v>89</v>
      </c>
      <c r="E106" s="89"/>
      <c r="F106" s="89"/>
      <c r="G106" s="89"/>
      <c r="H106" s="89"/>
      <c r="I106" s="89"/>
      <c r="J106" s="89"/>
      <c r="K106" s="89"/>
      <c r="L106" s="89"/>
      <c r="M106" s="89"/>
      <c r="N106" s="89"/>
      <c r="O106" s="89"/>
      <c r="P106" s="89"/>
      <c r="Q106" s="89"/>
    </row>
    <row r="107" spans="1:17" ht="12.75" hidden="1">
      <c r="A107" s="3"/>
      <c r="B107" s="2" t="s">
        <v>90</v>
      </c>
      <c r="E107" s="89"/>
      <c r="F107" s="89"/>
      <c r="G107" s="89"/>
      <c r="H107" s="89"/>
      <c r="I107" s="89"/>
      <c r="J107" s="89"/>
      <c r="K107" s="89"/>
      <c r="L107" s="89"/>
      <c r="M107" s="89"/>
      <c r="N107" s="89"/>
      <c r="O107" s="89"/>
      <c r="P107" s="89"/>
      <c r="Q107" s="89"/>
    </row>
    <row r="108" spans="1:17" ht="12.75" hidden="1">
      <c r="A108" s="3"/>
      <c r="B108" s="2" t="s">
        <v>91</v>
      </c>
      <c r="E108" s="89"/>
      <c r="F108" s="89"/>
      <c r="G108" s="89"/>
      <c r="H108" s="89"/>
      <c r="I108" s="89"/>
      <c r="J108" s="89"/>
      <c r="K108" s="89"/>
      <c r="L108" s="89"/>
      <c r="M108" s="89"/>
      <c r="N108" s="89"/>
      <c r="O108" s="89"/>
      <c r="P108" s="89"/>
      <c r="Q108" s="89"/>
    </row>
    <row r="109" spans="1:17" ht="12.75" hidden="1">
      <c r="A109" s="3"/>
      <c r="E109" s="89"/>
      <c r="F109" s="89"/>
      <c r="G109" s="89"/>
      <c r="H109" s="89"/>
      <c r="I109" s="89"/>
      <c r="J109" s="89"/>
      <c r="K109" s="89"/>
      <c r="L109" s="89"/>
      <c r="M109" s="89"/>
      <c r="N109" s="89"/>
      <c r="O109" s="89"/>
      <c r="P109" s="89"/>
      <c r="Q109" s="89"/>
    </row>
    <row r="110" spans="1:17" ht="12.75" hidden="1">
      <c r="A110" s="3"/>
      <c r="B110" s="90" t="s">
        <v>75</v>
      </c>
      <c r="E110" s="89"/>
      <c r="F110" s="89"/>
      <c r="G110" s="89"/>
      <c r="H110" s="89"/>
      <c r="I110" s="89"/>
      <c r="J110" s="89"/>
      <c r="K110" s="89"/>
      <c r="L110" s="89"/>
      <c r="M110" s="89"/>
      <c r="N110" s="89"/>
      <c r="O110" s="89"/>
      <c r="P110" s="89"/>
      <c r="Q110" s="89"/>
    </row>
    <row r="111" spans="1:17" ht="12.75" hidden="1">
      <c r="A111" s="3"/>
      <c r="B111" s="2" t="s">
        <v>69</v>
      </c>
      <c r="E111" s="89"/>
      <c r="F111" s="89"/>
      <c r="G111" s="89"/>
      <c r="H111" s="89"/>
      <c r="I111" s="89"/>
      <c r="J111" s="89"/>
      <c r="K111" s="89"/>
      <c r="L111" s="89"/>
      <c r="M111" s="89"/>
      <c r="N111" s="89"/>
      <c r="O111" s="89"/>
      <c r="P111" s="89"/>
      <c r="Q111" s="89"/>
    </row>
    <row r="112" spans="1:17" ht="12.75" hidden="1">
      <c r="A112" s="3"/>
      <c r="B112" s="2" t="s">
        <v>54</v>
      </c>
      <c r="E112" s="89"/>
      <c r="F112" s="89"/>
      <c r="G112" s="89"/>
      <c r="H112" s="89"/>
      <c r="I112" s="89"/>
      <c r="J112" s="89"/>
      <c r="K112" s="89"/>
      <c r="L112" s="89"/>
      <c r="M112" s="89"/>
      <c r="N112" s="89"/>
      <c r="O112" s="89"/>
      <c r="P112" s="89"/>
      <c r="Q112" s="89"/>
    </row>
    <row r="113" spans="1:17" ht="12.75" hidden="1">
      <c r="A113" s="3"/>
      <c r="B113" s="2" t="s">
        <v>70</v>
      </c>
      <c r="E113" s="89"/>
      <c r="F113" s="89"/>
      <c r="G113" s="89"/>
      <c r="H113" s="89"/>
      <c r="I113" s="89"/>
      <c r="J113" s="89"/>
      <c r="K113" s="89"/>
      <c r="L113" s="89"/>
      <c r="M113" s="89"/>
      <c r="N113" s="89"/>
      <c r="O113" s="89"/>
      <c r="P113" s="89"/>
      <c r="Q113" s="89"/>
    </row>
    <row r="114" spans="1:17" ht="12.75" hidden="1">
      <c r="A114" s="3"/>
      <c r="B114" s="2" t="s">
        <v>77</v>
      </c>
      <c r="E114" s="89"/>
      <c r="F114" s="89"/>
      <c r="G114" s="89"/>
      <c r="H114" s="89"/>
      <c r="I114" s="89"/>
      <c r="J114" s="89"/>
      <c r="K114" s="89"/>
      <c r="L114" s="89"/>
      <c r="M114" s="89"/>
      <c r="N114" s="89"/>
      <c r="O114" s="89"/>
      <c r="P114" s="89"/>
      <c r="Q114" s="89"/>
    </row>
    <row r="115" spans="1:17" ht="12.75" hidden="1">
      <c r="A115" s="3"/>
      <c r="B115" s="2" t="s">
        <v>71</v>
      </c>
      <c r="E115" s="89"/>
      <c r="F115" s="89"/>
      <c r="G115" s="89"/>
      <c r="H115" s="89"/>
      <c r="I115" s="89"/>
      <c r="J115" s="89"/>
      <c r="K115" s="89"/>
      <c r="L115" s="89"/>
      <c r="M115" s="89"/>
      <c r="N115" s="89"/>
      <c r="O115" s="89"/>
      <c r="P115" s="89"/>
      <c r="Q115" s="89"/>
    </row>
    <row r="116" spans="1:17" ht="12.75" hidden="1">
      <c r="A116" s="3"/>
      <c r="B116" s="2" t="s">
        <v>72</v>
      </c>
      <c r="E116" s="89"/>
      <c r="F116" s="89"/>
      <c r="G116" s="89"/>
      <c r="H116" s="89"/>
      <c r="I116" s="89"/>
      <c r="J116" s="89"/>
      <c r="K116" s="89"/>
      <c r="L116" s="89"/>
      <c r="M116" s="89"/>
      <c r="N116" s="89"/>
      <c r="O116" s="89"/>
      <c r="P116" s="89"/>
      <c r="Q116" s="89"/>
    </row>
    <row r="117" spans="1:17" ht="12.75" hidden="1">
      <c r="A117" s="3"/>
      <c r="B117" s="2" t="s">
        <v>73</v>
      </c>
      <c r="E117" s="89"/>
      <c r="F117" s="89"/>
      <c r="G117" s="89"/>
      <c r="H117" s="89"/>
      <c r="I117" s="89"/>
      <c r="J117" s="89"/>
      <c r="K117" s="89"/>
      <c r="L117" s="89"/>
      <c r="M117" s="89"/>
      <c r="N117" s="89"/>
      <c r="O117" s="89"/>
      <c r="P117" s="89"/>
      <c r="Q117" s="89"/>
    </row>
    <row r="118" spans="1:17" ht="12.75" hidden="1">
      <c r="A118" s="3"/>
      <c r="B118" s="2" t="s">
        <v>74</v>
      </c>
      <c r="E118" s="89"/>
      <c r="F118" s="89"/>
      <c r="G118" s="89"/>
      <c r="H118" s="89"/>
      <c r="I118" s="89"/>
      <c r="J118" s="89"/>
      <c r="K118" s="89"/>
      <c r="L118" s="89"/>
      <c r="M118" s="89"/>
      <c r="N118" s="89"/>
      <c r="O118" s="89"/>
      <c r="P118" s="89"/>
      <c r="Q118" s="89"/>
    </row>
    <row r="119" spans="1:17" ht="12.75" hidden="1">
      <c r="A119" s="3"/>
      <c r="B119" s="2" t="s">
        <v>87</v>
      </c>
      <c r="E119" s="89"/>
      <c r="F119" s="89"/>
      <c r="G119" s="89"/>
      <c r="H119" s="89"/>
      <c r="I119" s="89"/>
      <c r="J119" s="89"/>
      <c r="K119" s="89"/>
      <c r="L119" s="89"/>
      <c r="M119" s="89"/>
      <c r="N119" s="89"/>
      <c r="O119" s="89"/>
      <c r="P119" s="89"/>
      <c r="Q119" s="89"/>
    </row>
    <row r="120" spans="1:17" ht="12.75" hidden="1">
      <c r="A120" s="3"/>
      <c r="B120" s="2" t="s">
        <v>88</v>
      </c>
      <c r="E120" s="89"/>
      <c r="F120" s="89"/>
      <c r="G120" s="89"/>
      <c r="H120" s="89"/>
      <c r="I120" s="89"/>
      <c r="J120" s="89"/>
      <c r="K120" s="89"/>
      <c r="L120" s="89"/>
      <c r="M120" s="89"/>
      <c r="N120" s="89"/>
      <c r="O120" s="89"/>
      <c r="P120" s="89"/>
      <c r="Q120" s="89"/>
    </row>
    <row r="121" spans="1:17" ht="12.75" hidden="1">
      <c r="A121" s="3"/>
      <c r="E121" s="89"/>
      <c r="F121" s="89"/>
      <c r="G121" s="89"/>
      <c r="H121" s="89"/>
      <c r="I121" s="89"/>
      <c r="J121" s="89"/>
      <c r="K121" s="89"/>
      <c r="L121" s="89"/>
      <c r="M121" s="89"/>
      <c r="N121" s="89"/>
      <c r="O121" s="89"/>
      <c r="P121" s="89"/>
      <c r="Q121" s="89"/>
    </row>
    <row r="122" spans="1:17" ht="12.75" hidden="1">
      <c r="A122" s="3"/>
      <c r="B122" s="90" t="s">
        <v>76</v>
      </c>
      <c r="E122" s="89"/>
      <c r="F122" s="89"/>
      <c r="G122" s="89"/>
      <c r="H122" s="89"/>
      <c r="I122" s="89"/>
      <c r="J122" s="89"/>
      <c r="K122" s="89"/>
      <c r="L122" s="89"/>
      <c r="M122" s="89"/>
      <c r="N122" s="89"/>
      <c r="O122" s="89"/>
      <c r="P122" s="89"/>
      <c r="Q122" s="89"/>
    </row>
    <row r="123" spans="1:17" ht="12.75" hidden="1">
      <c r="A123" s="3"/>
      <c r="B123" s="2" t="s">
        <v>244</v>
      </c>
      <c r="E123" s="89"/>
      <c r="F123" s="89"/>
      <c r="G123" s="89"/>
      <c r="H123" s="89"/>
      <c r="I123" s="89"/>
      <c r="J123" s="89"/>
      <c r="K123" s="89"/>
      <c r="L123" s="89"/>
      <c r="M123" s="89"/>
      <c r="N123" s="89"/>
      <c r="O123" s="89"/>
      <c r="P123" s="89"/>
      <c r="Q123" s="89"/>
    </row>
    <row r="124" spans="1:17" ht="12.75" hidden="1">
      <c r="A124" s="3"/>
      <c r="E124" s="89"/>
      <c r="F124" s="89"/>
      <c r="G124" s="89"/>
      <c r="H124" s="89"/>
      <c r="I124" s="89"/>
      <c r="J124" s="89"/>
      <c r="K124" s="89"/>
      <c r="L124" s="89"/>
      <c r="M124" s="89"/>
      <c r="N124" s="89"/>
      <c r="O124" s="89"/>
      <c r="P124" s="89"/>
      <c r="Q124" s="89"/>
    </row>
    <row r="125" spans="1:17" ht="12.75" hidden="1">
      <c r="A125" s="3"/>
      <c r="B125" s="90" t="s">
        <v>78</v>
      </c>
      <c r="E125" s="89"/>
      <c r="F125" s="89"/>
      <c r="G125" s="89"/>
      <c r="H125" s="89"/>
      <c r="I125" s="89"/>
      <c r="J125" s="89"/>
      <c r="K125" s="89"/>
      <c r="L125" s="89"/>
      <c r="M125" s="89"/>
      <c r="N125" s="89"/>
      <c r="O125" s="89"/>
      <c r="P125" s="89"/>
      <c r="Q125" s="89"/>
    </row>
    <row r="126" spans="1:17" ht="12.75" hidden="1">
      <c r="A126" s="3"/>
      <c r="B126" s="2" t="s">
        <v>69</v>
      </c>
      <c r="E126" s="89"/>
      <c r="F126" s="89"/>
      <c r="G126" s="89"/>
      <c r="H126" s="89"/>
      <c r="I126" s="89"/>
      <c r="J126" s="89"/>
      <c r="K126" s="89"/>
      <c r="L126" s="89"/>
      <c r="M126" s="89"/>
      <c r="N126" s="89"/>
      <c r="O126" s="89"/>
      <c r="P126" s="89"/>
      <c r="Q126" s="89"/>
    </row>
    <row r="127" spans="1:17" ht="12.75" hidden="1">
      <c r="A127" s="3"/>
      <c r="B127" s="2" t="s">
        <v>54</v>
      </c>
      <c r="E127" s="89"/>
      <c r="F127" s="89"/>
      <c r="G127" s="89"/>
      <c r="H127" s="89"/>
      <c r="I127" s="89"/>
      <c r="J127" s="89"/>
      <c r="K127" s="89"/>
      <c r="L127" s="89"/>
      <c r="M127" s="89"/>
      <c r="N127" s="89"/>
      <c r="O127" s="89"/>
      <c r="P127" s="89"/>
      <c r="Q127" s="89"/>
    </row>
    <row r="128" spans="1:17" ht="12.75" hidden="1">
      <c r="A128" s="3"/>
      <c r="B128" s="2" t="s">
        <v>70</v>
      </c>
      <c r="E128" s="89"/>
      <c r="F128" s="89"/>
      <c r="G128" s="89"/>
      <c r="H128" s="89"/>
      <c r="I128" s="89"/>
      <c r="J128" s="89"/>
      <c r="K128" s="89"/>
      <c r="L128" s="89"/>
      <c r="M128" s="89"/>
      <c r="N128" s="89"/>
      <c r="O128" s="89"/>
      <c r="P128" s="89"/>
      <c r="Q128" s="89"/>
    </row>
    <row r="129" spans="1:17" ht="12.75" hidden="1">
      <c r="A129" s="3"/>
      <c r="B129" s="2" t="s">
        <v>77</v>
      </c>
      <c r="E129" s="89"/>
      <c r="F129" s="89"/>
      <c r="G129" s="89"/>
      <c r="H129" s="89"/>
      <c r="I129" s="89"/>
      <c r="J129" s="89"/>
      <c r="K129" s="89"/>
      <c r="L129" s="89"/>
      <c r="M129" s="89"/>
      <c r="N129" s="89"/>
      <c r="O129" s="89"/>
      <c r="P129" s="89"/>
      <c r="Q129" s="89"/>
    </row>
    <row r="130" spans="1:17" ht="12.75" hidden="1">
      <c r="A130" s="3"/>
      <c r="B130" s="2" t="s">
        <v>71</v>
      </c>
      <c r="E130" s="89"/>
      <c r="F130" s="89"/>
      <c r="G130" s="89"/>
      <c r="H130" s="89"/>
      <c r="I130" s="89"/>
      <c r="J130" s="89"/>
      <c r="K130" s="89"/>
      <c r="L130" s="89"/>
      <c r="M130" s="89"/>
      <c r="N130" s="89"/>
      <c r="O130" s="89"/>
      <c r="P130" s="89"/>
      <c r="Q130" s="89"/>
    </row>
    <row r="131" spans="1:17" ht="12.75" hidden="1">
      <c r="A131" s="3"/>
      <c r="B131" s="2" t="s">
        <v>72</v>
      </c>
      <c r="E131" s="89"/>
      <c r="F131" s="89"/>
      <c r="G131" s="89"/>
      <c r="H131" s="89"/>
      <c r="I131" s="89"/>
      <c r="J131" s="89"/>
      <c r="K131" s="89"/>
      <c r="L131" s="89"/>
      <c r="M131" s="89"/>
      <c r="N131" s="89"/>
      <c r="O131" s="89"/>
      <c r="P131" s="89"/>
      <c r="Q131" s="89"/>
    </row>
    <row r="132" spans="1:17" ht="12.75" hidden="1">
      <c r="A132" s="3"/>
      <c r="B132" s="2" t="s">
        <v>73</v>
      </c>
      <c r="E132" s="89"/>
      <c r="F132" s="89"/>
      <c r="G132" s="89"/>
      <c r="H132" s="89"/>
      <c r="I132" s="89"/>
      <c r="J132" s="89"/>
      <c r="K132" s="89"/>
      <c r="L132" s="89"/>
      <c r="M132" s="89"/>
      <c r="N132" s="89"/>
      <c r="O132" s="89"/>
      <c r="P132" s="89"/>
      <c r="Q132" s="89"/>
    </row>
    <row r="133" spans="1:17" ht="12.75" hidden="1">
      <c r="A133" s="3"/>
      <c r="B133" s="2" t="s">
        <v>74</v>
      </c>
      <c r="E133" s="89"/>
      <c r="F133" s="89"/>
      <c r="G133" s="89"/>
      <c r="H133" s="89"/>
      <c r="I133" s="89"/>
      <c r="J133" s="89"/>
      <c r="K133" s="89"/>
      <c r="L133" s="89"/>
      <c r="M133" s="89"/>
      <c r="N133" s="89"/>
      <c r="O133" s="89"/>
      <c r="P133" s="89"/>
      <c r="Q133" s="89"/>
    </row>
    <row r="134" spans="1:17" ht="12.75" hidden="1">
      <c r="A134" s="3"/>
      <c r="B134" s="2" t="s">
        <v>86</v>
      </c>
      <c r="E134" s="89"/>
      <c r="F134" s="89"/>
      <c r="G134" s="89"/>
      <c r="H134" s="89"/>
      <c r="I134" s="89"/>
      <c r="J134" s="89"/>
      <c r="K134" s="89"/>
      <c r="L134" s="89"/>
      <c r="M134" s="89"/>
      <c r="N134" s="89"/>
      <c r="O134" s="89"/>
      <c r="P134" s="89"/>
      <c r="Q134" s="89"/>
    </row>
    <row r="135" spans="1:17" ht="12.75" hidden="1">
      <c r="A135" s="3"/>
      <c r="B135" s="2" t="s">
        <v>87</v>
      </c>
      <c r="E135" s="89"/>
      <c r="F135" s="89"/>
      <c r="G135" s="89"/>
      <c r="H135" s="89"/>
      <c r="I135" s="89"/>
      <c r="J135" s="89"/>
      <c r="K135" s="89"/>
      <c r="L135" s="89"/>
      <c r="M135" s="89"/>
      <c r="N135" s="89"/>
      <c r="O135" s="89"/>
      <c r="P135" s="89"/>
      <c r="Q135" s="89"/>
    </row>
    <row r="136" spans="1:17" ht="12.75" hidden="1">
      <c r="A136" s="3"/>
      <c r="E136" s="89"/>
      <c r="F136" s="89"/>
      <c r="G136" s="89"/>
      <c r="H136" s="89"/>
      <c r="I136" s="89"/>
      <c r="J136" s="89"/>
      <c r="K136" s="89"/>
      <c r="L136" s="89"/>
      <c r="M136" s="89"/>
      <c r="N136" s="89"/>
      <c r="O136" s="89"/>
      <c r="P136" s="89"/>
      <c r="Q136" s="89"/>
    </row>
    <row r="137" spans="1:17" ht="12.75" hidden="1">
      <c r="A137" s="3"/>
      <c r="B137" s="8"/>
      <c r="E137" s="89"/>
      <c r="F137" s="89"/>
      <c r="G137" s="89"/>
      <c r="H137" s="89"/>
      <c r="I137" s="89"/>
      <c r="J137" s="89"/>
      <c r="K137" s="89"/>
      <c r="L137" s="89"/>
      <c r="M137" s="89"/>
      <c r="N137" s="89"/>
      <c r="O137" s="89"/>
      <c r="P137" s="89"/>
      <c r="Q137" s="89"/>
    </row>
    <row r="138" spans="1:17" ht="12.75" hidden="1">
      <c r="A138" s="3"/>
      <c r="B138" s="8"/>
      <c r="E138" s="89"/>
      <c r="F138" s="89"/>
      <c r="G138" s="89"/>
      <c r="H138" s="89"/>
      <c r="I138" s="89"/>
      <c r="J138" s="89"/>
      <c r="K138" s="89"/>
      <c r="L138" s="89"/>
      <c r="M138" s="89"/>
      <c r="N138" s="89"/>
      <c r="O138" s="89"/>
      <c r="P138" s="89"/>
      <c r="Q138" s="89"/>
    </row>
    <row r="139" spans="1:17" ht="12.75" hidden="1">
      <c r="A139" s="87"/>
      <c r="B139" s="87"/>
      <c r="C139" s="87"/>
      <c r="D139" s="87"/>
      <c r="E139" s="87"/>
      <c r="F139" s="87"/>
      <c r="G139" s="87"/>
      <c r="H139" s="87"/>
      <c r="I139" s="87"/>
      <c r="J139" s="87"/>
      <c r="K139" s="87"/>
      <c r="L139" s="87"/>
      <c r="M139" s="87"/>
      <c r="N139" s="87"/>
      <c r="O139" s="87"/>
      <c r="P139" s="87"/>
      <c r="Q139" s="87"/>
    </row>
  </sheetData>
  <sheetProtection password="C4A1" sheet="1"/>
  <mergeCells count="2">
    <mergeCell ref="A57:Q57"/>
    <mergeCell ref="C3:H3"/>
  </mergeCells>
  <dataValidations count="6">
    <dataValidation type="list" allowBlank="1" showInputMessage="1" showErrorMessage="1" sqref="C6">
      <formula1>$C$64:$C$68</formula1>
    </dataValidation>
    <dataValidation type="list" allowBlank="1" showInputMessage="1" showErrorMessage="1" sqref="C4">
      <formula1>$D$64:$D$67</formula1>
    </dataValidation>
    <dataValidation type="list" allowBlank="1" showInputMessage="1" showErrorMessage="1" sqref="F5">
      <formula1>$B$96:$B$109</formula1>
    </dataValidation>
    <dataValidation type="list" allowBlank="1" showInputMessage="1" showErrorMessage="1" sqref="C3">
      <formula1>$B$70:$B$93</formula1>
    </dataValidation>
    <dataValidation type="decimal" allowBlank="1" showInputMessage="1" showErrorMessage="1" errorTitle="Non-numeric value entered" error="Only numeric entries are acceptable.  Try again." sqref="F19:P21 E19 E21">
      <formula1>-99999999999999</formula1>
      <formula2>999999999999999</formula2>
    </dataValidation>
    <dataValidation type="decimal" operator="greaterThanOrEqual" allowBlank="1" showInputMessage="1" showErrorMessage="1" errorTitle="Unacceptable value entered" error="Only positive, numeric entries are acceptable.  Try again." sqref="E25:P26 E40:P40 E23:E24 E20">
      <formula1>0</formula1>
    </dataValidation>
  </dataValidations>
  <printOptions/>
  <pageMargins left="0" right="0" top="0.5" bottom="0.5" header="0.5" footer="0.5"/>
  <pageSetup cellComments="asDisplayed" fitToHeight="1" fitToWidth="1" horizontalDpi="600" verticalDpi="600" orientation="landscape" scale="52" r:id="rId1"/>
  <headerFooter alignWithMargins="0">
    <oddFooter>&amp;L&amp;A&amp;CSummary Income Statement&amp;R&amp;D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35"/>
  <sheetViews>
    <sheetView zoomScale="90" zoomScaleNormal="90" zoomScalePageLayoutView="0" workbookViewId="0" topLeftCell="A1">
      <selection activeCell="A27" sqref="A27:Q27"/>
    </sheetView>
  </sheetViews>
  <sheetFormatPr defaultColWidth="9.33203125" defaultRowHeight="12.75"/>
  <cols>
    <col min="1" max="1" width="4.66015625" style="2" bestFit="1" customWidth="1"/>
    <col min="2" max="2" width="26" style="2" customWidth="1"/>
    <col min="3" max="3" width="24.83203125" style="2" customWidth="1"/>
    <col min="4" max="4" width="18.66015625" style="2" customWidth="1"/>
    <col min="5" max="17" width="17.83203125" style="2" customWidth="1"/>
    <col min="18" max="18" width="2.83203125" style="2" customWidth="1"/>
    <col min="19" max="23" width="12.83203125" style="2" customWidth="1"/>
    <col min="24" max="16384" width="9.33203125" style="2" customWidth="1"/>
  </cols>
  <sheetData>
    <row r="1" spans="1:22" ht="12.75">
      <c r="A1" s="126"/>
      <c r="B1" s="126"/>
      <c r="C1" s="126"/>
      <c r="D1" s="97" t="s">
        <v>22</v>
      </c>
      <c r="E1" s="97"/>
      <c r="F1" s="97"/>
      <c r="G1" s="97"/>
      <c r="H1" s="97"/>
      <c r="I1" s="97"/>
      <c r="J1" s="97"/>
      <c r="K1" s="97"/>
      <c r="L1" s="97"/>
      <c r="M1" s="97"/>
      <c r="N1" s="97"/>
      <c r="O1" s="97"/>
      <c r="P1" s="97"/>
      <c r="Q1" s="97"/>
      <c r="R1" s="76"/>
      <c r="S1" s="76"/>
      <c r="T1" s="76"/>
      <c r="U1" s="76"/>
      <c r="V1" s="76"/>
    </row>
    <row r="2" spans="1:22" ht="12.75">
      <c r="A2" s="126"/>
      <c r="B2" s="126"/>
      <c r="C2" s="126"/>
      <c r="D2" s="33"/>
      <c r="E2" s="33"/>
      <c r="F2" s="33"/>
      <c r="G2" s="33"/>
      <c r="H2" s="33"/>
      <c r="I2" s="33"/>
      <c r="J2" s="33"/>
      <c r="K2" s="33"/>
      <c r="L2" s="33"/>
      <c r="M2" s="33"/>
      <c r="N2" s="33"/>
      <c r="O2" s="33"/>
      <c r="P2" s="33"/>
      <c r="Q2" s="33"/>
      <c r="R2" s="76"/>
      <c r="S2" s="76"/>
      <c r="T2" s="76"/>
      <c r="U2" s="76"/>
      <c r="V2" s="76"/>
    </row>
    <row r="3" spans="1:22" ht="12.75">
      <c r="A3" s="4"/>
      <c r="B3" s="5" t="s">
        <v>136</v>
      </c>
      <c r="C3" s="319" t="str">
        <f>+'Part 1'!C3:F3</f>
        <v>             ----------------------------------------&gt;            </v>
      </c>
      <c r="D3" s="319"/>
      <c r="E3" s="319"/>
      <c r="F3" s="319"/>
      <c r="G3" s="319"/>
      <c r="H3" s="319"/>
      <c r="I3" s="239"/>
      <c r="J3" s="239"/>
      <c r="K3" s="239"/>
      <c r="L3" s="239"/>
      <c r="M3" s="239"/>
      <c r="N3" s="239"/>
      <c r="O3" s="239"/>
      <c r="P3" s="239"/>
      <c r="Q3" s="239"/>
      <c r="R3" s="75"/>
      <c r="S3" s="75"/>
      <c r="T3" s="75"/>
      <c r="U3" s="75"/>
      <c r="V3" s="75"/>
    </row>
    <row r="4" spans="1:22" ht="12.75">
      <c r="A4" s="4"/>
      <c r="B4" s="5" t="s">
        <v>6</v>
      </c>
      <c r="C4" s="134">
        <f>+'Part 1'!C4</f>
        <v>2017</v>
      </c>
      <c r="E4" s="110" t="s">
        <v>21</v>
      </c>
      <c r="F4" s="143" t="str">
        <f>+'Part 1'!F4</f>
        <v>STAR</v>
      </c>
      <c r="G4" s="140"/>
      <c r="H4" s="135"/>
      <c r="I4" s="135"/>
      <c r="J4" s="135"/>
      <c r="K4" s="135"/>
      <c r="L4" s="135"/>
      <c r="M4" s="135"/>
      <c r="N4" s="135"/>
      <c r="O4" s="135"/>
      <c r="P4" s="135"/>
      <c r="Q4" s="136"/>
      <c r="R4" s="75"/>
      <c r="S4" s="75"/>
      <c r="T4" s="75"/>
      <c r="U4" s="75"/>
      <c r="V4" s="75"/>
    </row>
    <row r="5" spans="1:22" ht="12.75">
      <c r="A5" s="4"/>
      <c r="B5" s="5" t="s">
        <v>7</v>
      </c>
      <c r="C5" s="150">
        <f>+'Part 1'!C5</f>
        <v>0</v>
      </c>
      <c r="E5" s="111" t="s">
        <v>137</v>
      </c>
      <c r="F5" s="148">
        <f>+'Part 1'!F5</f>
        <v>0</v>
      </c>
      <c r="G5" s="127"/>
      <c r="H5" s="128"/>
      <c r="I5" s="128"/>
      <c r="J5" s="128"/>
      <c r="K5" s="128"/>
      <c r="L5" s="128"/>
      <c r="M5" s="128"/>
      <c r="N5" s="128"/>
      <c r="O5" s="128"/>
      <c r="P5" s="128"/>
      <c r="Q5" s="128"/>
      <c r="R5" s="144"/>
      <c r="S5" s="144"/>
      <c r="T5" s="144"/>
      <c r="U5" s="144"/>
      <c r="V5" s="144"/>
    </row>
    <row r="6" spans="1:22" ht="12.75">
      <c r="A6" s="4"/>
      <c r="B6" s="5" t="s">
        <v>8</v>
      </c>
      <c r="C6" s="148">
        <f>+'Part 1'!C6</f>
        <v>0</v>
      </c>
      <c r="D6" s="317" t="s">
        <v>122</v>
      </c>
      <c r="E6" s="317"/>
      <c r="F6" s="150">
        <f>+'Part 1'!F6</f>
        <v>0</v>
      </c>
      <c r="G6" s="128"/>
      <c r="H6" s="128"/>
      <c r="I6" s="128"/>
      <c r="J6" s="128"/>
      <c r="K6" s="128"/>
      <c r="L6" s="128"/>
      <c r="M6" s="128"/>
      <c r="N6" s="128"/>
      <c r="O6" s="128"/>
      <c r="P6" s="128"/>
      <c r="Q6" s="128"/>
      <c r="R6" s="144"/>
      <c r="S6" s="144"/>
      <c r="T6" s="144"/>
      <c r="U6" s="144"/>
      <c r="V6" s="144"/>
    </row>
    <row r="7" spans="1:22" ht="12.75">
      <c r="A7" s="4"/>
      <c r="B7" s="1"/>
      <c r="C7" s="1"/>
      <c r="D7" s="1"/>
      <c r="E7" s="6"/>
      <c r="F7" s="6"/>
      <c r="G7" s="6"/>
      <c r="H7" s="7"/>
      <c r="I7" s="7"/>
      <c r="J7" s="7"/>
      <c r="K7" s="7"/>
      <c r="L7" s="7"/>
      <c r="M7" s="7"/>
      <c r="N7" s="7"/>
      <c r="O7" s="7"/>
      <c r="P7" s="7"/>
      <c r="Q7" s="16"/>
      <c r="R7" s="77"/>
      <c r="S7" s="77"/>
      <c r="T7" s="77"/>
      <c r="U7" s="77"/>
      <c r="V7" s="77"/>
    </row>
    <row r="8" spans="1:22" ht="12.75">
      <c r="A8" s="16"/>
      <c r="B8" s="137" t="s">
        <v>149</v>
      </c>
      <c r="C8" s="145" t="s">
        <v>55</v>
      </c>
      <c r="D8" s="145"/>
      <c r="E8" s="145"/>
      <c r="F8" s="141"/>
      <c r="G8" s="138"/>
      <c r="H8" s="126"/>
      <c r="I8" s="126"/>
      <c r="J8" s="126"/>
      <c r="K8" s="126"/>
      <c r="L8" s="126"/>
      <c r="M8" s="126"/>
      <c r="N8" s="126"/>
      <c r="O8" s="126"/>
      <c r="P8" s="126"/>
      <c r="Q8" s="5"/>
      <c r="R8" s="146"/>
      <c r="S8" s="146"/>
      <c r="T8" s="146"/>
      <c r="U8" s="146"/>
      <c r="V8" s="146"/>
    </row>
    <row r="9" spans="1:22" ht="12.75">
      <c r="A9" s="16"/>
      <c r="B9" s="149"/>
      <c r="C9" s="4"/>
      <c r="D9" s="4"/>
      <c r="E9" s="126"/>
      <c r="F9" s="126"/>
      <c r="G9" s="126"/>
      <c r="H9" s="11"/>
      <c r="I9" s="11"/>
      <c r="J9" s="11"/>
      <c r="K9" s="11"/>
      <c r="L9" s="11"/>
      <c r="M9" s="11"/>
      <c r="N9" s="11"/>
      <c r="O9" s="11"/>
      <c r="P9" s="11"/>
      <c r="Q9" s="130"/>
      <c r="R9" s="31"/>
      <c r="S9" s="31"/>
      <c r="T9" s="31"/>
      <c r="U9" s="31"/>
      <c r="V9" s="31"/>
    </row>
    <row r="10" spans="2:22" ht="12.75">
      <c r="B10" s="253"/>
      <c r="C10" s="253"/>
      <c r="D10" s="254" t="s">
        <v>0</v>
      </c>
      <c r="E10" s="266" t="str">
        <f>+'Part 1'!E10</f>
        <v>Sep-16</v>
      </c>
      <c r="F10" s="267" t="str">
        <f>+'Part 1'!F10</f>
        <v>Oct-16</v>
      </c>
      <c r="G10" s="267" t="str">
        <f>+'Part 1'!G10</f>
        <v>Nov-16</v>
      </c>
      <c r="H10" s="267" t="str">
        <f>+'Part 1'!H10</f>
        <v>Dec-16</v>
      </c>
      <c r="I10" s="267" t="str">
        <f>+'Part 1'!I10</f>
        <v>Jan-17</v>
      </c>
      <c r="J10" s="266" t="str">
        <f>+'Part 1'!J10</f>
        <v>Feb-17</v>
      </c>
      <c r="K10" s="267" t="str">
        <f>+'Part 1'!K10</f>
        <v>Mar-17</v>
      </c>
      <c r="L10" s="267" t="str">
        <f>+'Part 1'!L10</f>
        <v>Apr-17</v>
      </c>
      <c r="M10" s="267" t="str">
        <f>+'Part 1'!M10</f>
        <v>May-17</v>
      </c>
      <c r="N10" s="267" t="str">
        <f>+'Part 1'!N10</f>
        <v>Jun-17</v>
      </c>
      <c r="O10" s="266" t="str">
        <f>+'Part 1'!O10</f>
        <v>Jul-17</v>
      </c>
      <c r="P10" s="267" t="str">
        <f>+'Part 1'!P10</f>
        <v>Aug-17</v>
      </c>
      <c r="Q10" s="255" t="s">
        <v>1</v>
      </c>
      <c r="R10" s="24"/>
      <c r="S10" s="24"/>
      <c r="T10" s="24"/>
      <c r="U10" s="24"/>
      <c r="V10" s="24"/>
    </row>
    <row r="11" spans="1:22" ht="12.75">
      <c r="A11" s="142" t="s">
        <v>27</v>
      </c>
      <c r="B11" s="253"/>
      <c r="C11" s="253"/>
      <c r="D11" s="253"/>
      <c r="E11" s="268"/>
      <c r="F11" s="269"/>
      <c r="G11" s="268"/>
      <c r="H11" s="268"/>
      <c r="I11" s="268"/>
      <c r="J11" s="268"/>
      <c r="K11" s="268"/>
      <c r="L11" s="268"/>
      <c r="M11" s="268"/>
      <c r="N11" s="268"/>
      <c r="O11" s="268"/>
      <c r="P11" s="268"/>
      <c r="Q11" s="255"/>
      <c r="R11" s="24"/>
      <c r="S11" s="24"/>
      <c r="T11" s="24"/>
      <c r="U11" s="24"/>
      <c r="V11" s="24"/>
    </row>
    <row r="12" spans="1:22" ht="12.75">
      <c r="A12" s="13">
        <v>1</v>
      </c>
      <c r="B12" s="20" t="s">
        <v>67</v>
      </c>
      <c r="C12" s="67"/>
      <c r="D12" s="67"/>
      <c r="E12" s="67">
        <f>IF('Part 5'!E29=0,0,('Part 5'!E29-'Part 5'!E26)/'Part 5'!E29)</f>
        <v>0</v>
      </c>
      <c r="F12" s="67">
        <f>IF('Part 5'!F29=0,0,('Part 5'!F29-'Part 5'!F26)/'Part 5'!F29)</f>
        <v>0</v>
      </c>
      <c r="G12" s="67">
        <f>IF('Part 5'!G29=0,0,('Part 5'!G29-'Part 5'!G26)/'Part 5'!G29)</f>
        <v>0</v>
      </c>
      <c r="H12" s="67">
        <f>IF('Part 5'!H29=0,0,('Part 5'!H29-'Part 5'!H26)/'Part 5'!H29)</f>
        <v>0</v>
      </c>
      <c r="I12" s="67">
        <f>IF('Part 5'!I29=0,0,('Part 5'!I29-'Part 5'!I26)/'Part 5'!I29)</f>
        <v>0</v>
      </c>
      <c r="J12" s="67">
        <f>IF('Part 5'!J29=0,0,('Part 5'!J29-'Part 5'!J26)/'Part 5'!J29)</f>
        <v>0</v>
      </c>
      <c r="K12" s="67">
        <f>IF('Part 5'!K29=0,0,('Part 5'!K29-'Part 5'!K26)/'Part 5'!K29)</f>
        <v>0</v>
      </c>
      <c r="L12" s="67">
        <f>IF('Part 5'!L29=0,0,('Part 5'!L29-'Part 5'!L26)/'Part 5'!L29)</f>
        <v>0</v>
      </c>
      <c r="M12" s="67">
        <f>IF('Part 5'!M29=0,0,('Part 5'!M29-'Part 5'!M26)/'Part 5'!M29)</f>
        <v>0</v>
      </c>
      <c r="N12" s="67">
        <f>IF('Part 5'!N29=0,0,('Part 5'!N29-'Part 5'!N26)/'Part 5'!N29)</f>
        <v>0</v>
      </c>
      <c r="O12" s="67">
        <f>IF('Part 5'!O29=0,0,('Part 5'!O29-'Part 5'!O26)/'Part 5'!O29)</f>
        <v>0</v>
      </c>
      <c r="P12" s="67">
        <f>IF('Part 5'!P29=0,0,('Part 5'!P29-'Part 5'!P26)/'Part 5'!P29)</f>
        <v>0</v>
      </c>
      <c r="Q12" s="67">
        <f>IF('Part 5'!Q29=0,0,('Part 5'!Q29-'Part 5'!Q26)/'Part 5'!Q29)</f>
        <v>0</v>
      </c>
      <c r="R12" s="67"/>
      <c r="S12" s="105"/>
      <c r="T12" s="67"/>
      <c r="U12" s="67"/>
      <c r="V12" s="67"/>
    </row>
    <row r="13" spans="1:22" ht="12.75">
      <c r="A13" s="13"/>
      <c r="B13" s="20"/>
      <c r="C13" s="67"/>
      <c r="D13" s="67"/>
      <c r="E13" s="67"/>
      <c r="F13" s="67"/>
      <c r="G13" s="67"/>
      <c r="H13" s="67"/>
      <c r="I13" s="67"/>
      <c r="J13" s="67"/>
      <c r="K13" s="67"/>
      <c r="L13" s="67"/>
      <c r="M13" s="67"/>
      <c r="N13" s="67"/>
      <c r="O13" s="67"/>
      <c r="P13" s="67"/>
      <c r="Q13" s="67"/>
      <c r="R13" s="67"/>
      <c r="S13" s="67"/>
      <c r="T13" s="67"/>
      <c r="U13" s="67"/>
      <c r="V13" s="68"/>
    </row>
    <row r="14" spans="1:22" ht="12.75">
      <c r="A14" s="13"/>
      <c r="B14" s="40" t="s">
        <v>152</v>
      </c>
      <c r="C14" s="67"/>
      <c r="D14" s="67"/>
      <c r="E14" s="67"/>
      <c r="F14" s="67"/>
      <c r="G14" s="67"/>
      <c r="H14" s="67"/>
      <c r="I14" s="67"/>
      <c r="J14" s="67"/>
      <c r="K14" s="67"/>
      <c r="L14" s="67"/>
      <c r="M14" s="67"/>
      <c r="N14" s="67"/>
      <c r="O14" s="67"/>
      <c r="P14" s="67"/>
      <c r="Q14" s="67"/>
      <c r="R14" s="67"/>
      <c r="S14" s="67"/>
      <c r="T14" s="67"/>
      <c r="U14" s="67"/>
      <c r="V14" s="68"/>
    </row>
    <row r="15" spans="1:22" ht="12.75">
      <c r="A15" s="13">
        <v>2</v>
      </c>
      <c r="B15" s="20" t="s">
        <v>216</v>
      </c>
      <c r="C15" s="67"/>
      <c r="D15" s="67"/>
      <c r="E15" s="100">
        <f>IF('Part 1'!E12=0,0,'Part 1'!E40/'Part 1'!E12)</f>
        <v>0</v>
      </c>
      <c r="F15" s="100">
        <f>IF('Part 1'!F12=0,0,'Part 1'!F40/'Part 1'!F12)</f>
        <v>0</v>
      </c>
      <c r="G15" s="100">
        <f>IF('Part 1'!G12=0,0,'Part 1'!G40/'Part 1'!G12)</f>
        <v>0</v>
      </c>
      <c r="H15" s="100">
        <f>IF('Part 1'!H12=0,0,'Part 1'!H40/'Part 1'!H12)</f>
        <v>0</v>
      </c>
      <c r="I15" s="100">
        <f>IF('Part 1'!I12=0,0,'Part 1'!I40/'Part 1'!I12)</f>
        <v>0</v>
      </c>
      <c r="J15" s="100">
        <f>IF('Part 1'!J12=0,0,'Part 1'!J40/'Part 1'!J12)</f>
        <v>0</v>
      </c>
      <c r="K15" s="100">
        <f>IF('Part 1'!K12=0,0,'Part 1'!K40/'Part 1'!K12)</f>
        <v>0</v>
      </c>
      <c r="L15" s="100">
        <f>IF('Part 1'!L12=0,0,'Part 1'!L40/'Part 1'!L12)</f>
        <v>0</v>
      </c>
      <c r="M15" s="100">
        <f>IF('Part 1'!M12=0,0,'Part 1'!M40/'Part 1'!M12)</f>
        <v>0</v>
      </c>
      <c r="N15" s="100">
        <f>IF('Part 1'!N12=0,0,'Part 1'!N40/'Part 1'!N12)</f>
        <v>0</v>
      </c>
      <c r="O15" s="100">
        <f>IF('Part 1'!O12=0,0,'Part 1'!O40/'Part 1'!O12)</f>
        <v>0</v>
      </c>
      <c r="P15" s="100">
        <f>IF('Part 1'!P12=0,0,'Part 1'!P40/'Part 1'!P12)</f>
        <v>0</v>
      </c>
      <c r="Q15" s="100">
        <f>IF('Part 1'!Q12=0,0,'Part 1'!Q40/'Part 1'!Q12)</f>
        <v>0</v>
      </c>
      <c r="R15" s="67"/>
      <c r="S15" s="67"/>
      <c r="T15" s="67"/>
      <c r="U15" s="67"/>
      <c r="V15" s="68"/>
    </row>
    <row r="16" spans="1:22" ht="12.75">
      <c r="A16" s="15">
        <v>3</v>
      </c>
      <c r="B16" s="286" t="s">
        <v>277</v>
      </c>
      <c r="C16" s="270"/>
      <c r="D16" s="270"/>
      <c r="E16" s="103">
        <f>IF('Part 1'!E12=0,0,('Part 1'!E23+'Part 1'!E24)/'Part 1'!E12)</f>
        <v>0</v>
      </c>
      <c r="F16" s="103">
        <f>IF('Part 1'!F12=0,0,('Part 1'!F23+'Part 1'!F24)/'Part 1'!F12)</f>
        <v>0</v>
      </c>
      <c r="G16" s="103">
        <f>IF('Part 1'!G12=0,0,('Part 1'!G23+'Part 1'!G24)/'Part 1'!G12)</f>
        <v>0</v>
      </c>
      <c r="H16" s="103">
        <f>IF('Part 1'!H12=0,0,('Part 1'!H23+'Part 1'!H24)/'Part 1'!H12)</f>
        <v>0</v>
      </c>
      <c r="I16" s="103">
        <f>IF('Part 1'!I12=0,0,('Part 1'!I23+'Part 1'!I24)/'Part 1'!I12)</f>
        <v>0</v>
      </c>
      <c r="J16" s="103">
        <f>IF('Part 1'!J12=0,0,('Part 1'!J23+'Part 1'!J24)/'Part 1'!J12)</f>
        <v>0</v>
      </c>
      <c r="K16" s="103">
        <f>IF('Part 1'!K12=0,0,('Part 1'!K23+'Part 1'!K24)/'Part 1'!K12)</f>
        <v>0</v>
      </c>
      <c r="L16" s="103">
        <f>IF('Part 1'!L12=0,0,('Part 1'!L23+'Part 1'!L24)/'Part 1'!L12)</f>
        <v>0</v>
      </c>
      <c r="M16" s="103">
        <f>IF('Part 1'!M12=0,0,('Part 1'!M23+'Part 1'!M24)/'Part 1'!M12)</f>
        <v>0</v>
      </c>
      <c r="N16" s="103">
        <f>IF('Part 1'!N12=0,0,('Part 1'!N23+'Part 1'!N24)/'Part 1'!N12)</f>
        <v>0</v>
      </c>
      <c r="O16" s="103">
        <f>IF('Part 1'!O12=0,0,('Part 1'!O23+'Part 1'!O24)/'Part 1'!O12)</f>
        <v>0</v>
      </c>
      <c r="P16" s="103">
        <f>IF('Part 1'!P12=0,0,('Part 1'!P23+'Part 1'!P24)/'Part 1'!P12)</f>
        <v>0</v>
      </c>
      <c r="Q16" s="103">
        <f>IF('Part 1'!Q12=0,0,('Part 1'!Q23+'Part 1'!Q24)/'Part 1'!Q12)</f>
        <v>0</v>
      </c>
      <c r="R16" s="280"/>
      <c r="S16" s="280"/>
      <c r="T16" s="281"/>
      <c r="U16" s="281"/>
      <c r="V16" s="281"/>
    </row>
    <row r="17" spans="1:22" ht="12.75">
      <c r="A17" s="15">
        <v>4</v>
      </c>
      <c r="B17" s="179" t="s">
        <v>175</v>
      </c>
      <c r="C17" s="67"/>
      <c r="D17" s="67"/>
      <c r="E17" s="103">
        <f>IF('Part 1'!E12=0,0,('Part 1'!E25+'Part 1'!E26)/'Part 1'!E12)</f>
        <v>0</v>
      </c>
      <c r="F17" s="103">
        <f>IF('Part 1'!F12=0,0,('Part 1'!F25+'Part 1'!F26)/'Part 1'!F12)</f>
        <v>0</v>
      </c>
      <c r="G17" s="103">
        <f>IF('Part 1'!G12=0,0,('Part 1'!G25+'Part 1'!G26)/'Part 1'!G12)</f>
        <v>0</v>
      </c>
      <c r="H17" s="103">
        <f>IF('Part 1'!H12=0,0,('Part 1'!H25+'Part 1'!H26)/'Part 1'!H12)</f>
        <v>0</v>
      </c>
      <c r="I17" s="103">
        <f>IF('Part 1'!I12=0,0,('Part 1'!I25+'Part 1'!I26)/'Part 1'!I12)</f>
        <v>0</v>
      </c>
      <c r="J17" s="103">
        <f>IF('Part 1'!J12=0,0,('Part 1'!J25+'Part 1'!J26)/'Part 1'!J12)</f>
        <v>0</v>
      </c>
      <c r="K17" s="103">
        <f>IF('Part 1'!K12=0,0,('Part 1'!K25+'Part 1'!K26)/'Part 1'!K12)</f>
        <v>0</v>
      </c>
      <c r="L17" s="103">
        <f>IF('Part 1'!L12=0,0,('Part 1'!L25+'Part 1'!L26)/'Part 1'!L12)</f>
        <v>0</v>
      </c>
      <c r="M17" s="103">
        <f>IF('Part 1'!M12=0,0,('Part 1'!M25+'Part 1'!M26)/'Part 1'!M12)</f>
        <v>0</v>
      </c>
      <c r="N17" s="103">
        <f>IF('Part 1'!N12=0,0,('Part 1'!N25+'Part 1'!N26)/'Part 1'!N12)</f>
        <v>0</v>
      </c>
      <c r="O17" s="103">
        <f>IF('Part 1'!O12=0,0,('Part 1'!O25+'Part 1'!O26)/'Part 1'!O12)</f>
        <v>0</v>
      </c>
      <c r="P17" s="103">
        <f>IF('Part 1'!P12=0,0,('Part 1'!P25+'Part 1'!P26)/'Part 1'!P12)</f>
        <v>0</v>
      </c>
      <c r="Q17" s="103">
        <f>IF('Part 1'!Q12=0,0,('Part 1'!Q25+'Part 1'!Q26)/'Part 1'!Q12)</f>
        <v>0</v>
      </c>
      <c r="R17" s="67"/>
      <c r="S17" s="67"/>
      <c r="T17" s="67"/>
      <c r="U17" s="67"/>
      <c r="V17" s="68"/>
    </row>
    <row r="18" spans="1:22" s="91" customFormat="1" ht="12.75">
      <c r="A18" s="15">
        <v>5</v>
      </c>
      <c r="B18" s="262" t="s">
        <v>282</v>
      </c>
      <c r="C18" s="270"/>
      <c r="D18" s="67"/>
      <c r="E18" s="103">
        <f>IF('Part 1'!E12=0,0,SUM('Part 1'!E36-'Part 1'!E33-'Part 1'!E35)/'Part 1'!E12)</f>
        <v>0</v>
      </c>
      <c r="F18" s="103">
        <f>IF('Part 1'!F12=0,0,SUM('Part 1'!F36-'Part 1'!F33-'Part 1'!F35)/'Part 1'!F12)</f>
        <v>0</v>
      </c>
      <c r="G18" s="103">
        <f>IF('Part 1'!G12=0,0,SUM('Part 1'!G36-'Part 1'!G33-'Part 1'!G35)/'Part 1'!G12)</f>
        <v>0</v>
      </c>
      <c r="H18" s="103">
        <f>IF('Part 1'!H12=0,0,SUM('Part 1'!H36-'Part 1'!H33-'Part 1'!H35)/'Part 1'!H12)</f>
        <v>0</v>
      </c>
      <c r="I18" s="103">
        <f>IF('Part 1'!I12=0,0,SUM('Part 1'!I36-'Part 1'!I33-'Part 1'!I35)/'Part 1'!I12)</f>
        <v>0</v>
      </c>
      <c r="J18" s="103">
        <f>IF('Part 1'!J12=0,0,SUM('Part 1'!J36-'Part 1'!J33-'Part 1'!J35)/'Part 1'!J12)</f>
        <v>0</v>
      </c>
      <c r="K18" s="103">
        <f>IF('Part 1'!K12=0,0,SUM('Part 1'!K36-'Part 1'!K33-'Part 1'!K35)/'Part 1'!K12)</f>
        <v>0</v>
      </c>
      <c r="L18" s="103">
        <f>IF('Part 1'!L12=0,0,SUM('Part 1'!L36-'Part 1'!L33-'Part 1'!L35)/'Part 1'!L12)</f>
        <v>0</v>
      </c>
      <c r="M18" s="103">
        <f>IF('Part 1'!M12=0,0,SUM('Part 1'!M36-'Part 1'!M33-'Part 1'!M35)/'Part 1'!M12)</f>
        <v>0</v>
      </c>
      <c r="N18" s="103">
        <f>IF('Part 1'!N12=0,0,SUM('Part 1'!N36-'Part 1'!N33-'Part 1'!N35)/'Part 1'!N12)</f>
        <v>0</v>
      </c>
      <c r="O18" s="103">
        <f>IF('Part 1'!O12=0,0,SUM('Part 1'!O36-'Part 1'!O33-'Part 1'!O35)/'Part 1'!O12)</f>
        <v>0</v>
      </c>
      <c r="P18" s="103">
        <f>IF('Part 1'!P12=0,0,SUM('Part 1'!P36-'Part 1'!P33-'Part 1'!P35)/'Part 1'!P12)</f>
        <v>0</v>
      </c>
      <c r="Q18" s="103">
        <f>IF('Part 1'!Q12=0,0,SUM('Part 1'!Q36-'Part 1'!Q33-'Part 1'!Q35)/'Part 1'!Q12)</f>
        <v>0</v>
      </c>
      <c r="R18" s="67"/>
      <c r="S18" s="67"/>
      <c r="T18" s="67"/>
      <c r="U18" s="67"/>
      <c r="V18" s="67"/>
    </row>
    <row r="19" spans="1:22" s="91" customFormat="1" ht="12.75">
      <c r="A19" s="15">
        <v>6</v>
      </c>
      <c r="B19" s="20" t="s">
        <v>153</v>
      </c>
      <c r="C19" s="67"/>
      <c r="D19" s="67"/>
      <c r="E19" s="103">
        <f>IF('Part 1'!E12=0,0,SUM('Part 5'!E24+'Part 5'!E25)/'Part 1'!E12)</f>
        <v>0</v>
      </c>
      <c r="F19" s="103">
        <f>IF('Part 1'!F12=0,0,SUM('Part 5'!F24+'Part 5'!F25)/'Part 1'!F12)</f>
        <v>0</v>
      </c>
      <c r="G19" s="103">
        <f>IF('Part 1'!G12=0,0,SUM('Part 5'!G24+'Part 5'!G25)/'Part 1'!G12)</f>
        <v>0</v>
      </c>
      <c r="H19" s="103">
        <f>IF('Part 1'!H12=0,0,SUM('Part 5'!H24+'Part 5'!H25)/'Part 1'!H12)</f>
        <v>0</v>
      </c>
      <c r="I19" s="103">
        <f>IF('Part 1'!I12=0,0,SUM('Part 5'!I24+'Part 5'!I25)/'Part 1'!I12)</f>
        <v>0</v>
      </c>
      <c r="J19" s="103">
        <f>IF('Part 1'!J12=0,0,SUM('Part 5'!J24+'Part 5'!J25)/'Part 1'!J12)</f>
        <v>0</v>
      </c>
      <c r="K19" s="103">
        <f>IF('Part 1'!K12=0,0,SUM('Part 5'!K24+'Part 5'!K25)/'Part 1'!K12)</f>
        <v>0</v>
      </c>
      <c r="L19" s="103">
        <f>IF('Part 1'!L12=0,0,SUM('Part 5'!L24+'Part 5'!L25)/'Part 1'!L12)</f>
        <v>0</v>
      </c>
      <c r="M19" s="103">
        <f>IF('Part 1'!M12=0,0,SUM('Part 5'!M24+'Part 5'!M25)/'Part 1'!M12)</f>
        <v>0</v>
      </c>
      <c r="N19" s="103">
        <f>IF('Part 1'!N12=0,0,SUM('Part 5'!N24+'Part 5'!N25)/'Part 1'!N12)</f>
        <v>0</v>
      </c>
      <c r="O19" s="103">
        <f>IF('Part 1'!O12=0,0,SUM('Part 5'!O24+'Part 5'!O25)/'Part 1'!O12)</f>
        <v>0</v>
      </c>
      <c r="P19" s="103">
        <f>IF('Part 1'!P12=0,0,SUM('Part 5'!P24+'Part 5'!P25)/'Part 1'!P12)</f>
        <v>0</v>
      </c>
      <c r="Q19" s="103">
        <f>IF('Part 1'!Q12=0,0,SUM('Part 5'!Q24+'Part 5'!Q25)/'Part 1'!Q12)</f>
        <v>0</v>
      </c>
      <c r="R19" s="67"/>
      <c r="S19" s="105"/>
      <c r="T19" s="67"/>
      <c r="U19" s="67"/>
      <c r="V19" s="67"/>
    </row>
    <row r="20" spans="1:22" s="91" customFormat="1" ht="12.75">
      <c r="A20" s="15">
        <v>7</v>
      </c>
      <c r="B20" s="20" t="s">
        <v>281</v>
      </c>
      <c r="C20" s="67"/>
      <c r="D20" s="67"/>
      <c r="E20" s="103">
        <f>IF('Part 1'!E12=0,0,'Part 5'!E28/'Part 1'!E12)</f>
        <v>0</v>
      </c>
      <c r="F20" s="103">
        <f>IF('Part 1'!F12=0,0,'Part 5'!F28/'Part 1'!F12)</f>
        <v>0</v>
      </c>
      <c r="G20" s="103">
        <f>IF('Part 1'!G12=0,0,'Part 5'!G28/'Part 1'!G12)</f>
        <v>0</v>
      </c>
      <c r="H20" s="103">
        <f>IF('Part 1'!H12=0,0,'Part 5'!H28/'Part 1'!H12)</f>
        <v>0</v>
      </c>
      <c r="I20" s="103">
        <f>IF('Part 1'!I12=0,0,'Part 5'!I28/'Part 1'!I12)</f>
        <v>0</v>
      </c>
      <c r="J20" s="103">
        <f>IF('Part 1'!J12=0,0,'Part 5'!J28/'Part 1'!J12)</f>
        <v>0</v>
      </c>
      <c r="K20" s="103">
        <f>IF('Part 1'!K12=0,0,'Part 5'!K28/'Part 1'!K12)</f>
        <v>0</v>
      </c>
      <c r="L20" s="103">
        <f>IF('Part 1'!L12=0,0,'Part 5'!L28/'Part 1'!L12)</f>
        <v>0</v>
      </c>
      <c r="M20" s="103">
        <f>IF('Part 1'!M12=0,0,'Part 5'!M28/'Part 1'!M12)</f>
        <v>0</v>
      </c>
      <c r="N20" s="103">
        <f>IF('Part 1'!N12=0,0,'Part 5'!N28/'Part 1'!N12)</f>
        <v>0</v>
      </c>
      <c r="O20" s="103">
        <f>IF('Part 1'!O12=0,0,'Part 5'!O28/'Part 1'!O12)</f>
        <v>0</v>
      </c>
      <c r="P20" s="103">
        <f>IF('Part 1'!P12=0,0,'Part 5'!P28/'Part 1'!P12)</f>
        <v>0</v>
      </c>
      <c r="Q20" s="103">
        <f>IF('Part 1'!Q12=0,0,'Part 5'!Q28/'Part 1'!Q12)</f>
        <v>0</v>
      </c>
      <c r="R20" s="67"/>
      <c r="S20" s="105"/>
      <c r="T20" s="67"/>
      <c r="U20" s="67"/>
      <c r="V20" s="67"/>
    </row>
    <row r="21" spans="1:22" s="91" customFormat="1" ht="12.75">
      <c r="A21" s="15">
        <v>8</v>
      </c>
      <c r="B21" s="179" t="s">
        <v>217</v>
      </c>
      <c r="C21" s="67"/>
      <c r="D21" s="67"/>
      <c r="E21" s="232">
        <f>IF('Part 1'!E12=0,0,'Part 6'!E23/'Part 1'!E12)</f>
        <v>0</v>
      </c>
      <c r="F21" s="232">
        <f>IF('Part 1'!F12=0,0,'Part 6'!F23/'Part 1'!F12)</f>
        <v>0</v>
      </c>
      <c r="G21" s="232">
        <f>IF('Part 1'!G12=0,0,'Part 6'!G23/'Part 1'!G12)</f>
        <v>0</v>
      </c>
      <c r="H21" s="232">
        <f>IF('Part 1'!H12=0,0,'Part 6'!H23/'Part 1'!H12)</f>
        <v>0</v>
      </c>
      <c r="I21" s="232">
        <f>IF('Part 1'!I12=0,0,'Part 6'!I23/'Part 1'!I12)</f>
        <v>0</v>
      </c>
      <c r="J21" s="232">
        <f>IF('Part 1'!J12=0,0,'Part 6'!J23/'Part 1'!J12)</f>
        <v>0</v>
      </c>
      <c r="K21" s="232">
        <f>IF('Part 1'!K12=0,0,'Part 6'!K23/'Part 1'!K12)</f>
        <v>0</v>
      </c>
      <c r="L21" s="232">
        <f>IF('Part 1'!L12=0,0,'Part 6'!L23/'Part 1'!L12)</f>
        <v>0</v>
      </c>
      <c r="M21" s="232">
        <f>IF('Part 1'!M12=0,0,'Part 6'!M23/'Part 1'!M12)</f>
        <v>0</v>
      </c>
      <c r="N21" s="232">
        <f>IF('Part 1'!N12=0,0,'Part 6'!N23/'Part 1'!N12)</f>
        <v>0</v>
      </c>
      <c r="O21" s="232">
        <f>IF('Part 1'!O12=0,0,'Part 6'!O23/'Part 1'!O12)</f>
        <v>0</v>
      </c>
      <c r="P21" s="232">
        <f>IF('Part 1'!P12=0,0,'Part 6'!P23/'Part 1'!P12)</f>
        <v>0</v>
      </c>
      <c r="Q21" s="232">
        <f>IF('Part 1'!Q12=0,0,'Part 6'!Q23/'Part 1'!Q12)</f>
        <v>0</v>
      </c>
      <c r="R21" s="67"/>
      <c r="S21" s="105"/>
      <c r="T21" s="67"/>
      <c r="U21" s="67"/>
      <c r="V21" s="67"/>
    </row>
    <row r="22" spans="1:22" s="91" customFormat="1" ht="12.75">
      <c r="A22" s="15">
        <v>9</v>
      </c>
      <c r="B22" s="20" t="s">
        <v>154</v>
      </c>
      <c r="C22" s="67"/>
      <c r="D22" s="67"/>
      <c r="E22" s="100">
        <f>SUM(E15:E21)</f>
        <v>0</v>
      </c>
      <c r="F22" s="100">
        <f>SUM(F15:F21)</f>
        <v>0</v>
      </c>
      <c r="G22" s="100">
        <f>SUM(G15:G21)</f>
        <v>0</v>
      </c>
      <c r="H22" s="100">
        <f>SUM(H15:H21)</f>
        <v>0</v>
      </c>
      <c r="I22" s="100">
        <f>SUM(I15:I21)</f>
        <v>0</v>
      </c>
      <c r="J22" s="100">
        <f aca="true" t="shared" si="0" ref="J22:P22">SUM(J15:J21)</f>
        <v>0</v>
      </c>
      <c r="K22" s="100">
        <f t="shared" si="0"/>
        <v>0</v>
      </c>
      <c r="L22" s="100">
        <f t="shared" si="0"/>
        <v>0</v>
      </c>
      <c r="M22" s="100">
        <f t="shared" si="0"/>
        <v>0</v>
      </c>
      <c r="N22" s="100">
        <f t="shared" si="0"/>
        <v>0</v>
      </c>
      <c r="O22" s="100">
        <f t="shared" si="0"/>
        <v>0</v>
      </c>
      <c r="P22" s="100">
        <f t="shared" si="0"/>
        <v>0</v>
      </c>
      <c r="Q22" s="100">
        <f>SUM(Q15:Q21)</f>
        <v>0</v>
      </c>
      <c r="R22" s="67"/>
      <c r="S22" s="67"/>
      <c r="T22" s="67"/>
      <c r="U22" s="67"/>
      <c r="V22" s="67"/>
    </row>
    <row r="23" spans="1:22" s="91" customFormat="1" ht="12.75">
      <c r="A23" s="15">
        <v>10</v>
      </c>
      <c r="B23" s="20" t="s">
        <v>220</v>
      </c>
      <c r="C23" s="67"/>
      <c r="D23" s="67"/>
      <c r="E23" s="232">
        <f>IF('Part 1'!E12=0,0,'Part 1'!E43/'Part 1'!E12)</f>
        <v>0</v>
      </c>
      <c r="F23" s="232">
        <f>IF('Part 1'!F12=0,0,'Part 1'!F43/'Part 1'!F12)</f>
        <v>0</v>
      </c>
      <c r="G23" s="232">
        <f>IF('Part 1'!G12=0,0,'Part 1'!G43/'Part 1'!G12)</f>
        <v>0</v>
      </c>
      <c r="H23" s="232">
        <f>IF('Part 1'!H12=0,0,'Part 1'!H43/'Part 1'!H12)</f>
        <v>0</v>
      </c>
      <c r="I23" s="232">
        <f>IF('Part 1'!I12=0,0,'Part 1'!I43/'Part 1'!I12)</f>
        <v>0</v>
      </c>
      <c r="J23" s="232">
        <f>IF('Part 1'!J12=0,0,'Part 1'!J43/'Part 1'!J12)</f>
        <v>0</v>
      </c>
      <c r="K23" s="232">
        <f>IF('Part 1'!K12=0,0,'Part 1'!K43/'Part 1'!K12)</f>
        <v>0</v>
      </c>
      <c r="L23" s="232">
        <f>IF('Part 1'!L12=0,0,'Part 1'!L43/'Part 1'!L12)</f>
        <v>0</v>
      </c>
      <c r="M23" s="232">
        <f>IF('Part 1'!M12=0,0,'Part 1'!M43/'Part 1'!M12)</f>
        <v>0</v>
      </c>
      <c r="N23" s="232">
        <f>IF('Part 1'!N12=0,0,'Part 1'!N43/'Part 1'!N12)</f>
        <v>0</v>
      </c>
      <c r="O23" s="232">
        <f>IF('Part 1'!O12=0,0,'Part 1'!O43/'Part 1'!O12)</f>
        <v>0</v>
      </c>
      <c r="P23" s="232">
        <f>IF('Part 1'!P12=0,0,'Part 1'!P43/'Part 1'!P12)</f>
        <v>0</v>
      </c>
      <c r="Q23" s="232">
        <f>IF('Part 1'!Q12=0,0,'Part 1'!Q43/'Part 1'!Q12)</f>
        <v>0</v>
      </c>
      <c r="R23" s="67"/>
      <c r="S23" s="67"/>
      <c r="T23" s="67"/>
      <c r="U23" s="67"/>
      <c r="V23" s="67"/>
    </row>
    <row r="24" spans="1:22" s="91" customFormat="1" ht="12.75">
      <c r="A24" s="15">
        <v>11</v>
      </c>
      <c r="B24" s="21" t="s">
        <v>171</v>
      </c>
      <c r="C24" s="67"/>
      <c r="D24" s="67"/>
      <c r="E24" s="100">
        <f>+E22+E23</f>
        <v>0</v>
      </c>
      <c r="F24" s="100">
        <f>+F22+F23</f>
        <v>0</v>
      </c>
      <c r="G24" s="100">
        <f>+G22+G23</f>
        <v>0</v>
      </c>
      <c r="H24" s="100">
        <f>+H22+H23</f>
        <v>0</v>
      </c>
      <c r="I24" s="100">
        <f>+I22+I23</f>
        <v>0</v>
      </c>
      <c r="J24" s="100">
        <f aca="true" t="shared" si="1" ref="J24:P24">+J22+J23</f>
        <v>0</v>
      </c>
      <c r="K24" s="100">
        <f t="shared" si="1"/>
        <v>0</v>
      </c>
      <c r="L24" s="100">
        <f t="shared" si="1"/>
        <v>0</v>
      </c>
      <c r="M24" s="100">
        <f t="shared" si="1"/>
        <v>0</v>
      </c>
      <c r="N24" s="100">
        <f t="shared" si="1"/>
        <v>0</v>
      </c>
      <c r="O24" s="100">
        <f t="shared" si="1"/>
        <v>0</v>
      </c>
      <c r="P24" s="100">
        <f t="shared" si="1"/>
        <v>0</v>
      </c>
      <c r="Q24" s="101">
        <f>+Q22+Q23</f>
        <v>0</v>
      </c>
      <c r="R24" s="67"/>
      <c r="S24" s="67"/>
      <c r="T24" s="67"/>
      <c r="U24" s="67"/>
      <c r="V24" s="67"/>
    </row>
    <row r="25" spans="1:22" ht="12.75">
      <c r="A25" s="15"/>
      <c r="B25" s="20"/>
      <c r="C25" s="69"/>
      <c r="D25" s="69"/>
      <c r="E25" s="69"/>
      <c r="F25" s="69"/>
      <c r="G25" s="69"/>
      <c r="H25" s="69"/>
      <c r="I25" s="69"/>
      <c r="J25" s="69"/>
      <c r="K25" s="69"/>
      <c r="L25" s="69"/>
      <c r="M25" s="69"/>
      <c r="N25" s="69"/>
      <c r="O25" s="69"/>
      <c r="P25" s="69"/>
      <c r="Q25" s="69"/>
      <c r="R25" s="69"/>
      <c r="S25" s="69"/>
      <c r="T25" s="69"/>
      <c r="U25" s="69"/>
      <c r="V25" s="69"/>
    </row>
    <row r="26" spans="1:22" ht="12.75">
      <c r="A26" s="15"/>
      <c r="B26" s="20"/>
      <c r="C26" s="69"/>
      <c r="D26" s="69"/>
      <c r="E26" s="95"/>
      <c r="F26" s="95"/>
      <c r="G26" s="95"/>
      <c r="H26" s="95"/>
      <c r="I26" s="95"/>
      <c r="J26" s="95"/>
      <c r="K26" s="95"/>
      <c r="L26" s="95"/>
      <c r="M26" s="95"/>
      <c r="N26" s="95"/>
      <c r="O26" s="95"/>
      <c r="P26" s="95"/>
      <c r="Q26" s="95"/>
      <c r="R26" s="69"/>
      <c r="S26" s="69"/>
      <c r="T26" s="69"/>
      <c r="U26" s="69"/>
      <c r="V26" s="69"/>
    </row>
    <row r="27" spans="1:22" ht="28.5" customHeight="1">
      <c r="A27" s="318" t="str">
        <f>+'Part 1'!A57:Q57</f>
        <v>Note: Except where stated otherwise, reporting is on an incurred basis (that is, reported in the period corresponding to dates of service, rather than to date paid).  All prior quarters' data must be updated to reflect the most recent revised IBNR estimates.</v>
      </c>
      <c r="B27" s="318"/>
      <c r="C27" s="318"/>
      <c r="D27" s="318"/>
      <c r="E27" s="318"/>
      <c r="F27" s="318"/>
      <c r="G27" s="318"/>
      <c r="H27" s="318"/>
      <c r="I27" s="318"/>
      <c r="J27" s="318"/>
      <c r="K27" s="318"/>
      <c r="L27" s="318"/>
      <c r="M27" s="318"/>
      <c r="N27" s="318"/>
      <c r="O27" s="318"/>
      <c r="P27" s="318"/>
      <c r="Q27" s="318"/>
      <c r="R27" s="271"/>
      <c r="S27" s="271"/>
      <c r="T27" s="22"/>
      <c r="U27" s="22"/>
      <c r="V27" s="22"/>
    </row>
    <row r="28" spans="1:22" ht="12.75">
      <c r="A28" s="13"/>
      <c r="B28" s="8"/>
      <c r="C28" s="8"/>
      <c r="D28" s="8"/>
      <c r="E28" s="8"/>
      <c r="F28" s="8"/>
      <c r="G28" s="8"/>
      <c r="H28" s="8"/>
      <c r="I28" s="8"/>
      <c r="J28" s="8"/>
      <c r="K28" s="8"/>
      <c r="L28" s="8"/>
      <c r="M28" s="8"/>
      <c r="N28" s="8"/>
      <c r="O28" s="8"/>
      <c r="P28" s="8"/>
      <c r="Q28" s="8"/>
      <c r="R28" s="8"/>
      <c r="S28" s="8"/>
      <c r="T28" s="8"/>
      <c r="U28" s="8"/>
      <c r="V28" s="8"/>
    </row>
    <row r="35" spans="5:17" ht="12.75">
      <c r="E35" s="91"/>
      <c r="F35" s="91"/>
      <c r="G35" s="91"/>
      <c r="H35" s="91"/>
      <c r="I35" s="91"/>
      <c r="J35" s="91"/>
      <c r="K35" s="91"/>
      <c r="L35" s="91"/>
      <c r="M35" s="91"/>
      <c r="N35" s="91"/>
      <c r="O35" s="91"/>
      <c r="P35" s="91"/>
      <c r="Q35" s="91"/>
    </row>
  </sheetData>
  <sheetProtection password="C4A1" sheet="1"/>
  <mergeCells count="3">
    <mergeCell ref="D6:E6"/>
    <mergeCell ref="A27:Q27"/>
    <mergeCell ref="C3:H3"/>
  </mergeCells>
  <printOptions/>
  <pageMargins left="0.5" right="0.5" top="0.5" bottom="0.5" header="0.5" footer="0.5"/>
  <pageSetup cellComments="asDisplayed" fitToHeight="1" fitToWidth="1" horizontalDpi="600" verticalDpi="600" orientation="landscape" scale="46" r:id="rId1"/>
  <headerFooter alignWithMargins="0">
    <oddFooter>&amp;L&amp;A&amp;CStatistics&amp;R&amp;D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A69"/>
  <sheetViews>
    <sheetView zoomScale="70" zoomScaleNormal="70" zoomScalePageLayoutView="0" workbookViewId="0" topLeftCell="A1">
      <selection activeCell="I4" sqref="I4"/>
    </sheetView>
  </sheetViews>
  <sheetFormatPr defaultColWidth="9.33203125" defaultRowHeight="12.75"/>
  <cols>
    <col min="1" max="1" width="4" style="151" customWidth="1"/>
    <col min="2" max="2" width="20" style="151" customWidth="1"/>
    <col min="3" max="3" width="16.83203125" style="151" customWidth="1"/>
    <col min="4" max="4" width="5.16015625" style="151" customWidth="1"/>
    <col min="5" max="17" width="17.83203125" style="151" customWidth="1"/>
    <col min="18" max="18" width="2.83203125" style="151" customWidth="1"/>
    <col min="19" max="22" width="12.83203125" style="151" customWidth="1"/>
    <col min="23" max="16384" width="9.33203125" style="151" customWidth="1"/>
  </cols>
  <sheetData>
    <row r="1" spans="1:18" ht="12.75">
      <c r="A1" s="126"/>
      <c r="B1" s="126"/>
      <c r="C1" s="126"/>
      <c r="D1" s="97" t="s">
        <v>22</v>
      </c>
      <c r="E1" s="97"/>
      <c r="F1" s="97"/>
      <c r="G1" s="97"/>
      <c r="H1" s="97"/>
      <c r="I1" s="97"/>
      <c r="J1" s="97"/>
      <c r="K1" s="97"/>
      <c r="L1" s="97"/>
      <c r="M1" s="97"/>
      <c r="N1" s="97"/>
      <c r="O1" s="97"/>
      <c r="P1" s="97"/>
      <c r="Q1" s="97"/>
      <c r="R1" s="76"/>
    </row>
    <row r="2" spans="1:18" ht="12.75">
      <c r="A2" s="126"/>
      <c r="B2" s="126"/>
      <c r="C2" s="126"/>
      <c r="D2" s="33"/>
      <c r="E2" s="33"/>
      <c r="F2" s="33"/>
      <c r="G2" s="33"/>
      <c r="H2" s="33"/>
      <c r="I2" s="33"/>
      <c r="J2" s="33"/>
      <c r="K2" s="33"/>
      <c r="L2" s="33"/>
      <c r="M2" s="33"/>
      <c r="N2" s="33"/>
      <c r="O2" s="33"/>
      <c r="P2" s="33"/>
      <c r="Q2" s="33"/>
      <c r="R2" s="76"/>
    </row>
    <row r="3" spans="1:18" ht="12.75">
      <c r="A3" s="4"/>
      <c r="B3" s="5" t="s">
        <v>136</v>
      </c>
      <c r="C3" s="319" t="str">
        <f>+'Part 1'!C3:F3</f>
        <v>             ----------------------------------------&gt;            </v>
      </c>
      <c r="D3" s="319"/>
      <c r="E3" s="319"/>
      <c r="F3" s="319"/>
      <c r="G3" s="319"/>
      <c r="H3" s="319"/>
      <c r="I3" s="319"/>
      <c r="J3" s="239"/>
      <c r="K3" s="239"/>
      <c r="L3" s="239"/>
      <c r="M3" s="239"/>
      <c r="N3" s="239"/>
      <c r="O3" s="239"/>
      <c r="P3" s="239"/>
      <c r="Q3" s="239"/>
      <c r="R3" s="76"/>
    </row>
    <row r="4" spans="1:18" ht="12.75">
      <c r="A4" s="4"/>
      <c r="B4" s="5" t="s">
        <v>6</v>
      </c>
      <c r="C4" s="134">
        <f>+'Part 1'!C4</f>
        <v>2017</v>
      </c>
      <c r="E4" s="110" t="s">
        <v>21</v>
      </c>
      <c r="F4" s="143" t="str">
        <f>+'Part 1'!F4</f>
        <v>STAR</v>
      </c>
      <c r="G4" s="140"/>
      <c r="H4" s="135"/>
      <c r="I4" s="128"/>
      <c r="J4" s="135"/>
      <c r="K4" s="135"/>
      <c r="L4" s="135"/>
      <c r="M4" s="135"/>
      <c r="N4" s="135"/>
      <c r="O4" s="135"/>
      <c r="P4" s="135"/>
      <c r="Q4" s="136"/>
      <c r="R4" s="75"/>
    </row>
    <row r="5" spans="1:18" ht="12.75">
      <c r="A5" s="4"/>
      <c r="B5" s="5" t="s">
        <v>7</v>
      </c>
      <c r="C5" s="150">
        <f>+'Part 1'!C5</f>
        <v>0</v>
      </c>
      <c r="E5" s="111" t="s">
        <v>137</v>
      </c>
      <c r="F5" s="148">
        <f>+'Part 1'!F5</f>
        <v>0</v>
      </c>
      <c r="G5" s="127"/>
      <c r="H5" s="128"/>
      <c r="I5" s="128"/>
      <c r="J5" s="128"/>
      <c r="K5" s="128"/>
      <c r="L5" s="128"/>
      <c r="M5" s="128"/>
      <c r="N5" s="128"/>
      <c r="O5" s="128"/>
      <c r="P5" s="128"/>
      <c r="Q5" s="128"/>
      <c r="R5" s="144"/>
    </row>
    <row r="6" spans="1:18" ht="12.75">
      <c r="A6" s="4"/>
      <c r="B6" s="5" t="s">
        <v>8</v>
      </c>
      <c r="C6" s="148">
        <f>+'Part 1'!C6</f>
        <v>0</v>
      </c>
      <c r="D6" s="317" t="s">
        <v>122</v>
      </c>
      <c r="E6" s="317"/>
      <c r="F6" s="150">
        <f>+'Part 1'!F6</f>
        <v>0</v>
      </c>
      <c r="G6" s="128"/>
      <c r="H6" s="128"/>
      <c r="I6" s="128"/>
      <c r="J6" s="128"/>
      <c r="K6" s="128"/>
      <c r="L6" s="128"/>
      <c r="M6" s="128"/>
      <c r="N6" s="128"/>
      <c r="O6" s="128"/>
      <c r="P6" s="128"/>
      <c r="Q6" s="128"/>
      <c r="R6" s="144"/>
    </row>
    <row r="7" spans="1:18" ht="12.75">
      <c r="A7" s="4"/>
      <c r="B7" s="1"/>
      <c r="C7" s="1"/>
      <c r="D7" s="1"/>
      <c r="E7" s="6"/>
      <c r="F7" s="6"/>
      <c r="G7" s="6"/>
      <c r="H7" s="7"/>
      <c r="I7" s="7"/>
      <c r="J7" s="7"/>
      <c r="K7" s="7"/>
      <c r="L7" s="7"/>
      <c r="M7" s="7"/>
      <c r="N7" s="7"/>
      <c r="O7" s="7"/>
      <c r="P7" s="7"/>
      <c r="Q7" s="5"/>
      <c r="R7" s="14"/>
    </row>
    <row r="8" spans="1:18" ht="12.75">
      <c r="A8" s="29"/>
      <c r="B8" s="137" t="s">
        <v>148</v>
      </c>
      <c r="C8" s="321" t="s">
        <v>142</v>
      </c>
      <c r="D8" s="321"/>
      <c r="E8" s="321"/>
      <c r="F8" s="321"/>
      <c r="G8" s="153"/>
      <c r="H8" s="146"/>
      <c r="I8" s="146"/>
      <c r="J8" s="146"/>
      <c r="K8" s="146"/>
      <c r="L8" s="146"/>
      <c r="M8" s="146"/>
      <c r="N8" s="146"/>
      <c r="O8" s="146"/>
      <c r="P8" s="146"/>
      <c r="Q8" s="146"/>
      <c r="R8" s="154"/>
    </row>
    <row r="9" spans="1:18" ht="12.75">
      <c r="A9" s="29"/>
      <c r="B9" s="149"/>
      <c r="C9" s="97"/>
      <c r="D9" s="97"/>
      <c r="E9" s="97"/>
      <c r="F9" s="97"/>
      <c r="G9" s="153"/>
      <c r="H9" s="146"/>
      <c r="I9" s="146"/>
      <c r="J9" s="146"/>
      <c r="K9" s="146"/>
      <c r="L9" s="146"/>
      <c r="M9" s="146"/>
      <c r="N9" s="146"/>
      <c r="O9" s="146"/>
      <c r="P9" s="146"/>
      <c r="Q9" s="146"/>
      <c r="R9" s="154"/>
    </row>
    <row r="10" spans="2:17" s="152" customFormat="1" ht="12.75">
      <c r="B10" s="17"/>
      <c r="C10" s="151"/>
      <c r="D10" s="254" t="s">
        <v>0</v>
      </c>
      <c r="E10" s="266" t="str">
        <f>+'Part 1'!E10</f>
        <v>Sep-16</v>
      </c>
      <c r="F10" s="266" t="str">
        <f>+'Part 1'!F10</f>
        <v>Oct-16</v>
      </c>
      <c r="G10" s="266" t="str">
        <f>+'Part 1'!G10</f>
        <v>Nov-16</v>
      </c>
      <c r="H10" s="266" t="str">
        <f>+'Part 1'!H10</f>
        <v>Dec-16</v>
      </c>
      <c r="I10" s="266" t="str">
        <f>+'Part 1'!I10</f>
        <v>Jan-17</v>
      </c>
      <c r="J10" s="266" t="str">
        <f>+'Part 1'!J10</f>
        <v>Feb-17</v>
      </c>
      <c r="K10" s="266" t="str">
        <f>+'Part 1'!K10</f>
        <v>Mar-17</v>
      </c>
      <c r="L10" s="266" t="str">
        <f>+'Part 1'!L10</f>
        <v>Apr-17</v>
      </c>
      <c r="M10" s="266" t="str">
        <f>+'Part 1'!M10</f>
        <v>May-17</v>
      </c>
      <c r="N10" s="266" t="str">
        <f>+'Part 1'!N10</f>
        <v>Jun-17</v>
      </c>
      <c r="O10" s="266" t="str">
        <f>+'Part 1'!O10</f>
        <v>Jul-17</v>
      </c>
      <c r="P10" s="266" t="str">
        <f>+'Part 1'!P10</f>
        <v>Aug-17</v>
      </c>
      <c r="Q10" s="255" t="s">
        <v>1</v>
      </c>
    </row>
    <row r="11" s="9" customFormat="1" ht="12.75">
      <c r="A11" s="142" t="s">
        <v>27</v>
      </c>
    </row>
    <row r="12" spans="1:2" ht="12.75">
      <c r="A12" s="15"/>
      <c r="B12" s="40" t="s">
        <v>143</v>
      </c>
    </row>
    <row r="13" spans="1:17" s="9" customFormat="1" ht="12.75">
      <c r="A13" s="15">
        <v>1</v>
      </c>
      <c r="B13" s="20" t="s">
        <v>260</v>
      </c>
      <c r="E13" s="72">
        <f aca="true" t="shared" si="0" ref="E13:P13">SUM(E23*E33)</f>
        <v>0</v>
      </c>
      <c r="F13" s="72">
        <f t="shared" si="0"/>
        <v>0</v>
      </c>
      <c r="G13" s="72">
        <f t="shared" si="0"/>
        <v>0</v>
      </c>
      <c r="H13" s="72">
        <f t="shared" si="0"/>
        <v>0</v>
      </c>
      <c r="I13" s="72">
        <f t="shared" si="0"/>
        <v>0</v>
      </c>
      <c r="J13" s="72">
        <f t="shared" si="0"/>
        <v>0</v>
      </c>
      <c r="K13" s="72">
        <f t="shared" si="0"/>
        <v>0</v>
      </c>
      <c r="L13" s="72">
        <f t="shared" si="0"/>
        <v>0</v>
      </c>
      <c r="M13" s="72">
        <f t="shared" si="0"/>
        <v>0</v>
      </c>
      <c r="N13" s="72">
        <f t="shared" si="0"/>
        <v>0</v>
      </c>
      <c r="O13" s="72">
        <f t="shared" si="0"/>
        <v>0</v>
      </c>
      <c r="P13" s="72">
        <f t="shared" si="0"/>
        <v>0</v>
      </c>
      <c r="Q13" s="72">
        <f aca="true" t="shared" si="1" ref="Q13:Q19">SUM(E13:P13)</f>
        <v>0</v>
      </c>
    </row>
    <row r="14" spans="1:17" ht="12.75">
      <c r="A14" s="15">
        <v>2</v>
      </c>
      <c r="B14" s="20" t="s">
        <v>264</v>
      </c>
      <c r="E14" s="72">
        <f aca="true" t="shared" si="2" ref="E14:P14">SUM(E24*E34)</f>
        <v>0</v>
      </c>
      <c r="F14" s="72">
        <f t="shared" si="2"/>
        <v>0</v>
      </c>
      <c r="G14" s="72">
        <f t="shared" si="2"/>
        <v>0</v>
      </c>
      <c r="H14" s="72">
        <f t="shared" si="2"/>
        <v>0</v>
      </c>
      <c r="I14" s="72">
        <f t="shared" si="2"/>
        <v>0</v>
      </c>
      <c r="J14" s="72">
        <f t="shared" si="2"/>
        <v>0</v>
      </c>
      <c r="K14" s="72">
        <f t="shared" si="2"/>
        <v>0</v>
      </c>
      <c r="L14" s="72">
        <f t="shared" si="2"/>
        <v>0</v>
      </c>
      <c r="M14" s="72">
        <f t="shared" si="2"/>
        <v>0</v>
      </c>
      <c r="N14" s="72">
        <f t="shared" si="2"/>
        <v>0</v>
      </c>
      <c r="O14" s="72">
        <f t="shared" si="2"/>
        <v>0</v>
      </c>
      <c r="P14" s="72">
        <f t="shared" si="2"/>
        <v>0</v>
      </c>
      <c r="Q14" s="72">
        <f t="shared" si="1"/>
        <v>0</v>
      </c>
    </row>
    <row r="15" spans="1:17" ht="12.75">
      <c r="A15" s="15">
        <v>3</v>
      </c>
      <c r="B15" s="20" t="s">
        <v>261</v>
      </c>
      <c r="E15" s="72">
        <f aca="true" t="shared" si="3" ref="E15:P15">SUM(E25*E35)</f>
        <v>0</v>
      </c>
      <c r="F15" s="72">
        <f t="shared" si="3"/>
        <v>0</v>
      </c>
      <c r="G15" s="72">
        <f t="shared" si="3"/>
        <v>0</v>
      </c>
      <c r="H15" s="72">
        <f t="shared" si="3"/>
        <v>0</v>
      </c>
      <c r="I15" s="72">
        <f t="shared" si="3"/>
        <v>0</v>
      </c>
      <c r="J15" s="72">
        <f t="shared" si="3"/>
        <v>0</v>
      </c>
      <c r="K15" s="72">
        <f t="shared" si="3"/>
        <v>0</v>
      </c>
      <c r="L15" s="72">
        <f t="shared" si="3"/>
        <v>0</v>
      </c>
      <c r="M15" s="72">
        <f t="shared" si="3"/>
        <v>0</v>
      </c>
      <c r="N15" s="72">
        <f t="shared" si="3"/>
        <v>0</v>
      </c>
      <c r="O15" s="72">
        <f t="shared" si="3"/>
        <v>0</v>
      </c>
      <c r="P15" s="72">
        <f t="shared" si="3"/>
        <v>0</v>
      </c>
      <c r="Q15" s="72">
        <f t="shared" si="1"/>
        <v>0</v>
      </c>
    </row>
    <row r="16" spans="1:17" ht="12.75">
      <c r="A16" s="15">
        <v>4</v>
      </c>
      <c r="B16" s="20" t="s">
        <v>262</v>
      </c>
      <c r="E16" s="72">
        <f aca="true" t="shared" si="4" ref="E16:P16">SUM(E26*E36)</f>
        <v>0</v>
      </c>
      <c r="F16" s="72">
        <f t="shared" si="4"/>
        <v>0</v>
      </c>
      <c r="G16" s="72">
        <f t="shared" si="4"/>
        <v>0</v>
      </c>
      <c r="H16" s="72">
        <f t="shared" si="4"/>
        <v>0</v>
      </c>
      <c r="I16" s="72">
        <f t="shared" si="4"/>
        <v>0</v>
      </c>
      <c r="J16" s="72">
        <f t="shared" si="4"/>
        <v>0</v>
      </c>
      <c r="K16" s="72">
        <f t="shared" si="4"/>
        <v>0</v>
      </c>
      <c r="L16" s="72">
        <f t="shared" si="4"/>
        <v>0</v>
      </c>
      <c r="M16" s="72">
        <f t="shared" si="4"/>
        <v>0</v>
      </c>
      <c r="N16" s="72">
        <f t="shared" si="4"/>
        <v>0</v>
      </c>
      <c r="O16" s="72">
        <f t="shared" si="4"/>
        <v>0</v>
      </c>
      <c r="P16" s="72">
        <f t="shared" si="4"/>
        <v>0</v>
      </c>
      <c r="Q16" s="72">
        <f t="shared" si="1"/>
        <v>0</v>
      </c>
    </row>
    <row r="17" spans="1:17" ht="12.75">
      <c r="A17" s="15">
        <v>5</v>
      </c>
      <c r="B17" s="20" t="s">
        <v>263</v>
      </c>
      <c r="E17" s="72">
        <f aca="true" t="shared" si="5" ref="E17:P17">SUM(E27*E37)</f>
        <v>0</v>
      </c>
      <c r="F17" s="72">
        <f t="shared" si="5"/>
        <v>0</v>
      </c>
      <c r="G17" s="72">
        <f t="shared" si="5"/>
        <v>0</v>
      </c>
      <c r="H17" s="72">
        <f t="shared" si="5"/>
        <v>0</v>
      </c>
      <c r="I17" s="72">
        <f t="shared" si="5"/>
        <v>0</v>
      </c>
      <c r="J17" s="72">
        <f t="shared" si="5"/>
        <v>0</v>
      </c>
      <c r="K17" s="72">
        <f t="shared" si="5"/>
        <v>0</v>
      </c>
      <c r="L17" s="72">
        <f t="shared" si="5"/>
        <v>0</v>
      </c>
      <c r="M17" s="72">
        <f t="shared" si="5"/>
        <v>0</v>
      </c>
      <c r="N17" s="72">
        <f t="shared" si="5"/>
        <v>0</v>
      </c>
      <c r="O17" s="72">
        <f t="shared" si="5"/>
        <v>0</v>
      </c>
      <c r="P17" s="72">
        <f t="shared" si="5"/>
        <v>0</v>
      </c>
      <c r="Q17" s="72">
        <f t="shared" si="1"/>
        <v>0</v>
      </c>
    </row>
    <row r="18" spans="1:17" ht="12.75">
      <c r="A18" s="15">
        <v>6</v>
      </c>
      <c r="B18" s="20" t="s">
        <v>266</v>
      </c>
      <c r="E18" s="72">
        <f aca="true" t="shared" si="6" ref="E18:P18">SUM(E28*E38)</f>
        <v>0</v>
      </c>
      <c r="F18" s="72">
        <f t="shared" si="6"/>
        <v>0</v>
      </c>
      <c r="G18" s="72">
        <f t="shared" si="6"/>
        <v>0</v>
      </c>
      <c r="H18" s="72">
        <f t="shared" si="6"/>
        <v>0</v>
      </c>
      <c r="I18" s="72">
        <f t="shared" si="6"/>
        <v>0</v>
      </c>
      <c r="J18" s="72">
        <f t="shared" si="6"/>
        <v>0</v>
      </c>
      <c r="K18" s="72">
        <f t="shared" si="6"/>
        <v>0</v>
      </c>
      <c r="L18" s="72">
        <f t="shared" si="6"/>
        <v>0</v>
      </c>
      <c r="M18" s="72">
        <f t="shared" si="6"/>
        <v>0</v>
      </c>
      <c r="N18" s="72">
        <f t="shared" si="6"/>
        <v>0</v>
      </c>
      <c r="O18" s="72">
        <f t="shared" si="6"/>
        <v>0</v>
      </c>
      <c r="P18" s="72">
        <f t="shared" si="6"/>
        <v>0</v>
      </c>
      <c r="Q18" s="72">
        <f t="shared" si="1"/>
        <v>0</v>
      </c>
    </row>
    <row r="19" spans="1:17" ht="12.75">
      <c r="A19" s="15">
        <v>7</v>
      </c>
      <c r="B19" s="271" t="s">
        <v>267</v>
      </c>
      <c r="E19" s="72">
        <f aca="true" t="shared" si="7" ref="E19:P19">SUM(E29*E39)</f>
        <v>0</v>
      </c>
      <c r="F19" s="72">
        <f t="shared" si="7"/>
        <v>0</v>
      </c>
      <c r="G19" s="72">
        <f t="shared" si="7"/>
        <v>0</v>
      </c>
      <c r="H19" s="72">
        <f t="shared" si="7"/>
        <v>0</v>
      </c>
      <c r="I19" s="72">
        <f t="shared" si="7"/>
        <v>0</v>
      </c>
      <c r="J19" s="72">
        <f t="shared" si="7"/>
        <v>0</v>
      </c>
      <c r="K19" s="72">
        <f t="shared" si="7"/>
        <v>0</v>
      </c>
      <c r="L19" s="72">
        <f t="shared" si="7"/>
        <v>0</v>
      </c>
      <c r="M19" s="72">
        <f t="shared" si="7"/>
        <v>0</v>
      </c>
      <c r="N19" s="72">
        <f t="shared" si="7"/>
        <v>0</v>
      </c>
      <c r="O19" s="72">
        <f t="shared" si="7"/>
        <v>0</v>
      </c>
      <c r="P19" s="72">
        <f t="shared" si="7"/>
        <v>0</v>
      </c>
      <c r="Q19" s="72">
        <f t="shared" si="1"/>
        <v>0</v>
      </c>
    </row>
    <row r="20" spans="1:17" s="9" customFormat="1" ht="13.5" thickBot="1">
      <c r="A20" s="15">
        <v>8</v>
      </c>
      <c r="B20" s="21" t="s">
        <v>156</v>
      </c>
      <c r="E20" s="44">
        <f aca="true" t="shared" si="8" ref="E20:Q20">ROUND(SUM(E13:E19),0)</f>
        <v>0</v>
      </c>
      <c r="F20" s="44">
        <f t="shared" si="8"/>
        <v>0</v>
      </c>
      <c r="G20" s="44">
        <f t="shared" si="8"/>
        <v>0</v>
      </c>
      <c r="H20" s="44">
        <f t="shared" si="8"/>
        <v>0</v>
      </c>
      <c r="I20" s="44">
        <f t="shared" si="8"/>
        <v>0</v>
      </c>
      <c r="J20" s="44">
        <f t="shared" si="8"/>
        <v>0</v>
      </c>
      <c r="K20" s="44">
        <f t="shared" si="8"/>
        <v>0</v>
      </c>
      <c r="L20" s="44">
        <f t="shared" si="8"/>
        <v>0</v>
      </c>
      <c r="M20" s="44">
        <f t="shared" si="8"/>
        <v>0</v>
      </c>
      <c r="N20" s="44">
        <f t="shared" si="8"/>
        <v>0</v>
      </c>
      <c r="O20" s="44">
        <f t="shared" si="8"/>
        <v>0</v>
      </c>
      <c r="P20" s="44">
        <f t="shared" si="8"/>
        <v>0</v>
      </c>
      <c r="Q20" s="94">
        <f t="shared" si="8"/>
        <v>0</v>
      </c>
    </row>
    <row r="21" spans="1:2" s="9" customFormat="1" ht="13.5" thickTop="1">
      <c r="A21" s="15"/>
      <c r="B21" s="34"/>
    </row>
    <row r="22" spans="1:2" ht="12.75">
      <c r="A22" s="15"/>
      <c r="B22" s="40" t="s">
        <v>144</v>
      </c>
    </row>
    <row r="23" spans="1:27" ht="12.75">
      <c r="A23" s="15">
        <v>9</v>
      </c>
      <c r="B23" s="20" t="s">
        <v>260</v>
      </c>
      <c r="E23" s="219"/>
      <c r="F23" s="219"/>
      <c r="G23" s="219"/>
      <c r="H23" s="219"/>
      <c r="I23" s="219"/>
      <c r="J23" s="219"/>
      <c r="K23" s="219"/>
      <c r="L23" s="219"/>
      <c r="M23" s="219"/>
      <c r="N23" s="219"/>
      <c r="O23" s="219"/>
      <c r="P23" s="219"/>
      <c r="Q23" s="79">
        <f aca="true" t="shared" si="9" ref="Q23:Q30">IF(Q33&gt;0,Q13/Q33,0)</f>
        <v>0</v>
      </c>
      <c r="V23" s="2"/>
      <c r="W23" s="2"/>
      <c r="X23" s="72"/>
      <c r="Y23" s="2"/>
      <c r="Z23" s="2"/>
      <c r="AA23" s="72"/>
    </row>
    <row r="24" spans="1:27" ht="12.75">
      <c r="A24" s="15">
        <v>10</v>
      </c>
      <c r="B24" s="20" t="s">
        <v>264</v>
      </c>
      <c r="E24" s="219"/>
      <c r="F24" s="219"/>
      <c r="G24" s="219"/>
      <c r="H24" s="219"/>
      <c r="I24" s="219"/>
      <c r="J24" s="219"/>
      <c r="K24" s="219"/>
      <c r="L24" s="219"/>
      <c r="M24" s="219"/>
      <c r="N24" s="219"/>
      <c r="O24" s="219"/>
      <c r="P24" s="219"/>
      <c r="Q24" s="79">
        <f t="shared" si="9"/>
        <v>0</v>
      </c>
      <c r="V24" s="2"/>
      <c r="W24" s="2"/>
      <c r="X24" s="72"/>
      <c r="Y24" s="2"/>
      <c r="Z24" s="2"/>
      <c r="AA24" s="72"/>
    </row>
    <row r="25" spans="1:27" ht="12.75">
      <c r="A25" s="15">
        <v>11</v>
      </c>
      <c r="B25" s="20" t="s">
        <v>261</v>
      </c>
      <c r="E25" s="219"/>
      <c r="F25" s="219"/>
      <c r="G25" s="219"/>
      <c r="H25" s="219"/>
      <c r="I25" s="219"/>
      <c r="J25" s="219"/>
      <c r="K25" s="219"/>
      <c r="L25" s="219"/>
      <c r="M25" s="219"/>
      <c r="N25" s="219"/>
      <c r="O25" s="219"/>
      <c r="P25" s="219"/>
      <c r="Q25" s="79">
        <f t="shared" si="9"/>
        <v>0</v>
      </c>
      <c r="V25" s="2"/>
      <c r="W25" s="2"/>
      <c r="X25" s="72"/>
      <c r="Y25" s="2"/>
      <c r="Z25" s="2"/>
      <c r="AA25" s="72"/>
    </row>
    <row r="26" spans="1:27" ht="12.75">
      <c r="A26" s="15">
        <v>12</v>
      </c>
      <c r="B26" s="20" t="s">
        <v>262</v>
      </c>
      <c r="E26" s="219"/>
      <c r="F26" s="219"/>
      <c r="G26" s="219"/>
      <c r="H26" s="219"/>
      <c r="I26" s="219"/>
      <c r="J26" s="219"/>
      <c r="K26" s="219"/>
      <c r="L26" s="219"/>
      <c r="M26" s="219"/>
      <c r="N26" s="219"/>
      <c r="O26" s="219"/>
      <c r="P26" s="219"/>
      <c r="Q26" s="79">
        <f t="shared" si="9"/>
        <v>0</v>
      </c>
      <c r="V26" s="2"/>
      <c r="W26" s="2"/>
      <c r="X26" s="72"/>
      <c r="Y26" s="2"/>
      <c r="Z26" s="2"/>
      <c r="AA26" s="72"/>
    </row>
    <row r="27" spans="1:27" ht="12.75">
      <c r="A27" s="15">
        <v>13</v>
      </c>
      <c r="B27" s="20" t="s">
        <v>263</v>
      </c>
      <c r="E27" s="219"/>
      <c r="F27" s="219"/>
      <c r="G27" s="219"/>
      <c r="H27" s="219"/>
      <c r="I27" s="219"/>
      <c r="J27" s="219"/>
      <c r="K27" s="219"/>
      <c r="L27" s="219"/>
      <c r="M27" s="219"/>
      <c r="N27" s="219"/>
      <c r="O27" s="219"/>
      <c r="P27" s="219"/>
      <c r="Q27" s="79">
        <f t="shared" si="9"/>
        <v>0</v>
      </c>
      <c r="V27" s="2"/>
      <c r="W27" s="2"/>
      <c r="X27" s="72"/>
      <c r="Y27" s="2"/>
      <c r="Z27" s="2"/>
      <c r="AA27" s="72"/>
    </row>
    <row r="28" spans="1:27" ht="12.75">
      <c r="A28" s="15">
        <v>14</v>
      </c>
      <c r="B28" s="20" t="s">
        <v>266</v>
      </c>
      <c r="E28" s="219"/>
      <c r="F28" s="219"/>
      <c r="G28" s="219"/>
      <c r="H28" s="219"/>
      <c r="I28" s="219"/>
      <c r="J28" s="219"/>
      <c r="K28" s="219"/>
      <c r="L28" s="219"/>
      <c r="M28" s="219"/>
      <c r="N28" s="219"/>
      <c r="O28" s="219"/>
      <c r="P28" s="219"/>
      <c r="Q28" s="79">
        <f t="shared" si="9"/>
        <v>0</v>
      </c>
      <c r="V28" s="2"/>
      <c r="W28" s="2"/>
      <c r="X28" s="72"/>
      <c r="Y28" s="2"/>
      <c r="Z28" s="2"/>
      <c r="AA28" s="72"/>
    </row>
    <row r="29" spans="1:27" s="9" customFormat="1" ht="12.75">
      <c r="A29" s="15">
        <v>15</v>
      </c>
      <c r="B29" s="271" t="s">
        <v>267</v>
      </c>
      <c r="E29" s="219"/>
      <c r="F29" s="219"/>
      <c r="G29" s="219"/>
      <c r="H29" s="219"/>
      <c r="I29" s="219"/>
      <c r="J29" s="219"/>
      <c r="K29" s="219"/>
      <c r="L29" s="219"/>
      <c r="M29" s="219"/>
      <c r="N29" s="219"/>
      <c r="O29" s="219"/>
      <c r="P29" s="219"/>
      <c r="Q29" s="79">
        <f t="shared" si="9"/>
        <v>0</v>
      </c>
      <c r="V29" s="2"/>
      <c r="W29" s="2"/>
      <c r="X29" s="72"/>
      <c r="Y29" s="2"/>
      <c r="Z29" s="2"/>
      <c r="AA29" s="72"/>
    </row>
    <row r="30" spans="1:17" ht="13.5" thickBot="1">
      <c r="A30" s="15">
        <v>16</v>
      </c>
      <c r="B30" s="20" t="s">
        <v>157</v>
      </c>
      <c r="E30" s="38">
        <f aca="true" t="shared" si="10" ref="E30:P30">IF(E40&gt;0,E20/E40,0)</f>
        <v>0</v>
      </c>
      <c r="F30" s="38">
        <f t="shared" si="10"/>
        <v>0</v>
      </c>
      <c r="G30" s="38">
        <f t="shared" si="10"/>
        <v>0</v>
      </c>
      <c r="H30" s="38">
        <f t="shared" si="10"/>
        <v>0</v>
      </c>
      <c r="I30" s="38">
        <f t="shared" si="10"/>
        <v>0</v>
      </c>
      <c r="J30" s="38">
        <f t="shared" si="10"/>
        <v>0</v>
      </c>
      <c r="K30" s="38">
        <f t="shared" si="10"/>
        <v>0</v>
      </c>
      <c r="L30" s="38">
        <f t="shared" si="10"/>
        <v>0</v>
      </c>
      <c r="M30" s="38">
        <f t="shared" si="10"/>
        <v>0</v>
      </c>
      <c r="N30" s="38">
        <f t="shared" si="10"/>
        <v>0</v>
      </c>
      <c r="O30" s="38">
        <f t="shared" si="10"/>
        <v>0</v>
      </c>
      <c r="P30" s="38">
        <f t="shared" si="10"/>
        <v>0</v>
      </c>
      <c r="Q30" s="93">
        <f t="shared" si="9"/>
        <v>0</v>
      </c>
    </row>
    <row r="31" spans="1:2" ht="13.5" thickTop="1">
      <c r="A31" s="20"/>
      <c r="B31" s="20"/>
    </row>
    <row r="32" spans="1:2" ht="12.75">
      <c r="A32" s="20"/>
      <c r="B32" s="40" t="s">
        <v>28</v>
      </c>
    </row>
    <row r="33" spans="1:17" ht="12.75">
      <c r="A33" s="15">
        <v>17</v>
      </c>
      <c r="B33" s="20" t="s">
        <v>260</v>
      </c>
      <c r="E33" s="121"/>
      <c r="F33" s="121"/>
      <c r="G33" s="121"/>
      <c r="H33" s="121"/>
      <c r="I33" s="121"/>
      <c r="J33" s="121"/>
      <c r="K33" s="121"/>
      <c r="L33" s="121"/>
      <c r="M33" s="121"/>
      <c r="N33" s="121"/>
      <c r="O33" s="121"/>
      <c r="P33" s="121"/>
      <c r="Q33" s="104">
        <f aca="true" t="shared" si="11" ref="Q33:Q39">SUM(E33:P33)</f>
        <v>0</v>
      </c>
    </row>
    <row r="34" spans="1:17" ht="12.75">
      <c r="A34" s="15">
        <v>18</v>
      </c>
      <c r="B34" s="20" t="s">
        <v>264</v>
      </c>
      <c r="E34" s="121"/>
      <c r="F34" s="121"/>
      <c r="G34" s="121"/>
      <c r="H34" s="121"/>
      <c r="I34" s="121"/>
      <c r="J34" s="121"/>
      <c r="K34" s="121"/>
      <c r="L34" s="121"/>
      <c r="M34" s="121"/>
      <c r="N34" s="121"/>
      <c r="O34" s="121"/>
      <c r="P34" s="121"/>
      <c r="Q34" s="104">
        <f t="shared" si="11"/>
        <v>0</v>
      </c>
    </row>
    <row r="35" spans="1:17" ht="12.75">
      <c r="A35" s="15">
        <v>19</v>
      </c>
      <c r="B35" s="20" t="s">
        <v>261</v>
      </c>
      <c r="E35" s="121"/>
      <c r="F35" s="121"/>
      <c r="G35" s="121"/>
      <c r="H35" s="121"/>
      <c r="I35" s="121"/>
      <c r="J35" s="121"/>
      <c r="K35" s="121"/>
      <c r="L35" s="121"/>
      <c r="M35" s="121"/>
      <c r="N35" s="121"/>
      <c r="O35" s="121"/>
      <c r="P35" s="121"/>
      <c r="Q35" s="104">
        <f t="shared" si="11"/>
        <v>0</v>
      </c>
    </row>
    <row r="36" spans="1:17" s="9" customFormat="1" ht="12.75">
      <c r="A36" s="15">
        <v>20</v>
      </c>
      <c r="B36" s="20" t="s">
        <v>262</v>
      </c>
      <c r="E36" s="121"/>
      <c r="F36" s="121"/>
      <c r="G36" s="121"/>
      <c r="H36" s="121"/>
      <c r="I36" s="121"/>
      <c r="J36" s="121"/>
      <c r="K36" s="121"/>
      <c r="L36" s="121"/>
      <c r="M36" s="121"/>
      <c r="N36" s="121"/>
      <c r="O36" s="121"/>
      <c r="P36" s="121"/>
      <c r="Q36" s="104">
        <f t="shared" si="11"/>
        <v>0</v>
      </c>
    </row>
    <row r="37" spans="1:17" s="9" customFormat="1" ht="12.75">
      <c r="A37" s="15">
        <v>21</v>
      </c>
      <c r="B37" s="20" t="s">
        <v>263</v>
      </c>
      <c r="E37" s="121"/>
      <c r="F37" s="121"/>
      <c r="G37" s="121"/>
      <c r="H37" s="121"/>
      <c r="I37" s="121"/>
      <c r="J37" s="121"/>
      <c r="K37" s="121"/>
      <c r="L37" s="121"/>
      <c r="M37" s="121"/>
      <c r="N37" s="121"/>
      <c r="O37" s="121"/>
      <c r="P37" s="121"/>
      <c r="Q37" s="104">
        <f t="shared" si="11"/>
        <v>0</v>
      </c>
    </row>
    <row r="38" spans="1:17" s="9" customFormat="1" ht="12.75">
      <c r="A38" s="15">
        <v>22</v>
      </c>
      <c r="B38" s="20" t="s">
        <v>266</v>
      </c>
      <c r="E38" s="121"/>
      <c r="F38" s="121"/>
      <c r="G38" s="121"/>
      <c r="H38" s="121"/>
      <c r="I38" s="121"/>
      <c r="J38" s="121"/>
      <c r="K38" s="121"/>
      <c r="L38" s="121"/>
      <c r="M38" s="121"/>
      <c r="N38" s="121"/>
      <c r="O38" s="121"/>
      <c r="P38" s="121"/>
      <c r="Q38" s="104">
        <f t="shared" si="11"/>
        <v>0</v>
      </c>
    </row>
    <row r="39" spans="1:17" ht="12.75">
      <c r="A39" s="15">
        <v>23</v>
      </c>
      <c r="B39" s="271" t="s">
        <v>267</v>
      </c>
      <c r="E39" s="121"/>
      <c r="F39" s="121"/>
      <c r="G39" s="121"/>
      <c r="H39" s="121"/>
      <c r="I39" s="121"/>
      <c r="J39" s="121"/>
      <c r="K39" s="121"/>
      <c r="L39" s="121"/>
      <c r="M39" s="121"/>
      <c r="N39" s="121"/>
      <c r="O39" s="121"/>
      <c r="P39" s="121"/>
      <c r="Q39" s="104">
        <f t="shared" si="11"/>
        <v>0</v>
      </c>
    </row>
    <row r="40" spans="1:17" ht="13.5" thickBot="1">
      <c r="A40" s="15">
        <v>24</v>
      </c>
      <c r="B40" s="20" t="s">
        <v>29</v>
      </c>
      <c r="E40" s="44">
        <f aca="true" t="shared" si="12" ref="E40:Q40">SUM(E33:E39)</f>
        <v>0</v>
      </c>
      <c r="F40" s="44">
        <f t="shared" si="12"/>
        <v>0</v>
      </c>
      <c r="G40" s="44">
        <f t="shared" si="12"/>
        <v>0</v>
      </c>
      <c r="H40" s="44">
        <f t="shared" si="12"/>
        <v>0</v>
      </c>
      <c r="I40" s="44">
        <f t="shared" si="12"/>
        <v>0</v>
      </c>
      <c r="J40" s="44">
        <f t="shared" si="12"/>
        <v>0</v>
      </c>
      <c r="K40" s="44">
        <f t="shared" si="12"/>
        <v>0</v>
      </c>
      <c r="L40" s="44">
        <f t="shared" si="12"/>
        <v>0</v>
      </c>
      <c r="M40" s="44">
        <f t="shared" si="12"/>
        <v>0</v>
      </c>
      <c r="N40" s="44">
        <f t="shared" si="12"/>
        <v>0</v>
      </c>
      <c r="O40" s="44">
        <f t="shared" si="12"/>
        <v>0</v>
      </c>
      <c r="P40" s="44">
        <f t="shared" si="12"/>
        <v>0</v>
      </c>
      <c r="Q40" s="94">
        <f t="shared" si="12"/>
        <v>0</v>
      </c>
    </row>
    <row r="41" spans="1:18" s="2" customFormat="1" ht="13.5" thickTop="1">
      <c r="A41" s="272" t="s">
        <v>3</v>
      </c>
      <c r="B41" s="9"/>
      <c r="C41" s="9"/>
      <c r="D41" s="9"/>
      <c r="E41" s="9"/>
      <c r="F41" s="9"/>
      <c r="G41" s="9"/>
      <c r="H41" s="9"/>
      <c r="I41" s="9"/>
      <c r="J41" s="9"/>
      <c r="K41" s="9"/>
      <c r="L41" s="9"/>
      <c r="M41" s="9"/>
      <c r="N41" s="9"/>
      <c r="O41" s="9"/>
      <c r="P41" s="9"/>
      <c r="Q41" s="9"/>
      <c r="R41" s="9"/>
    </row>
    <row r="42" spans="1:18" s="2" customFormat="1" ht="12.75">
      <c r="A42" s="15"/>
      <c r="B42" s="40" t="s">
        <v>145</v>
      </c>
      <c r="C42" s="151"/>
      <c r="D42" s="151"/>
      <c r="E42" s="151"/>
      <c r="F42" s="151"/>
      <c r="G42" s="151"/>
      <c r="H42" s="151"/>
      <c r="I42" s="151"/>
      <c r="J42" s="151"/>
      <c r="K42" s="151"/>
      <c r="L42" s="151"/>
      <c r="M42" s="151"/>
      <c r="N42" s="151"/>
      <c r="O42" s="151"/>
      <c r="P42" s="151"/>
      <c r="Q42" s="151"/>
      <c r="R42" s="151"/>
    </row>
    <row r="43" spans="1:18" s="2" customFormat="1" ht="12.75">
      <c r="A43" s="15">
        <v>25</v>
      </c>
      <c r="B43" s="20" t="s">
        <v>260</v>
      </c>
      <c r="C43" s="9"/>
      <c r="D43" s="9"/>
      <c r="E43" s="72">
        <f aca="true" t="shared" si="13" ref="E43:P43">SUM(E33*E53)</f>
        <v>0</v>
      </c>
      <c r="F43" s="72">
        <f t="shared" si="13"/>
        <v>0</v>
      </c>
      <c r="G43" s="72">
        <f t="shared" si="13"/>
        <v>0</v>
      </c>
      <c r="H43" s="72">
        <f t="shared" si="13"/>
        <v>0</v>
      </c>
      <c r="I43" s="72">
        <f t="shared" si="13"/>
        <v>0</v>
      </c>
      <c r="J43" s="72">
        <f t="shared" si="13"/>
        <v>0</v>
      </c>
      <c r="K43" s="72">
        <f t="shared" si="13"/>
        <v>0</v>
      </c>
      <c r="L43" s="72">
        <f t="shared" si="13"/>
        <v>0</v>
      </c>
      <c r="M43" s="72">
        <f t="shared" si="13"/>
        <v>0</v>
      </c>
      <c r="N43" s="72">
        <f t="shared" si="13"/>
        <v>0</v>
      </c>
      <c r="O43" s="72">
        <f t="shared" si="13"/>
        <v>0</v>
      </c>
      <c r="P43" s="72">
        <f t="shared" si="13"/>
        <v>0</v>
      </c>
      <c r="Q43" s="72">
        <f aca="true" t="shared" si="14" ref="Q43:Q49">SUM(E43:P43)</f>
        <v>0</v>
      </c>
      <c r="R43" s="9"/>
    </row>
    <row r="44" spans="1:18" s="2" customFormat="1" ht="12.75">
      <c r="A44" s="15">
        <v>26</v>
      </c>
      <c r="B44" s="20" t="s">
        <v>264</v>
      </c>
      <c r="C44" s="151"/>
      <c r="D44" s="151"/>
      <c r="E44" s="72">
        <f aca="true" t="shared" si="15" ref="E44:P44">SUM(E34*E54)</f>
        <v>0</v>
      </c>
      <c r="F44" s="72">
        <f t="shared" si="15"/>
        <v>0</v>
      </c>
      <c r="G44" s="72">
        <f t="shared" si="15"/>
        <v>0</v>
      </c>
      <c r="H44" s="72">
        <f t="shared" si="15"/>
        <v>0</v>
      </c>
      <c r="I44" s="72">
        <f t="shared" si="15"/>
        <v>0</v>
      </c>
      <c r="J44" s="72">
        <f t="shared" si="15"/>
        <v>0</v>
      </c>
      <c r="K44" s="72">
        <f t="shared" si="15"/>
        <v>0</v>
      </c>
      <c r="L44" s="72">
        <f t="shared" si="15"/>
        <v>0</v>
      </c>
      <c r="M44" s="72">
        <f t="shared" si="15"/>
        <v>0</v>
      </c>
      <c r="N44" s="72">
        <f t="shared" si="15"/>
        <v>0</v>
      </c>
      <c r="O44" s="72">
        <f t="shared" si="15"/>
        <v>0</v>
      </c>
      <c r="P44" s="72">
        <f t="shared" si="15"/>
        <v>0</v>
      </c>
      <c r="Q44" s="72">
        <f t="shared" si="14"/>
        <v>0</v>
      </c>
      <c r="R44" s="151"/>
    </row>
    <row r="45" spans="1:18" s="2" customFormat="1" ht="12.75">
      <c r="A45" s="15">
        <v>27</v>
      </c>
      <c r="B45" s="20" t="s">
        <v>261</v>
      </c>
      <c r="C45" s="151"/>
      <c r="D45" s="151"/>
      <c r="E45" s="72">
        <f aca="true" t="shared" si="16" ref="E45:P45">SUM(E35*E55)</f>
        <v>0</v>
      </c>
      <c r="F45" s="72">
        <f t="shared" si="16"/>
        <v>0</v>
      </c>
      <c r="G45" s="72">
        <f t="shared" si="16"/>
        <v>0</v>
      </c>
      <c r="H45" s="72">
        <f t="shared" si="16"/>
        <v>0</v>
      </c>
      <c r="I45" s="72">
        <f t="shared" si="16"/>
        <v>0</v>
      </c>
      <c r="J45" s="72">
        <f t="shared" si="16"/>
        <v>0</v>
      </c>
      <c r="K45" s="72">
        <f t="shared" si="16"/>
        <v>0</v>
      </c>
      <c r="L45" s="72">
        <f t="shared" si="16"/>
        <v>0</v>
      </c>
      <c r="M45" s="72">
        <f t="shared" si="16"/>
        <v>0</v>
      </c>
      <c r="N45" s="72">
        <f t="shared" si="16"/>
        <v>0</v>
      </c>
      <c r="O45" s="72">
        <f t="shared" si="16"/>
        <v>0</v>
      </c>
      <c r="P45" s="72">
        <f t="shared" si="16"/>
        <v>0</v>
      </c>
      <c r="Q45" s="72">
        <f t="shared" si="14"/>
        <v>0</v>
      </c>
      <c r="R45" s="151"/>
    </row>
    <row r="46" spans="1:18" s="2" customFormat="1" ht="12.75">
      <c r="A46" s="15">
        <v>28</v>
      </c>
      <c r="B46" s="20" t="s">
        <v>262</v>
      </c>
      <c r="C46" s="151"/>
      <c r="D46" s="151"/>
      <c r="E46" s="72">
        <f aca="true" t="shared" si="17" ref="E46:P46">SUM(E36*E56)</f>
        <v>0</v>
      </c>
      <c r="F46" s="72">
        <f t="shared" si="17"/>
        <v>0</v>
      </c>
      <c r="G46" s="72">
        <f t="shared" si="17"/>
        <v>0</v>
      </c>
      <c r="H46" s="72">
        <f t="shared" si="17"/>
        <v>0</v>
      </c>
      <c r="I46" s="72">
        <f t="shared" si="17"/>
        <v>0</v>
      </c>
      <c r="J46" s="72">
        <f t="shared" si="17"/>
        <v>0</v>
      </c>
      <c r="K46" s="72">
        <f t="shared" si="17"/>
        <v>0</v>
      </c>
      <c r="L46" s="72">
        <f t="shared" si="17"/>
        <v>0</v>
      </c>
      <c r="M46" s="72">
        <f t="shared" si="17"/>
        <v>0</v>
      </c>
      <c r="N46" s="72">
        <f t="shared" si="17"/>
        <v>0</v>
      </c>
      <c r="O46" s="72">
        <f t="shared" si="17"/>
        <v>0</v>
      </c>
      <c r="P46" s="72">
        <f t="shared" si="17"/>
        <v>0</v>
      </c>
      <c r="Q46" s="72">
        <f t="shared" si="14"/>
        <v>0</v>
      </c>
      <c r="R46" s="151"/>
    </row>
    <row r="47" spans="1:18" s="2" customFormat="1" ht="12.75">
      <c r="A47" s="15">
        <v>29</v>
      </c>
      <c r="B47" s="20" t="s">
        <v>263</v>
      </c>
      <c r="C47" s="151"/>
      <c r="D47" s="151"/>
      <c r="E47" s="72">
        <f aca="true" t="shared" si="18" ref="E47:P47">SUM(E37*E57)</f>
        <v>0</v>
      </c>
      <c r="F47" s="72">
        <f t="shared" si="18"/>
        <v>0</v>
      </c>
      <c r="G47" s="72">
        <f t="shared" si="18"/>
        <v>0</v>
      </c>
      <c r="H47" s="72">
        <f t="shared" si="18"/>
        <v>0</v>
      </c>
      <c r="I47" s="72">
        <f t="shared" si="18"/>
        <v>0</v>
      </c>
      <c r="J47" s="72">
        <f t="shared" si="18"/>
        <v>0</v>
      </c>
      <c r="K47" s="72">
        <f t="shared" si="18"/>
        <v>0</v>
      </c>
      <c r="L47" s="72">
        <f t="shared" si="18"/>
        <v>0</v>
      </c>
      <c r="M47" s="72">
        <f t="shared" si="18"/>
        <v>0</v>
      </c>
      <c r="N47" s="72">
        <f t="shared" si="18"/>
        <v>0</v>
      </c>
      <c r="O47" s="72">
        <f t="shared" si="18"/>
        <v>0</v>
      </c>
      <c r="P47" s="72">
        <f t="shared" si="18"/>
        <v>0</v>
      </c>
      <c r="Q47" s="72">
        <f t="shared" si="14"/>
        <v>0</v>
      </c>
      <c r="R47" s="151"/>
    </row>
    <row r="48" spans="1:18" s="2" customFormat="1" ht="12.75">
      <c r="A48" s="15">
        <v>30</v>
      </c>
      <c r="B48" s="20" t="s">
        <v>266</v>
      </c>
      <c r="C48" s="151"/>
      <c r="D48" s="151"/>
      <c r="E48" s="72">
        <f aca="true" t="shared" si="19" ref="E48:P48">SUM(E38*E58)</f>
        <v>0</v>
      </c>
      <c r="F48" s="72">
        <f t="shared" si="19"/>
        <v>0</v>
      </c>
      <c r="G48" s="72">
        <f t="shared" si="19"/>
        <v>0</v>
      </c>
      <c r="H48" s="72">
        <f t="shared" si="19"/>
        <v>0</v>
      </c>
      <c r="I48" s="72">
        <f t="shared" si="19"/>
        <v>0</v>
      </c>
      <c r="J48" s="72">
        <f t="shared" si="19"/>
        <v>0</v>
      </c>
      <c r="K48" s="72">
        <f t="shared" si="19"/>
        <v>0</v>
      </c>
      <c r="L48" s="72">
        <f t="shared" si="19"/>
        <v>0</v>
      </c>
      <c r="M48" s="72">
        <f t="shared" si="19"/>
        <v>0</v>
      </c>
      <c r="N48" s="72">
        <f t="shared" si="19"/>
        <v>0</v>
      </c>
      <c r="O48" s="72">
        <f t="shared" si="19"/>
        <v>0</v>
      </c>
      <c r="P48" s="72">
        <f t="shared" si="19"/>
        <v>0</v>
      </c>
      <c r="Q48" s="72">
        <f t="shared" si="14"/>
        <v>0</v>
      </c>
      <c r="R48" s="151"/>
    </row>
    <row r="49" spans="1:18" s="2" customFormat="1" ht="12.75">
      <c r="A49" s="15">
        <v>31</v>
      </c>
      <c r="B49" s="271" t="s">
        <v>267</v>
      </c>
      <c r="C49" s="151"/>
      <c r="D49" s="151"/>
      <c r="E49" s="72">
        <f aca="true" t="shared" si="20" ref="E49:P49">SUM(E39*E59)</f>
        <v>0</v>
      </c>
      <c r="F49" s="72">
        <f t="shared" si="20"/>
        <v>0</v>
      </c>
      <c r="G49" s="72">
        <f t="shared" si="20"/>
        <v>0</v>
      </c>
      <c r="H49" s="72">
        <f t="shared" si="20"/>
        <v>0</v>
      </c>
      <c r="I49" s="72">
        <f t="shared" si="20"/>
        <v>0</v>
      </c>
      <c r="J49" s="72">
        <f t="shared" si="20"/>
        <v>0</v>
      </c>
      <c r="K49" s="72">
        <f t="shared" si="20"/>
        <v>0</v>
      </c>
      <c r="L49" s="72">
        <f t="shared" si="20"/>
        <v>0</v>
      </c>
      <c r="M49" s="72">
        <f t="shared" si="20"/>
        <v>0</v>
      </c>
      <c r="N49" s="72">
        <f t="shared" si="20"/>
        <v>0</v>
      </c>
      <c r="O49" s="72">
        <f t="shared" si="20"/>
        <v>0</v>
      </c>
      <c r="P49" s="72">
        <f t="shared" si="20"/>
        <v>0</v>
      </c>
      <c r="Q49" s="72">
        <f t="shared" si="14"/>
        <v>0</v>
      </c>
      <c r="R49" s="151"/>
    </row>
    <row r="50" spans="1:18" s="2" customFormat="1" ht="13.5" thickBot="1">
      <c r="A50" s="15">
        <v>32</v>
      </c>
      <c r="B50" s="21" t="s">
        <v>158</v>
      </c>
      <c r="C50" s="9"/>
      <c r="D50" s="9"/>
      <c r="E50" s="44">
        <f aca="true" t="shared" si="21" ref="E50:Q50">ROUND(SUM(E43:E49),0)</f>
        <v>0</v>
      </c>
      <c r="F50" s="44">
        <f t="shared" si="21"/>
        <v>0</v>
      </c>
      <c r="G50" s="44">
        <f t="shared" si="21"/>
        <v>0</v>
      </c>
      <c r="H50" s="44">
        <f t="shared" si="21"/>
        <v>0</v>
      </c>
      <c r="I50" s="44">
        <f t="shared" si="21"/>
        <v>0</v>
      </c>
      <c r="J50" s="44">
        <f t="shared" si="21"/>
        <v>0</v>
      </c>
      <c r="K50" s="44">
        <f t="shared" si="21"/>
        <v>0</v>
      </c>
      <c r="L50" s="44">
        <f t="shared" si="21"/>
        <v>0</v>
      </c>
      <c r="M50" s="44">
        <f t="shared" si="21"/>
        <v>0</v>
      </c>
      <c r="N50" s="44">
        <f t="shared" si="21"/>
        <v>0</v>
      </c>
      <c r="O50" s="44">
        <f t="shared" si="21"/>
        <v>0</v>
      </c>
      <c r="P50" s="44">
        <f t="shared" si="21"/>
        <v>0</v>
      </c>
      <c r="Q50" s="94">
        <f t="shared" si="21"/>
        <v>0</v>
      </c>
      <c r="R50" s="9"/>
    </row>
    <row r="51" spans="1:18" s="2" customFormat="1" ht="13.5" thickTop="1">
      <c r="A51" s="15"/>
      <c r="B51" s="34"/>
      <c r="C51" s="9"/>
      <c r="D51" s="9"/>
      <c r="E51" s="9"/>
      <c r="F51" s="9"/>
      <c r="G51" s="9"/>
      <c r="H51" s="9"/>
      <c r="I51" s="9"/>
      <c r="J51" s="9"/>
      <c r="K51" s="9"/>
      <c r="L51" s="9"/>
      <c r="M51" s="9"/>
      <c r="N51" s="9"/>
      <c r="O51" s="9"/>
      <c r="P51" s="9"/>
      <c r="Q51" s="9"/>
      <c r="R51" s="9"/>
    </row>
    <row r="52" spans="1:18" s="2" customFormat="1" ht="12.75">
      <c r="A52" s="15"/>
      <c r="B52" s="40" t="s">
        <v>59</v>
      </c>
      <c r="C52" s="151"/>
      <c r="D52" s="151"/>
      <c r="E52" s="151"/>
      <c r="F52" s="151"/>
      <c r="G52" s="151"/>
      <c r="H52" s="151"/>
      <c r="I52" s="151"/>
      <c r="J52" s="151"/>
      <c r="K52" s="151"/>
      <c r="L52" s="151"/>
      <c r="M52" s="151"/>
      <c r="N52" s="151"/>
      <c r="O52" s="151"/>
      <c r="P52" s="151"/>
      <c r="Q52" s="151"/>
      <c r="R52" s="151"/>
    </row>
    <row r="53" spans="1:18" s="2" customFormat="1" ht="12.75">
      <c r="A53" s="15">
        <v>33</v>
      </c>
      <c r="B53" s="20" t="s">
        <v>260</v>
      </c>
      <c r="C53" s="151"/>
      <c r="D53" s="151"/>
      <c r="E53" s="219"/>
      <c r="F53" s="219"/>
      <c r="G53" s="219"/>
      <c r="H53" s="219"/>
      <c r="I53" s="219"/>
      <c r="J53" s="219"/>
      <c r="K53" s="219"/>
      <c r="L53" s="219"/>
      <c r="M53" s="219"/>
      <c r="N53" s="219"/>
      <c r="O53" s="219"/>
      <c r="P53" s="219"/>
      <c r="Q53" s="79">
        <f aca="true" t="shared" si="22" ref="Q53:Q59">IF(Q33&gt;0,Q43/Q33,0)</f>
        <v>0</v>
      </c>
      <c r="R53" s="36"/>
    </row>
    <row r="54" spans="1:18" s="2" customFormat="1" ht="12.75">
      <c r="A54" s="15">
        <v>34</v>
      </c>
      <c r="B54" s="20" t="s">
        <v>264</v>
      </c>
      <c r="C54" s="151"/>
      <c r="D54" s="151"/>
      <c r="E54" s="219"/>
      <c r="F54" s="219"/>
      <c r="G54" s="219"/>
      <c r="H54" s="219"/>
      <c r="I54" s="219"/>
      <c r="J54" s="219"/>
      <c r="K54" s="219"/>
      <c r="L54" s="219"/>
      <c r="M54" s="219"/>
      <c r="N54" s="219"/>
      <c r="O54" s="219"/>
      <c r="P54" s="219"/>
      <c r="Q54" s="79">
        <f t="shared" si="22"/>
        <v>0</v>
      </c>
      <c r="R54" s="36"/>
    </row>
    <row r="55" spans="1:18" s="2" customFormat="1" ht="12.75">
      <c r="A55" s="15">
        <v>35</v>
      </c>
      <c r="B55" s="20" t="s">
        <v>261</v>
      </c>
      <c r="C55" s="151"/>
      <c r="D55" s="151"/>
      <c r="E55" s="219"/>
      <c r="F55" s="219"/>
      <c r="G55" s="219"/>
      <c r="H55" s="219"/>
      <c r="I55" s="219"/>
      <c r="J55" s="219"/>
      <c r="K55" s="219"/>
      <c r="L55" s="219"/>
      <c r="M55" s="219"/>
      <c r="N55" s="219"/>
      <c r="O55" s="219"/>
      <c r="P55" s="219"/>
      <c r="Q55" s="79">
        <f t="shared" si="22"/>
        <v>0</v>
      </c>
      <c r="R55" s="36"/>
    </row>
    <row r="56" spans="1:18" s="2" customFormat="1" ht="12.75">
      <c r="A56" s="15">
        <v>36</v>
      </c>
      <c r="B56" s="20" t="s">
        <v>262</v>
      </c>
      <c r="C56" s="151"/>
      <c r="D56" s="151"/>
      <c r="E56" s="219"/>
      <c r="F56" s="219"/>
      <c r="G56" s="219"/>
      <c r="H56" s="219"/>
      <c r="I56" s="219"/>
      <c r="J56" s="219"/>
      <c r="K56" s="219"/>
      <c r="L56" s="219"/>
      <c r="M56" s="219"/>
      <c r="N56" s="219"/>
      <c r="O56" s="219"/>
      <c r="P56" s="219"/>
      <c r="Q56" s="79">
        <f t="shared" si="22"/>
        <v>0</v>
      </c>
      <c r="R56" s="36"/>
    </row>
    <row r="57" spans="1:18" s="2" customFormat="1" ht="12.75">
      <c r="A57" s="15">
        <v>37</v>
      </c>
      <c r="B57" s="20" t="s">
        <v>263</v>
      </c>
      <c r="C57" s="151"/>
      <c r="D57" s="151"/>
      <c r="E57" s="219"/>
      <c r="F57" s="219"/>
      <c r="G57" s="219"/>
      <c r="H57" s="219"/>
      <c r="I57" s="219"/>
      <c r="J57" s="219"/>
      <c r="K57" s="219"/>
      <c r="L57" s="219"/>
      <c r="M57" s="219"/>
      <c r="N57" s="219"/>
      <c r="O57" s="219"/>
      <c r="P57" s="219"/>
      <c r="Q57" s="79">
        <f t="shared" si="22"/>
        <v>0</v>
      </c>
      <c r="R57" s="36"/>
    </row>
    <row r="58" spans="1:18" s="2" customFormat="1" ht="12.75">
      <c r="A58" s="15">
        <v>38</v>
      </c>
      <c r="B58" s="20" t="s">
        <v>266</v>
      </c>
      <c r="C58" s="151"/>
      <c r="D58" s="151"/>
      <c r="E58" s="219"/>
      <c r="F58" s="219"/>
      <c r="G58" s="219"/>
      <c r="H58" s="219"/>
      <c r="I58" s="219"/>
      <c r="J58" s="219"/>
      <c r="K58" s="219"/>
      <c r="L58" s="219"/>
      <c r="M58" s="219"/>
      <c r="N58" s="219"/>
      <c r="O58" s="219"/>
      <c r="P58" s="219"/>
      <c r="Q58" s="79">
        <f t="shared" si="22"/>
        <v>0</v>
      </c>
      <c r="R58" s="36"/>
    </row>
    <row r="59" spans="1:18" s="2" customFormat="1" ht="12.75">
      <c r="A59" s="15">
        <v>39</v>
      </c>
      <c r="B59" s="271" t="s">
        <v>267</v>
      </c>
      <c r="C59" s="151"/>
      <c r="D59" s="151"/>
      <c r="E59" s="219"/>
      <c r="F59" s="219"/>
      <c r="G59" s="219"/>
      <c r="H59" s="219"/>
      <c r="I59" s="219"/>
      <c r="J59" s="219"/>
      <c r="K59" s="219"/>
      <c r="L59" s="219"/>
      <c r="M59" s="219"/>
      <c r="N59" s="219"/>
      <c r="O59" s="219"/>
      <c r="P59" s="219"/>
      <c r="Q59" s="79">
        <f t="shared" si="22"/>
        <v>0</v>
      </c>
      <c r="R59" s="36"/>
    </row>
    <row r="60" spans="1:18" s="2" customFormat="1" ht="13.5" thickBot="1">
      <c r="A60" s="15">
        <v>40</v>
      </c>
      <c r="B60" s="20" t="s">
        <v>60</v>
      </c>
      <c r="C60" s="151"/>
      <c r="D60" s="151"/>
      <c r="E60" s="38">
        <f aca="true" t="shared" si="23" ref="E60:Q60">IF(E40&gt;0,E50/(E40),0)</f>
        <v>0</v>
      </c>
      <c r="F60" s="38">
        <f t="shared" si="23"/>
        <v>0</v>
      </c>
      <c r="G60" s="38">
        <f t="shared" si="23"/>
        <v>0</v>
      </c>
      <c r="H60" s="38">
        <f t="shared" si="23"/>
        <v>0</v>
      </c>
      <c r="I60" s="38">
        <f t="shared" si="23"/>
        <v>0</v>
      </c>
      <c r="J60" s="38">
        <f t="shared" si="23"/>
        <v>0</v>
      </c>
      <c r="K60" s="38">
        <f t="shared" si="23"/>
        <v>0</v>
      </c>
      <c r="L60" s="38">
        <f t="shared" si="23"/>
        <v>0</v>
      </c>
      <c r="M60" s="38">
        <f t="shared" si="23"/>
        <v>0</v>
      </c>
      <c r="N60" s="38">
        <f t="shared" si="23"/>
        <v>0</v>
      </c>
      <c r="O60" s="38">
        <f t="shared" si="23"/>
        <v>0</v>
      </c>
      <c r="P60" s="38">
        <f t="shared" si="23"/>
        <v>0</v>
      </c>
      <c r="Q60" s="93">
        <f t="shared" si="23"/>
        <v>0</v>
      </c>
      <c r="R60" s="151"/>
    </row>
    <row r="61" spans="1:18" ht="13.5" thickTop="1">
      <c r="A61" s="13"/>
      <c r="B61" s="8"/>
      <c r="C61" s="42"/>
      <c r="D61" s="42"/>
      <c r="Q61" s="42"/>
      <c r="R61" s="42"/>
    </row>
    <row r="62" spans="1:18" ht="25.5" customHeight="1">
      <c r="A62" s="315" t="str">
        <f>+'Part 1'!A57:Q57</f>
        <v>Note: Except where stated otherwise, reporting is on an incurred basis (that is, reported in the period corresponding to dates of service, rather than to date paid).  All prior quarters' data must be updated to reflect the most recent revised IBNR estimates.</v>
      </c>
      <c r="B62" s="315"/>
      <c r="C62" s="315"/>
      <c r="D62" s="315"/>
      <c r="E62" s="315"/>
      <c r="F62" s="315"/>
      <c r="G62" s="315"/>
      <c r="H62" s="315"/>
      <c r="I62" s="315"/>
      <c r="J62" s="315"/>
      <c r="K62" s="315"/>
      <c r="L62" s="315"/>
      <c r="M62" s="315"/>
      <c r="N62" s="315"/>
      <c r="O62" s="315"/>
      <c r="P62" s="315"/>
      <c r="Q62" s="320"/>
      <c r="R62" s="22"/>
    </row>
    <row r="64" ht="12.75">
      <c r="B64" s="30"/>
    </row>
    <row r="65" spans="1:2" ht="12.75">
      <c r="A65" s="26"/>
      <c r="B65" s="27"/>
    </row>
    <row r="66" spans="1:2" ht="12.75">
      <c r="A66" s="26"/>
      <c r="B66" s="27"/>
    </row>
    <row r="67" spans="1:2" ht="12.75">
      <c r="A67" s="26"/>
      <c r="B67" s="27"/>
    </row>
    <row r="68" spans="1:2" ht="12.75">
      <c r="A68" s="26"/>
      <c r="B68" s="27"/>
    </row>
    <row r="69" spans="1:2" ht="12.75">
      <c r="A69" s="26"/>
      <c r="B69" s="27"/>
    </row>
  </sheetData>
  <sheetProtection password="C4A1" sheet="1"/>
  <mergeCells count="4">
    <mergeCell ref="A62:Q62"/>
    <mergeCell ref="C8:F8"/>
    <mergeCell ref="D6:E6"/>
    <mergeCell ref="C3:I3"/>
  </mergeCells>
  <dataValidations count="1">
    <dataValidation type="decimal" allowBlank="1" showInputMessage="1" showErrorMessage="1" errorTitle="Non-numeric value entered." error="Only numeric entries are acceptable.  Try again." sqref="E23:P29 E33:P39 E53:P59">
      <formula1>-9999999999999990</formula1>
      <formula2>9999999999999990</formula2>
    </dataValidation>
  </dataValidations>
  <printOptions/>
  <pageMargins left="0" right="0" top="0.5" bottom="0.5" header="0.5" footer="0.5"/>
  <pageSetup cellComments="asDisplayed" fitToHeight="1" fitToWidth="1" horizontalDpi="600" verticalDpi="600" orientation="landscape" scale="54" r:id="rId1"/>
  <headerFooter alignWithMargins="0">
    <oddFooter>&amp;L&amp;A&amp;CMedical and Pharmacy Premiums&amp;R&amp;D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52"/>
  <sheetViews>
    <sheetView zoomScale="70" zoomScaleNormal="70" zoomScalePageLayoutView="0" workbookViewId="0" topLeftCell="A1">
      <selection activeCell="G4" sqref="G4"/>
    </sheetView>
  </sheetViews>
  <sheetFormatPr defaultColWidth="9.33203125" defaultRowHeight="12.75"/>
  <cols>
    <col min="1" max="1" width="4.66015625" style="2" bestFit="1" customWidth="1"/>
    <col min="2" max="2" width="20" style="2" customWidth="1"/>
    <col min="3" max="3" width="13" style="2" customWidth="1"/>
    <col min="4" max="4" width="4.66015625" style="2" customWidth="1"/>
    <col min="5" max="17" width="17.83203125" style="2" customWidth="1"/>
    <col min="18" max="18" width="2.83203125" style="2" customWidth="1"/>
    <col min="19" max="24" width="12.83203125" style="2" customWidth="1"/>
    <col min="25" max="16384" width="9.33203125" style="2" customWidth="1"/>
  </cols>
  <sheetData>
    <row r="1" spans="1:18" ht="12.75">
      <c r="A1" s="126"/>
      <c r="B1" s="126"/>
      <c r="C1" s="126"/>
      <c r="D1" s="97" t="s">
        <v>22</v>
      </c>
      <c r="E1" s="97"/>
      <c r="F1" s="97"/>
      <c r="G1" s="97"/>
      <c r="H1" s="97"/>
      <c r="I1" s="97"/>
      <c r="J1" s="97"/>
      <c r="K1" s="97"/>
      <c r="L1" s="97"/>
      <c r="M1" s="97"/>
      <c r="N1" s="97"/>
      <c r="O1" s="97"/>
      <c r="P1" s="97"/>
      <c r="Q1" s="97"/>
      <c r="R1" s="76"/>
    </row>
    <row r="2" spans="1:18" ht="12.75">
      <c r="A2" s="126"/>
      <c r="B2" s="126"/>
      <c r="C2" s="126"/>
      <c r="D2" s="33"/>
      <c r="E2" s="33"/>
      <c r="F2" s="33"/>
      <c r="G2" s="33"/>
      <c r="H2" s="33"/>
      <c r="I2" s="33"/>
      <c r="J2" s="33"/>
      <c r="K2" s="33"/>
      <c r="L2" s="33"/>
      <c r="M2" s="33"/>
      <c r="N2" s="33"/>
      <c r="O2" s="33"/>
      <c r="P2" s="33"/>
      <c r="Q2" s="33"/>
      <c r="R2" s="76"/>
    </row>
    <row r="3" spans="1:18" ht="12.75">
      <c r="A3" s="4"/>
      <c r="B3" s="5" t="s">
        <v>136</v>
      </c>
      <c r="C3" s="319" t="str">
        <f>+'Part 1'!C3:F3</f>
        <v>             ----------------------------------------&gt;            </v>
      </c>
      <c r="D3" s="319"/>
      <c r="E3" s="319"/>
      <c r="F3" s="319"/>
      <c r="G3" s="319"/>
      <c r="H3" s="319"/>
      <c r="I3" s="239"/>
      <c r="J3" s="239"/>
      <c r="K3" s="239"/>
      <c r="L3" s="239"/>
      <c r="M3" s="239"/>
      <c r="N3" s="239"/>
      <c r="O3" s="239"/>
      <c r="P3" s="239"/>
      <c r="Q3" s="239"/>
      <c r="R3" s="75"/>
    </row>
    <row r="4" spans="1:18" ht="12.75">
      <c r="A4" s="4"/>
      <c r="B4" s="5" t="s">
        <v>6</v>
      </c>
      <c r="C4" s="147">
        <f>+'Part 1'!C4</f>
        <v>2017</v>
      </c>
      <c r="E4" s="110" t="s">
        <v>21</v>
      </c>
      <c r="F4" s="143" t="str">
        <f>+'Part 1'!F4</f>
        <v>STAR</v>
      </c>
      <c r="G4" s="140"/>
      <c r="H4" s="135"/>
      <c r="I4" s="135"/>
      <c r="J4" s="135"/>
      <c r="K4" s="135"/>
      <c r="L4" s="135"/>
      <c r="M4" s="135"/>
      <c r="N4" s="135"/>
      <c r="O4" s="135"/>
      <c r="P4" s="135"/>
      <c r="Q4" s="136"/>
      <c r="R4" s="75"/>
    </row>
    <row r="5" spans="1:18" ht="12.75">
      <c r="A5" s="4"/>
      <c r="B5" s="5" t="s">
        <v>7</v>
      </c>
      <c r="C5" s="150">
        <f>+'Part 1'!C5</f>
        <v>0</v>
      </c>
      <c r="E5" s="111" t="s">
        <v>137</v>
      </c>
      <c r="F5" s="148">
        <f>+'Part 1'!F5</f>
        <v>0</v>
      </c>
      <c r="G5" s="127"/>
      <c r="H5" s="128"/>
      <c r="I5" s="128"/>
      <c r="J5" s="128"/>
      <c r="K5" s="128"/>
      <c r="L5" s="128"/>
      <c r="M5" s="128"/>
      <c r="N5" s="128"/>
      <c r="O5" s="128"/>
      <c r="P5" s="128"/>
      <c r="Q5" s="128"/>
      <c r="R5" s="144"/>
    </row>
    <row r="6" spans="1:18" ht="12.75">
      <c r="A6" s="4"/>
      <c r="B6" s="5" t="s">
        <v>8</v>
      </c>
      <c r="C6" s="148">
        <f>+'Part 1'!C6</f>
        <v>0</v>
      </c>
      <c r="D6" s="317" t="s">
        <v>122</v>
      </c>
      <c r="E6" s="317"/>
      <c r="F6" s="150">
        <f>+'Part 1'!F6</f>
        <v>0</v>
      </c>
      <c r="G6" s="128"/>
      <c r="H6" s="128"/>
      <c r="I6" s="128"/>
      <c r="J6" s="128"/>
      <c r="K6" s="128"/>
      <c r="L6" s="128"/>
      <c r="M6" s="128"/>
      <c r="N6" s="128"/>
      <c r="O6" s="128"/>
      <c r="P6" s="128"/>
      <c r="Q6" s="128"/>
      <c r="R6" s="144"/>
    </row>
    <row r="7" spans="1:18" ht="12.75">
      <c r="A7" s="28"/>
      <c r="B7" s="1"/>
      <c r="C7" s="6"/>
      <c r="D7" s="6"/>
      <c r="E7" s="6"/>
      <c r="F7" s="6"/>
      <c r="G7" s="7"/>
      <c r="H7" s="151"/>
      <c r="I7" s="151"/>
      <c r="J7" s="151"/>
      <c r="K7" s="151"/>
      <c r="L7" s="151"/>
      <c r="M7" s="151"/>
      <c r="N7" s="151"/>
      <c r="O7" s="151"/>
      <c r="P7" s="151"/>
      <c r="Q7" s="5"/>
      <c r="R7" s="7"/>
    </row>
    <row r="8" spans="1:18" ht="12.75">
      <c r="A8" s="29"/>
      <c r="B8" s="137" t="s">
        <v>246</v>
      </c>
      <c r="C8" s="321" t="s">
        <v>127</v>
      </c>
      <c r="D8" s="321"/>
      <c r="E8" s="321"/>
      <c r="F8" s="321"/>
      <c r="G8" s="153"/>
      <c r="H8" s="146"/>
      <c r="I8" s="146"/>
      <c r="J8" s="146"/>
      <c r="K8" s="146"/>
      <c r="L8" s="146"/>
      <c r="M8" s="146"/>
      <c r="N8" s="146"/>
      <c r="O8" s="146"/>
      <c r="P8" s="146"/>
      <c r="Q8" s="146"/>
      <c r="R8" s="154"/>
    </row>
    <row r="9" spans="1:18" ht="12.75">
      <c r="A9" s="29"/>
      <c r="B9" s="149"/>
      <c r="C9" s="97"/>
      <c r="D9" s="97"/>
      <c r="E9" s="97"/>
      <c r="F9" s="97"/>
      <c r="G9" s="153"/>
      <c r="H9" s="146"/>
      <c r="I9" s="146"/>
      <c r="J9" s="146"/>
      <c r="K9" s="146"/>
      <c r="L9" s="146"/>
      <c r="M9" s="146"/>
      <c r="N9" s="146"/>
      <c r="O9" s="146"/>
      <c r="P9" s="146"/>
      <c r="Q9" s="146"/>
      <c r="R9" s="154"/>
    </row>
    <row r="10" spans="2:18" s="155" customFormat="1" ht="12.75">
      <c r="B10" s="253"/>
      <c r="C10" s="253"/>
      <c r="D10" s="254" t="s">
        <v>0</v>
      </c>
      <c r="E10" s="266" t="str">
        <f>+'Part 1'!E10</f>
        <v>Sep-16</v>
      </c>
      <c r="F10" s="266" t="str">
        <f>+'Part 1'!F10</f>
        <v>Oct-16</v>
      </c>
      <c r="G10" s="266" t="str">
        <f>+'Part 1'!G10</f>
        <v>Nov-16</v>
      </c>
      <c r="H10" s="266" t="str">
        <f>+'Part 1'!H10</f>
        <v>Dec-16</v>
      </c>
      <c r="I10" s="266" t="str">
        <f>+'Part 1'!I10</f>
        <v>Jan-17</v>
      </c>
      <c r="J10" s="266" t="str">
        <f>+'Part 1'!J10</f>
        <v>Feb-17</v>
      </c>
      <c r="K10" s="266" t="str">
        <f>+'Part 1'!K10</f>
        <v>Mar-17</v>
      </c>
      <c r="L10" s="266" t="str">
        <f>+'Part 1'!L10</f>
        <v>Apr-17</v>
      </c>
      <c r="M10" s="266" t="str">
        <f>+'Part 1'!M10</f>
        <v>May-17</v>
      </c>
      <c r="N10" s="266" t="str">
        <f>+'Part 1'!N10</f>
        <v>Jun-17</v>
      </c>
      <c r="O10" s="266" t="str">
        <f>+'Part 1'!O10</f>
        <v>Jul-17</v>
      </c>
      <c r="P10" s="266" t="str">
        <f>+'Part 1'!P10</f>
        <v>Aug-17</v>
      </c>
      <c r="Q10" s="139" t="s">
        <v>1</v>
      </c>
      <c r="R10" s="18"/>
    </row>
    <row r="11" spans="1:18" ht="12.75">
      <c r="A11" s="142" t="s">
        <v>27</v>
      </c>
      <c r="B11" s="134"/>
      <c r="C11" s="12"/>
      <c r="D11" s="12"/>
      <c r="E11" s="12"/>
      <c r="F11" s="12"/>
      <c r="G11" s="12"/>
      <c r="H11" s="12"/>
      <c r="I11" s="12"/>
      <c r="J11" s="12"/>
      <c r="K11" s="12"/>
      <c r="L11" s="12"/>
      <c r="M11" s="12"/>
      <c r="N11" s="12"/>
      <c r="O11" s="12"/>
      <c r="P11" s="12"/>
      <c r="Q11" s="12"/>
      <c r="R11" s="12"/>
    </row>
    <row r="12" spans="1:18" ht="12.75">
      <c r="A12" s="13"/>
      <c r="B12" s="40" t="s">
        <v>128</v>
      </c>
      <c r="C12" s="8"/>
      <c r="D12" s="8"/>
      <c r="E12" s="8"/>
      <c r="F12" s="8"/>
      <c r="G12" s="8"/>
      <c r="H12" s="8"/>
      <c r="I12" s="8"/>
      <c r="J12" s="8"/>
      <c r="K12" s="8"/>
      <c r="L12" s="8"/>
      <c r="M12" s="8"/>
      <c r="N12" s="8"/>
      <c r="O12" s="8"/>
      <c r="P12" s="8"/>
      <c r="Q12" s="8"/>
      <c r="R12" s="8"/>
    </row>
    <row r="13" spans="1:18" ht="12.75">
      <c r="A13" s="15">
        <v>1</v>
      </c>
      <c r="B13" s="20" t="s">
        <v>260</v>
      </c>
      <c r="C13" s="45"/>
      <c r="D13" s="45"/>
      <c r="E13" s="121"/>
      <c r="F13" s="121"/>
      <c r="G13" s="121"/>
      <c r="H13" s="121"/>
      <c r="I13" s="121"/>
      <c r="J13" s="121"/>
      <c r="K13" s="121"/>
      <c r="L13" s="121"/>
      <c r="M13" s="121"/>
      <c r="N13" s="121"/>
      <c r="O13" s="121"/>
      <c r="P13" s="121"/>
      <c r="Q13" s="35">
        <f>SUM(E13:P13)</f>
        <v>0</v>
      </c>
      <c r="R13" s="78"/>
    </row>
    <row r="14" spans="1:18" ht="12.75">
      <c r="A14" s="15">
        <v>2</v>
      </c>
      <c r="B14" s="20" t="s">
        <v>264</v>
      </c>
      <c r="C14" s="45"/>
      <c r="D14" s="45"/>
      <c r="E14" s="121"/>
      <c r="F14" s="121"/>
      <c r="G14" s="121"/>
      <c r="H14" s="121"/>
      <c r="I14" s="121"/>
      <c r="J14" s="121"/>
      <c r="K14" s="121"/>
      <c r="L14" s="121"/>
      <c r="M14" s="121"/>
      <c r="N14" s="121"/>
      <c r="O14" s="121"/>
      <c r="P14" s="121"/>
      <c r="Q14" s="35">
        <f aca="true" t="shared" si="0" ref="Q14:Q19">SUM(E14:P14)</f>
        <v>0</v>
      </c>
      <c r="R14" s="78"/>
    </row>
    <row r="15" spans="1:18" ht="12.75">
      <c r="A15" s="15">
        <v>3</v>
      </c>
      <c r="B15" s="20" t="s">
        <v>261</v>
      </c>
      <c r="C15" s="45"/>
      <c r="D15" s="45"/>
      <c r="E15" s="121"/>
      <c r="F15" s="121"/>
      <c r="G15" s="121"/>
      <c r="H15" s="121"/>
      <c r="I15" s="121"/>
      <c r="J15" s="121"/>
      <c r="K15" s="121"/>
      <c r="L15" s="121"/>
      <c r="M15" s="121"/>
      <c r="N15" s="121"/>
      <c r="O15" s="121"/>
      <c r="P15" s="121"/>
      <c r="Q15" s="35">
        <f t="shared" si="0"/>
        <v>0</v>
      </c>
      <c r="R15" s="78"/>
    </row>
    <row r="16" spans="1:18" ht="12.75">
      <c r="A16" s="15">
        <v>4</v>
      </c>
      <c r="B16" s="20" t="s">
        <v>262</v>
      </c>
      <c r="C16" s="45"/>
      <c r="D16" s="45"/>
      <c r="E16" s="121"/>
      <c r="F16" s="121"/>
      <c r="G16" s="121"/>
      <c r="H16" s="121"/>
      <c r="I16" s="121"/>
      <c r="J16" s="121"/>
      <c r="K16" s="121"/>
      <c r="L16" s="121"/>
      <c r="M16" s="121"/>
      <c r="N16" s="121"/>
      <c r="O16" s="121"/>
      <c r="P16" s="121"/>
      <c r="Q16" s="35">
        <f t="shared" si="0"/>
        <v>0</v>
      </c>
      <c r="R16" s="78"/>
    </row>
    <row r="17" spans="1:18" ht="12.75">
      <c r="A17" s="15">
        <v>5</v>
      </c>
      <c r="B17" s="20" t="s">
        <v>263</v>
      </c>
      <c r="C17" s="45"/>
      <c r="D17" s="45"/>
      <c r="E17" s="121"/>
      <c r="F17" s="121"/>
      <c r="G17" s="121"/>
      <c r="H17" s="121"/>
      <c r="I17" s="121"/>
      <c r="J17" s="121"/>
      <c r="K17" s="121"/>
      <c r="L17" s="121"/>
      <c r="M17" s="121"/>
      <c r="N17" s="121"/>
      <c r="O17" s="121"/>
      <c r="P17" s="121"/>
      <c r="Q17" s="35">
        <f t="shared" si="0"/>
        <v>0</v>
      </c>
      <c r="R17" s="78"/>
    </row>
    <row r="18" spans="1:18" ht="12.75">
      <c r="A18" s="15">
        <v>6</v>
      </c>
      <c r="B18" s="20" t="s">
        <v>266</v>
      </c>
      <c r="C18" s="45"/>
      <c r="D18" s="45"/>
      <c r="E18" s="121"/>
      <c r="F18" s="121"/>
      <c r="G18" s="121"/>
      <c r="H18" s="121"/>
      <c r="I18" s="121"/>
      <c r="J18" s="121"/>
      <c r="K18" s="121"/>
      <c r="L18" s="121"/>
      <c r="M18" s="121"/>
      <c r="N18" s="121"/>
      <c r="O18" s="121"/>
      <c r="P18" s="121"/>
      <c r="Q18" s="35">
        <f t="shared" si="0"/>
        <v>0</v>
      </c>
      <c r="R18" s="78"/>
    </row>
    <row r="19" spans="1:18" ht="12.75">
      <c r="A19" s="15">
        <v>7</v>
      </c>
      <c r="B19" s="271" t="s">
        <v>267</v>
      </c>
      <c r="C19" s="45"/>
      <c r="D19" s="45"/>
      <c r="E19" s="121"/>
      <c r="F19" s="121"/>
      <c r="G19" s="121"/>
      <c r="H19" s="121"/>
      <c r="I19" s="121"/>
      <c r="J19" s="121"/>
      <c r="K19" s="121"/>
      <c r="L19" s="121"/>
      <c r="M19" s="121"/>
      <c r="N19" s="121"/>
      <c r="O19" s="121"/>
      <c r="P19" s="121"/>
      <c r="Q19" s="35">
        <f t="shared" si="0"/>
        <v>0</v>
      </c>
      <c r="R19" s="78"/>
    </row>
    <row r="20" spans="1:18" ht="13.5" thickBot="1">
      <c r="A20" s="15">
        <v>8</v>
      </c>
      <c r="B20" s="34" t="s">
        <v>132</v>
      </c>
      <c r="C20" s="45"/>
      <c r="D20" s="45"/>
      <c r="E20" s="44">
        <f>ROUND(SUM(E13:E19),0)</f>
        <v>0</v>
      </c>
      <c r="F20" s="44">
        <f>ROUND(SUM(F13:F19),0)</f>
        <v>0</v>
      </c>
      <c r="G20" s="44">
        <f>ROUND(SUM(G13:G19),0)</f>
        <v>0</v>
      </c>
      <c r="H20" s="44">
        <f>ROUND(SUM(H13:H19),0)</f>
        <v>0</v>
      </c>
      <c r="I20" s="44">
        <f>ROUND(SUM(I13:I19),0)</f>
        <v>0</v>
      </c>
      <c r="J20" s="44">
        <f aca="true" t="shared" si="1" ref="J20:P20">ROUND(SUM(J13:J19),0)</f>
        <v>0</v>
      </c>
      <c r="K20" s="44">
        <f t="shared" si="1"/>
        <v>0</v>
      </c>
      <c r="L20" s="44">
        <f t="shared" si="1"/>
        <v>0</v>
      </c>
      <c r="M20" s="44">
        <f t="shared" si="1"/>
        <v>0</v>
      </c>
      <c r="N20" s="44">
        <f t="shared" si="1"/>
        <v>0</v>
      </c>
      <c r="O20" s="44">
        <f t="shared" si="1"/>
        <v>0</v>
      </c>
      <c r="P20" s="44">
        <f t="shared" si="1"/>
        <v>0</v>
      </c>
      <c r="Q20" s="94">
        <f>ROUND(SUM(Q13:Q19),0)</f>
        <v>0</v>
      </c>
      <c r="R20" s="45"/>
    </row>
    <row r="21" spans="1:18" ht="13.5" thickTop="1">
      <c r="A21" s="15"/>
      <c r="B21" s="34"/>
      <c r="C21" s="45"/>
      <c r="D21" s="45"/>
      <c r="E21" s="45"/>
      <c r="F21" s="45"/>
      <c r="G21" s="45"/>
      <c r="H21" s="45"/>
      <c r="I21" s="45"/>
      <c r="J21" s="45"/>
      <c r="K21" s="45"/>
      <c r="L21" s="45"/>
      <c r="M21" s="45"/>
      <c r="N21" s="45"/>
      <c r="O21" s="45"/>
      <c r="P21" s="45"/>
      <c r="Q21" s="45"/>
      <c r="R21" s="45"/>
    </row>
    <row r="22" spans="1:18" ht="12.75">
      <c r="A22" s="15"/>
      <c r="B22" s="52" t="s">
        <v>129</v>
      </c>
      <c r="C22" s="52"/>
      <c r="D22" s="52"/>
      <c r="E22" s="52"/>
      <c r="F22" s="52"/>
      <c r="G22" s="52"/>
      <c r="H22" s="8"/>
      <c r="I22" s="8"/>
      <c r="J22" s="8"/>
      <c r="K22" s="8"/>
      <c r="L22" s="8"/>
      <c r="M22" s="8"/>
      <c r="N22" s="8"/>
      <c r="O22" s="8"/>
      <c r="P22" s="8"/>
      <c r="Q22" s="8"/>
      <c r="R22" s="34"/>
    </row>
    <row r="23" spans="1:18" ht="12.75">
      <c r="A23" s="15">
        <v>9</v>
      </c>
      <c r="B23" s="20" t="s">
        <v>260</v>
      </c>
      <c r="C23" s="45"/>
      <c r="D23" s="45"/>
      <c r="E23" s="121"/>
      <c r="F23" s="121"/>
      <c r="G23" s="121"/>
      <c r="H23" s="121"/>
      <c r="I23" s="121"/>
      <c r="J23" s="121"/>
      <c r="K23" s="121"/>
      <c r="L23" s="121"/>
      <c r="M23" s="121"/>
      <c r="N23" s="121"/>
      <c r="O23" s="121"/>
      <c r="P23" s="121"/>
      <c r="Q23" s="35">
        <f>SUM(E23:P23)</f>
        <v>0</v>
      </c>
      <c r="R23" s="78"/>
    </row>
    <row r="24" spans="1:18" ht="12.75">
      <c r="A24" s="15">
        <v>10</v>
      </c>
      <c r="B24" s="20" t="s">
        <v>264</v>
      </c>
      <c r="C24" s="45"/>
      <c r="D24" s="45"/>
      <c r="E24" s="121"/>
      <c r="F24" s="121"/>
      <c r="G24" s="121"/>
      <c r="H24" s="121"/>
      <c r="I24" s="121"/>
      <c r="J24" s="121"/>
      <c r="K24" s="121"/>
      <c r="L24" s="121"/>
      <c r="M24" s="121"/>
      <c r="N24" s="121"/>
      <c r="O24" s="121"/>
      <c r="P24" s="121"/>
      <c r="Q24" s="35">
        <f aca="true" t="shared" si="2" ref="Q24:Q29">SUM(E24:P24)</f>
        <v>0</v>
      </c>
      <c r="R24" s="78"/>
    </row>
    <row r="25" spans="1:18" ht="12.75">
      <c r="A25" s="15">
        <v>11</v>
      </c>
      <c r="B25" s="20" t="s">
        <v>261</v>
      </c>
      <c r="C25" s="45"/>
      <c r="D25" s="45"/>
      <c r="E25" s="121"/>
      <c r="F25" s="121"/>
      <c r="G25" s="121"/>
      <c r="H25" s="121"/>
      <c r="I25" s="121"/>
      <c r="J25" s="121"/>
      <c r="K25" s="121"/>
      <c r="L25" s="121"/>
      <c r="M25" s="121"/>
      <c r="N25" s="121"/>
      <c r="O25" s="121"/>
      <c r="P25" s="121"/>
      <c r="Q25" s="35">
        <f t="shared" si="2"/>
        <v>0</v>
      </c>
      <c r="R25" s="78"/>
    </row>
    <row r="26" spans="1:18" ht="12.75">
      <c r="A26" s="15">
        <v>12</v>
      </c>
      <c r="B26" s="20" t="s">
        <v>262</v>
      </c>
      <c r="C26" s="45"/>
      <c r="D26" s="45"/>
      <c r="E26" s="121"/>
      <c r="F26" s="121"/>
      <c r="G26" s="121"/>
      <c r="H26" s="121"/>
      <c r="I26" s="121"/>
      <c r="J26" s="121"/>
      <c r="K26" s="121"/>
      <c r="L26" s="121"/>
      <c r="M26" s="121"/>
      <c r="N26" s="121"/>
      <c r="O26" s="121"/>
      <c r="P26" s="121"/>
      <c r="Q26" s="35">
        <f t="shared" si="2"/>
        <v>0</v>
      </c>
      <c r="R26" s="78"/>
    </row>
    <row r="27" spans="1:18" ht="12.75">
      <c r="A27" s="15">
        <v>13</v>
      </c>
      <c r="B27" s="20" t="s">
        <v>263</v>
      </c>
      <c r="C27" s="45"/>
      <c r="D27" s="45"/>
      <c r="E27" s="121"/>
      <c r="F27" s="121"/>
      <c r="G27" s="121"/>
      <c r="H27" s="121"/>
      <c r="I27" s="121"/>
      <c r="J27" s="121"/>
      <c r="K27" s="121"/>
      <c r="L27" s="121"/>
      <c r="M27" s="121"/>
      <c r="N27" s="121"/>
      <c r="O27" s="121"/>
      <c r="P27" s="121"/>
      <c r="Q27" s="35">
        <f t="shared" si="2"/>
        <v>0</v>
      </c>
      <c r="R27" s="78"/>
    </row>
    <row r="28" spans="1:18" ht="12.75">
      <c r="A28" s="15">
        <v>14</v>
      </c>
      <c r="B28" s="20" t="s">
        <v>266</v>
      </c>
      <c r="C28" s="45"/>
      <c r="D28" s="45"/>
      <c r="E28" s="121"/>
      <c r="F28" s="121"/>
      <c r="G28" s="121"/>
      <c r="H28" s="121"/>
      <c r="I28" s="121"/>
      <c r="J28" s="121"/>
      <c r="K28" s="121"/>
      <c r="L28" s="121"/>
      <c r="M28" s="121"/>
      <c r="N28" s="121"/>
      <c r="O28" s="121"/>
      <c r="P28" s="121"/>
      <c r="Q28" s="35">
        <f t="shared" si="2"/>
        <v>0</v>
      </c>
      <c r="R28" s="78"/>
    </row>
    <row r="29" spans="1:18" ht="12.75">
      <c r="A29" s="15">
        <v>15</v>
      </c>
      <c r="B29" s="271" t="s">
        <v>267</v>
      </c>
      <c r="C29" s="45"/>
      <c r="D29" s="45"/>
      <c r="E29" s="121"/>
      <c r="F29" s="121"/>
      <c r="G29" s="121"/>
      <c r="H29" s="121"/>
      <c r="I29" s="121"/>
      <c r="J29" s="121"/>
      <c r="K29" s="121"/>
      <c r="L29" s="121"/>
      <c r="M29" s="121"/>
      <c r="N29" s="121"/>
      <c r="O29" s="121"/>
      <c r="P29" s="121"/>
      <c r="Q29" s="35">
        <f t="shared" si="2"/>
        <v>0</v>
      </c>
      <c r="R29" s="78"/>
    </row>
    <row r="30" spans="1:18" ht="13.5" thickBot="1">
      <c r="A30" s="15">
        <v>16</v>
      </c>
      <c r="B30" s="34" t="s">
        <v>133</v>
      </c>
      <c r="C30" s="45"/>
      <c r="D30" s="45"/>
      <c r="E30" s="44">
        <f>ROUND(SUM(E23:E29),0)</f>
        <v>0</v>
      </c>
      <c r="F30" s="44">
        <f>ROUND(SUM(F23:F29),0)</f>
        <v>0</v>
      </c>
      <c r="G30" s="44">
        <f>ROUND(SUM(G23:G29),0)</f>
        <v>0</v>
      </c>
      <c r="H30" s="44">
        <f>ROUND(SUM(H23:H29),0)</f>
        <v>0</v>
      </c>
      <c r="I30" s="44">
        <f>ROUND(SUM(I23:I29),0)</f>
        <v>0</v>
      </c>
      <c r="J30" s="44">
        <f aca="true" t="shared" si="3" ref="J30:P30">ROUND(SUM(J23:J29),0)</f>
        <v>0</v>
      </c>
      <c r="K30" s="44">
        <f t="shared" si="3"/>
        <v>0</v>
      </c>
      <c r="L30" s="44">
        <f t="shared" si="3"/>
        <v>0</v>
      </c>
      <c r="M30" s="44">
        <f t="shared" si="3"/>
        <v>0</v>
      </c>
      <c r="N30" s="44">
        <f t="shared" si="3"/>
        <v>0</v>
      </c>
      <c r="O30" s="44">
        <f t="shared" si="3"/>
        <v>0</v>
      </c>
      <c r="P30" s="44">
        <f t="shared" si="3"/>
        <v>0</v>
      </c>
      <c r="Q30" s="94">
        <f>ROUND(SUM(Q23:Q29),0)</f>
        <v>0</v>
      </c>
      <c r="R30" s="45"/>
    </row>
    <row r="31" spans="1:18" ht="13.5" thickTop="1">
      <c r="A31" s="15"/>
      <c r="B31" s="34"/>
      <c r="C31" s="45"/>
      <c r="D31" s="45"/>
      <c r="E31" s="45"/>
      <c r="F31" s="45"/>
      <c r="G31" s="45"/>
      <c r="H31" s="45"/>
      <c r="I31" s="45"/>
      <c r="J31" s="45"/>
      <c r="K31" s="45"/>
      <c r="L31" s="45"/>
      <c r="M31" s="45"/>
      <c r="N31" s="45"/>
      <c r="O31" s="45"/>
      <c r="P31" s="45"/>
      <c r="Q31" s="45"/>
      <c r="R31" s="45"/>
    </row>
    <row r="32" spans="1:18" ht="12.75">
      <c r="A32" s="15"/>
      <c r="B32" s="52" t="s">
        <v>130</v>
      </c>
      <c r="C32" s="52"/>
      <c r="D32" s="52"/>
      <c r="E32" s="52"/>
      <c r="F32" s="52"/>
      <c r="G32" s="52"/>
      <c r="H32" s="52"/>
      <c r="I32" s="52"/>
      <c r="J32" s="52"/>
      <c r="K32" s="52"/>
      <c r="L32" s="52"/>
      <c r="M32" s="52"/>
      <c r="N32" s="52"/>
      <c r="O32" s="52"/>
      <c r="P32" s="52"/>
      <c r="Q32" s="52"/>
      <c r="R32" s="45"/>
    </row>
    <row r="33" spans="1:18" ht="12.75">
      <c r="A33" s="15">
        <v>17</v>
      </c>
      <c r="B33" s="20" t="s">
        <v>260</v>
      </c>
      <c r="C33" s="45"/>
      <c r="D33" s="45"/>
      <c r="E33" s="121"/>
      <c r="F33" s="121"/>
      <c r="G33" s="121"/>
      <c r="H33" s="121"/>
      <c r="I33" s="121"/>
      <c r="J33" s="121"/>
      <c r="K33" s="121"/>
      <c r="L33" s="121"/>
      <c r="M33" s="121"/>
      <c r="N33" s="121"/>
      <c r="O33" s="121"/>
      <c r="P33" s="121"/>
      <c r="Q33" s="35">
        <f aca="true" t="shared" si="4" ref="Q33:Q39">SUM(E33:P33)</f>
        <v>0</v>
      </c>
      <c r="R33" s="78"/>
    </row>
    <row r="34" spans="1:18" ht="12.75">
      <c r="A34" s="15">
        <v>18</v>
      </c>
      <c r="B34" s="20" t="s">
        <v>264</v>
      </c>
      <c r="C34" s="45"/>
      <c r="D34" s="45"/>
      <c r="E34" s="121"/>
      <c r="F34" s="121"/>
      <c r="G34" s="121"/>
      <c r="H34" s="121"/>
      <c r="I34" s="121"/>
      <c r="J34" s="121"/>
      <c r="K34" s="121"/>
      <c r="L34" s="121"/>
      <c r="M34" s="121"/>
      <c r="N34" s="121"/>
      <c r="O34" s="121"/>
      <c r="P34" s="121"/>
      <c r="Q34" s="35">
        <f t="shared" si="4"/>
        <v>0</v>
      </c>
      <c r="R34" s="78"/>
    </row>
    <row r="35" spans="1:18" ht="12.75">
      <c r="A35" s="15">
        <v>19</v>
      </c>
      <c r="B35" s="20" t="s">
        <v>261</v>
      </c>
      <c r="C35" s="45"/>
      <c r="D35" s="45"/>
      <c r="E35" s="121"/>
      <c r="F35" s="121"/>
      <c r="G35" s="121"/>
      <c r="H35" s="121"/>
      <c r="I35" s="121"/>
      <c r="J35" s="121"/>
      <c r="K35" s="121"/>
      <c r="L35" s="121"/>
      <c r="M35" s="121"/>
      <c r="N35" s="121"/>
      <c r="O35" s="121"/>
      <c r="P35" s="121"/>
      <c r="Q35" s="35">
        <f t="shared" si="4"/>
        <v>0</v>
      </c>
      <c r="R35" s="78"/>
    </row>
    <row r="36" spans="1:18" ht="12.75">
      <c r="A36" s="15">
        <v>20</v>
      </c>
      <c r="B36" s="20" t="s">
        <v>262</v>
      </c>
      <c r="C36" s="45"/>
      <c r="D36" s="45"/>
      <c r="E36" s="121"/>
      <c r="F36" s="121"/>
      <c r="G36" s="121"/>
      <c r="H36" s="121"/>
      <c r="I36" s="121"/>
      <c r="J36" s="121"/>
      <c r="K36" s="121"/>
      <c r="L36" s="121"/>
      <c r="M36" s="121"/>
      <c r="N36" s="121"/>
      <c r="O36" s="121"/>
      <c r="P36" s="121"/>
      <c r="Q36" s="35">
        <f t="shared" si="4"/>
        <v>0</v>
      </c>
      <c r="R36" s="78"/>
    </row>
    <row r="37" spans="1:18" ht="12.75">
      <c r="A37" s="15">
        <v>21</v>
      </c>
      <c r="B37" s="20" t="s">
        <v>263</v>
      </c>
      <c r="C37" s="45"/>
      <c r="D37" s="45"/>
      <c r="E37" s="121"/>
      <c r="F37" s="121"/>
      <c r="G37" s="121"/>
      <c r="H37" s="121"/>
      <c r="I37" s="121"/>
      <c r="J37" s="121"/>
      <c r="K37" s="121"/>
      <c r="L37" s="121"/>
      <c r="M37" s="121"/>
      <c r="N37" s="121"/>
      <c r="O37" s="121"/>
      <c r="P37" s="121"/>
      <c r="Q37" s="35">
        <f t="shared" si="4"/>
        <v>0</v>
      </c>
      <c r="R37" s="78"/>
    </row>
    <row r="38" spans="1:18" ht="12.75">
      <c r="A38" s="15">
        <v>22</v>
      </c>
      <c r="B38" s="20" t="s">
        <v>266</v>
      </c>
      <c r="C38" s="45"/>
      <c r="D38" s="45"/>
      <c r="E38" s="121"/>
      <c r="F38" s="121"/>
      <c r="G38" s="121"/>
      <c r="H38" s="121"/>
      <c r="I38" s="121"/>
      <c r="J38" s="121"/>
      <c r="K38" s="121"/>
      <c r="L38" s="121"/>
      <c r="M38" s="121"/>
      <c r="N38" s="121"/>
      <c r="O38" s="121"/>
      <c r="P38" s="121"/>
      <c r="Q38" s="35">
        <f t="shared" si="4"/>
        <v>0</v>
      </c>
      <c r="R38" s="78"/>
    </row>
    <row r="39" spans="1:18" ht="12.75">
      <c r="A39" s="15">
        <v>23</v>
      </c>
      <c r="B39" s="271" t="s">
        <v>267</v>
      </c>
      <c r="C39" s="45"/>
      <c r="D39" s="45"/>
      <c r="E39" s="121"/>
      <c r="F39" s="121"/>
      <c r="G39" s="121"/>
      <c r="H39" s="121"/>
      <c r="I39" s="121"/>
      <c r="J39" s="121"/>
      <c r="K39" s="121"/>
      <c r="L39" s="121"/>
      <c r="M39" s="121"/>
      <c r="N39" s="121"/>
      <c r="O39" s="121"/>
      <c r="P39" s="121"/>
      <c r="Q39" s="35">
        <f t="shared" si="4"/>
        <v>0</v>
      </c>
      <c r="R39" s="78"/>
    </row>
    <row r="40" spans="1:18" ht="13.5" thickBot="1">
      <c r="A40" s="15">
        <v>24</v>
      </c>
      <c r="B40" s="34" t="s">
        <v>131</v>
      </c>
      <c r="C40" s="45"/>
      <c r="D40" s="45"/>
      <c r="E40" s="44">
        <f>ROUND(SUM(E33:E39),0)</f>
        <v>0</v>
      </c>
      <c r="F40" s="44">
        <f>ROUND(SUM(F33:F39),0)</f>
        <v>0</v>
      </c>
      <c r="G40" s="44">
        <f>ROUND(SUM(G33:G39),0)</f>
        <v>0</v>
      </c>
      <c r="H40" s="44">
        <f>ROUND(SUM(H33:H39),0)</f>
        <v>0</v>
      </c>
      <c r="I40" s="44">
        <f>ROUND(SUM(I33:I39),0)</f>
        <v>0</v>
      </c>
      <c r="J40" s="44">
        <f aca="true" t="shared" si="5" ref="J40:P40">ROUND(SUM(J33:J39),0)</f>
        <v>0</v>
      </c>
      <c r="K40" s="44">
        <f t="shared" si="5"/>
        <v>0</v>
      </c>
      <c r="L40" s="44">
        <f t="shared" si="5"/>
        <v>0</v>
      </c>
      <c r="M40" s="44">
        <f t="shared" si="5"/>
        <v>0</v>
      </c>
      <c r="N40" s="44">
        <f t="shared" si="5"/>
        <v>0</v>
      </c>
      <c r="O40" s="44">
        <f t="shared" si="5"/>
        <v>0</v>
      </c>
      <c r="P40" s="44">
        <f t="shared" si="5"/>
        <v>0</v>
      </c>
      <c r="Q40" s="94">
        <f>ROUND(SUM(Q33:Q39),0)</f>
        <v>0</v>
      </c>
      <c r="R40" s="45"/>
    </row>
    <row r="41" spans="1:18" ht="13.5" thickTop="1">
      <c r="A41" s="13"/>
      <c r="B41" s="7"/>
      <c r="C41" s="45"/>
      <c r="D41" s="45"/>
      <c r="E41" s="45"/>
      <c r="F41" s="45"/>
      <c r="G41" s="45"/>
      <c r="H41" s="45"/>
      <c r="I41" s="45"/>
      <c r="J41" s="45"/>
      <c r="K41" s="45"/>
      <c r="L41" s="45"/>
      <c r="M41" s="45"/>
      <c r="N41" s="45"/>
      <c r="O41" s="45"/>
      <c r="P41" s="45"/>
      <c r="Q41" s="45"/>
      <c r="R41" s="45"/>
    </row>
    <row r="42" spans="1:18" ht="24" customHeight="1">
      <c r="A42" s="315" t="str">
        <f>+'Part 1'!A57:Q57</f>
        <v>Note: Except where stated otherwise, reporting is on an incurred basis (that is, reported in the period corresponding to dates of service, rather than to date paid).  All prior quarters' data must be updated to reflect the most recent revised IBNR estimates.</v>
      </c>
      <c r="B42" s="315"/>
      <c r="C42" s="315"/>
      <c r="D42" s="315"/>
      <c r="E42" s="315"/>
      <c r="F42" s="315"/>
      <c r="G42" s="315"/>
      <c r="H42" s="315"/>
      <c r="I42" s="315"/>
      <c r="J42" s="315"/>
      <c r="K42" s="315"/>
      <c r="L42" s="315"/>
      <c r="M42" s="315"/>
      <c r="N42" s="315"/>
      <c r="O42" s="315"/>
      <c r="P42" s="315"/>
      <c r="Q42" s="315"/>
      <c r="R42" s="22"/>
    </row>
    <row r="43" spans="1:17" s="151" customFormat="1" ht="12.75">
      <c r="A43" s="20"/>
      <c r="B43" s="40" t="s">
        <v>28</v>
      </c>
      <c r="C43" s="9"/>
      <c r="D43" s="9"/>
      <c r="E43" s="9"/>
      <c r="F43" s="9"/>
      <c r="G43" s="9"/>
      <c r="H43" s="9"/>
      <c r="I43" s="9"/>
      <c r="J43" s="9"/>
      <c r="K43" s="9"/>
      <c r="L43" s="9"/>
      <c r="M43" s="9"/>
      <c r="N43" s="9"/>
      <c r="O43" s="9"/>
      <c r="P43" s="9"/>
      <c r="Q43" s="9"/>
    </row>
    <row r="44" spans="1:17" s="151" customFormat="1" ht="12.75">
      <c r="A44" s="15"/>
      <c r="B44" s="20" t="s">
        <v>260</v>
      </c>
      <c r="C44" s="9"/>
      <c r="D44" s="9"/>
      <c r="E44" s="57">
        <f>'Part 3'!E33</f>
        <v>0</v>
      </c>
      <c r="F44" s="57">
        <f>'Part 3'!F33</f>
        <v>0</v>
      </c>
      <c r="G44" s="57">
        <f>'Part 3'!G33</f>
        <v>0</v>
      </c>
      <c r="H44" s="57">
        <f>'Part 3'!H33</f>
        <v>0</v>
      </c>
      <c r="I44" s="57">
        <f>'Part 3'!I33</f>
        <v>0</v>
      </c>
      <c r="J44" s="57">
        <f>'Part 3'!J33</f>
        <v>0</v>
      </c>
      <c r="K44" s="57">
        <f>'Part 3'!K33</f>
        <v>0</v>
      </c>
      <c r="L44" s="57">
        <f>'Part 3'!L33</f>
        <v>0</v>
      </c>
      <c r="M44" s="57">
        <f>'Part 3'!M33</f>
        <v>0</v>
      </c>
      <c r="N44" s="57">
        <f>'Part 3'!N33</f>
        <v>0</v>
      </c>
      <c r="O44" s="57">
        <f>'Part 3'!O33</f>
        <v>0</v>
      </c>
      <c r="P44" s="57">
        <f>'Part 3'!P33</f>
        <v>0</v>
      </c>
      <c r="Q44" s="57">
        <f aca="true" t="shared" si="6" ref="Q44:Q50">SUM(E44:P44)</f>
        <v>0</v>
      </c>
    </row>
    <row r="45" spans="1:17" s="151" customFormat="1" ht="12.75">
      <c r="A45" s="15"/>
      <c r="B45" s="20" t="s">
        <v>264</v>
      </c>
      <c r="C45" s="9"/>
      <c r="D45" s="9"/>
      <c r="E45" s="57">
        <f>'Part 3'!E34</f>
        <v>0</v>
      </c>
      <c r="F45" s="57">
        <f>'Part 3'!F34</f>
        <v>0</v>
      </c>
      <c r="G45" s="57">
        <f>'Part 3'!G34</f>
        <v>0</v>
      </c>
      <c r="H45" s="57">
        <f>'Part 3'!H34</f>
        <v>0</v>
      </c>
      <c r="I45" s="57">
        <f>'Part 3'!I34</f>
        <v>0</v>
      </c>
      <c r="J45" s="57">
        <f>'Part 3'!J34</f>
        <v>0</v>
      </c>
      <c r="K45" s="57">
        <f>'Part 3'!K34</f>
        <v>0</v>
      </c>
      <c r="L45" s="57">
        <f>'Part 3'!L34</f>
        <v>0</v>
      </c>
      <c r="M45" s="57">
        <f>'Part 3'!M34</f>
        <v>0</v>
      </c>
      <c r="N45" s="57">
        <f>'Part 3'!N34</f>
        <v>0</v>
      </c>
      <c r="O45" s="57">
        <f>'Part 3'!O34</f>
        <v>0</v>
      </c>
      <c r="P45" s="57">
        <f>'Part 3'!P34</f>
        <v>0</v>
      </c>
      <c r="Q45" s="57">
        <f t="shared" si="6"/>
        <v>0</v>
      </c>
    </row>
    <row r="46" spans="1:17" s="151" customFormat="1" ht="12.75">
      <c r="A46" s="15"/>
      <c r="B46" s="20" t="s">
        <v>261</v>
      </c>
      <c r="C46" s="9"/>
      <c r="D46" s="9"/>
      <c r="E46" s="57">
        <f>'Part 3'!E35</f>
        <v>0</v>
      </c>
      <c r="F46" s="57">
        <f>'Part 3'!F35</f>
        <v>0</v>
      </c>
      <c r="G46" s="57">
        <f>'Part 3'!G35</f>
        <v>0</v>
      </c>
      <c r="H46" s="57">
        <f>'Part 3'!H35</f>
        <v>0</v>
      </c>
      <c r="I46" s="57">
        <f>'Part 3'!I35</f>
        <v>0</v>
      </c>
      <c r="J46" s="57">
        <f>'Part 3'!J35</f>
        <v>0</v>
      </c>
      <c r="K46" s="57">
        <f>'Part 3'!K35</f>
        <v>0</v>
      </c>
      <c r="L46" s="57">
        <f>'Part 3'!L35</f>
        <v>0</v>
      </c>
      <c r="M46" s="57">
        <f>'Part 3'!M35</f>
        <v>0</v>
      </c>
      <c r="N46" s="57">
        <f>'Part 3'!N35</f>
        <v>0</v>
      </c>
      <c r="O46" s="57">
        <f>'Part 3'!O35</f>
        <v>0</v>
      </c>
      <c r="P46" s="57">
        <f>'Part 3'!P35</f>
        <v>0</v>
      </c>
      <c r="Q46" s="57">
        <f t="shared" si="6"/>
        <v>0</v>
      </c>
    </row>
    <row r="47" spans="1:17" s="9" customFormat="1" ht="12.75">
      <c r="A47" s="15"/>
      <c r="B47" s="20" t="s">
        <v>262</v>
      </c>
      <c r="E47" s="57">
        <f>'Part 3'!E36</f>
        <v>0</v>
      </c>
      <c r="F47" s="57">
        <f>'Part 3'!F36</f>
        <v>0</v>
      </c>
      <c r="G47" s="57">
        <f>'Part 3'!G36</f>
        <v>0</v>
      </c>
      <c r="H47" s="57">
        <f>'Part 3'!H36</f>
        <v>0</v>
      </c>
      <c r="I47" s="57">
        <f>'Part 3'!I36</f>
        <v>0</v>
      </c>
      <c r="J47" s="57">
        <f>'Part 3'!J36</f>
        <v>0</v>
      </c>
      <c r="K47" s="57">
        <f>'Part 3'!K36</f>
        <v>0</v>
      </c>
      <c r="L47" s="57">
        <f>'Part 3'!L36</f>
        <v>0</v>
      </c>
      <c r="M47" s="57">
        <f>'Part 3'!M36</f>
        <v>0</v>
      </c>
      <c r="N47" s="57">
        <f>'Part 3'!N36</f>
        <v>0</v>
      </c>
      <c r="O47" s="57">
        <f>'Part 3'!O36</f>
        <v>0</v>
      </c>
      <c r="P47" s="57">
        <f>'Part 3'!P36</f>
        <v>0</v>
      </c>
      <c r="Q47" s="57">
        <f t="shared" si="6"/>
        <v>0</v>
      </c>
    </row>
    <row r="48" spans="1:17" s="9" customFormat="1" ht="12.75">
      <c r="A48" s="15"/>
      <c r="B48" s="20" t="s">
        <v>263</v>
      </c>
      <c r="E48" s="57">
        <f>'Part 3'!E37</f>
        <v>0</v>
      </c>
      <c r="F48" s="57">
        <f>'Part 3'!F37</f>
        <v>0</v>
      </c>
      <c r="G48" s="57">
        <f>'Part 3'!G37</f>
        <v>0</v>
      </c>
      <c r="H48" s="57">
        <f>'Part 3'!H37</f>
        <v>0</v>
      </c>
      <c r="I48" s="57">
        <f>'Part 3'!I37</f>
        <v>0</v>
      </c>
      <c r="J48" s="57">
        <f>'Part 3'!J37</f>
        <v>0</v>
      </c>
      <c r="K48" s="57">
        <f>'Part 3'!K37</f>
        <v>0</v>
      </c>
      <c r="L48" s="57">
        <f>'Part 3'!L37</f>
        <v>0</v>
      </c>
      <c r="M48" s="57">
        <f>'Part 3'!M37</f>
        <v>0</v>
      </c>
      <c r="N48" s="57">
        <f>'Part 3'!N37</f>
        <v>0</v>
      </c>
      <c r="O48" s="57">
        <f>'Part 3'!O37</f>
        <v>0</v>
      </c>
      <c r="P48" s="57">
        <f>'Part 3'!P37</f>
        <v>0</v>
      </c>
      <c r="Q48" s="57">
        <f t="shared" si="6"/>
        <v>0</v>
      </c>
    </row>
    <row r="49" spans="1:17" s="9" customFormat="1" ht="12.75">
      <c r="A49" s="15"/>
      <c r="B49" s="20" t="s">
        <v>266</v>
      </c>
      <c r="E49" s="57">
        <f>'Part 3'!E38</f>
        <v>0</v>
      </c>
      <c r="F49" s="57">
        <f>'Part 3'!F38</f>
        <v>0</v>
      </c>
      <c r="G49" s="57">
        <f>'Part 3'!G38</f>
        <v>0</v>
      </c>
      <c r="H49" s="57">
        <f>'Part 3'!H38</f>
        <v>0</v>
      </c>
      <c r="I49" s="57">
        <f>'Part 3'!I38</f>
        <v>0</v>
      </c>
      <c r="J49" s="57">
        <f>'Part 3'!J38</f>
        <v>0</v>
      </c>
      <c r="K49" s="57">
        <f>'Part 3'!K38</f>
        <v>0</v>
      </c>
      <c r="L49" s="57">
        <f>'Part 3'!L38</f>
        <v>0</v>
      </c>
      <c r="M49" s="57">
        <f>'Part 3'!M38</f>
        <v>0</v>
      </c>
      <c r="N49" s="57">
        <f>'Part 3'!N38</f>
        <v>0</v>
      </c>
      <c r="O49" s="57">
        <f>'Part 3'!O38</f>
        <v>0</v>
      </c>
      <c r="P49" s="57">
        <f>'Part 3'!P38</f>
        <v>0</v>
      </c>
      <c r="Q49" s="57">
        <f t="shared" si="6"/>
        <v>0</v>
      </c>
    </row>
    <row r="50" spans="1:17" s="151" customFormat="1" ht="12.75">
      <c r="A50" s="15"/>
      <c r="B50" s="271" t="s">
        <v>267</v>
      </c>
      <c r="C50" s="9"/>
      <c r="D50" s="9"/>
      <c r="E50" s="57">
        <f>'Part 3'!E39</f>
        <v>0</v>
      </c>
      <c r="F50" s="57">
        <f>'Part 3'!F39</f>
        <v>0</v>
      </c>
      <c r="G50" s="57">
        <f>'Part 3'!G39</f>
        <v>0</v>
      </c>
      <c r="H50" s="57">
        <f>'Part 3'!H39</f>
        <v>0</v>
      </c>
      <c r="I50" s="57">
        <f>'Part 3'!I39</f>
        <v>0</v>
      </c>
      <c r="J50" s="57">
        <f>'Part 3'!J39</f>
        <v>0</v>
      </c>
      <c r="K50" s="57">
        <f>'Part 3'!K39</f>
        <v>0</v>
      </c>
      <c r="L50" s="57">
        <f>'Part 3'!L39</f>
        <v>0</v>
      </c>
      <c r="M50" s="57">
        <f>'Part 3'!M39</f>
        <v>0</v>
      </c>
      <c r="N50" s="57">
        <f>'Part 3'!N39</f>
        <v>0</v>
      </c>
      <c r="O50" s="57">
        <f>'Part 3'!O39</f>
        <v>0</v>
      </c>
      <c r="P50" s="57">
        <f>'Part 3'!P39</f>
        <v>0</v>
      </c>
      <c r="Q50" s="57">
        <f t="shared" si="6"/>
        <v>0</v>
      </c>
    </row>
    <row r="51" spans="1:17" s="151" customFormat="1" ht="13.5" thickBot="1">
      <c r="A51" s="15"/>
      <c r="B51" s="20" t="s">
        <v>29</v>
      </c>
      <c r="C51" s="9"/>
      <c r="D51" s="9"/>
      <c r="E51" s="44">
        <f aca="true" t="shared" si="7" ref="E51:Q51">SUM(E44:E50)</f>
        <v>0</v>
      </c>
      <c r="F51" s="44">
        <f t="shared" si="7"/>
        <v>0</v>
      </c>
      <c r="G51" s="44">
        <f t="shared" si="7"/>
        <v>0</v>
      </c>
      <c r="H51" s="44">
        <f t="shared" si="7"/>
        <v>0</v>
      </c>
      <c r="I51" s="44">
        <f t="shared" si="7"/>
        <v>0</v>
      </c>
      <c r="J51" s="44">
        <f t="shared" si="7"/>
        <v>0</v>
      </c>
      <c r="K51" s="44">
        <f t="shared" si="7"/>
        <v>0</v>
      </c>
      <c r="L51" s="44">
        <f t="shared" si="7"/>
        <v>0</v>
      </c>
      <c r="M51" s="44">
        <f t="shared" si="7"/>
        <v>0</v>
      </c>
      <c r="N51" s="44">
        <f t="shared" si="7"/>
        <v>0</v>
      </c>
      <c r="O51" s="44">
        <f t="shared" si="7"/>
        <v>0</v>
      </c>
      <c r="P51" s="44">
        <f t="shared" si="7"/>
        <v>0</v>
      </c>
      <c r="Q51" s="94">
        <f t="shared" si="7"/>
        <v>0</v>
      </c>
    </row>
    <row r="52" spans="2:18" ht="13.5" thickTop="1">
      <c r="B52" s="91"/>
      <c r="C52" s="91"/>
      <c r="D52" s="91"/>
      <c r="E52" s="91"/>
      <c r="F52" s="91"/>
      <c r="G52" s="91"/>
      <c r="H52" s="91"/>
      <c r="I52" s="91"/>
      <c r="J52" s="91"/>
      <c r="K52" s="91"/>
      <c r="L52" s="91"/>
      <c r="M52" s="91"/>
      <c r="N52" s="91"/>
      <c r="O52" s="91"/>
      <c r="P52" s="91"/>
      <c r="Q52" s="91"/>
      <c r="R52" s="91"/>
    </row>
  </sheetData>
  <sheetProtection password="C4A1" sheet="1"/>
  <mergeCells count="4">
    <mergeCell ref="A42:Q42"/>
    <mergeCell ref="D6:E6"/>
    <mergeCell ref="C8:F8"/>
    <mergeCell ref="C3:H3"/>
  </mergeCells>
  <dataValidations count="1">
    <dataValidation type="decimal" allowBlank="1" showInputMessage="1" showErrorMessage="1" errorTitle="Non-numeric value entered." error="Only numeric entries are acceptable.  Try again." sqref="E13:P19 E23:P29 E33:P39">
      <formula1>-999999999999999000</formula1>
      <formula2>9999999999999990000</formula2>
    </dataValidation>
  </dataValidations>
  <printOptions/>
  <pageMargins left="0" right="0" top="0.5" bottom="0.5" header="0.5" footer="0.5"/>
  <pageSetup cellComments="asDisplayed" fitToHeight="1" fitToWidth="1" horizontalDpi="600" verticalDpi="600" orientation="landscape" scale="55" r:id="rId1"/>
  <headerFooter alignWithMargins="0">
    <oddFooter>&amp;L&amp;A&amp;CMedical Expense by Expense Class&amp;R&amp;D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59"/>
  <sheetViews>
    <sheetView zoomScale="85" zoomScaleNormal="85" zoomScalePageLayoutView="0" workbookViewId="0" topLeftCell="A1">
      <selection activeCell="G4" sqref="G4"/>
    </sheetView>
  </sheetViews>
  <sheetFormatPr defaultColWidth="9.33203125" defaultRowHeight="12.75"/>
  <cols>
    <col min="1" max="1" width="5.16015625" style="2" customWidth="1"/>
    <col min="2" max="2" width="20" style="2" customWidth="1"/>
    <col min="3" max="3" width="13" style="2" customWidth="1"/>
    <col min="4" max="4" width="6.16015625" style="2" customWidth="1"/>
    <col min="5" max="17" width="17.83203125" style="2" customWidth="1"/>
    <col min="18" max="18" width="2.83203125" style="2" customWidth="1"/>
    <col min="19" max="24" width="12.83203125" style="2" customWidth="1"/>
    <col min="25" max="16384" width="9.33203125" style="2" customWidth="1"/>
  </cols>
  <sheetData>
    <row r="1" spans="1:18" ht="12.75">
      <c r="A1" s="126"/>
      <c r="B1" s="126"/>
      <c r="C1" s="126"/>
      <c r="D1" s="97" t="s">
        <v>22</v>
      </c>
      <c r="E1" s="97"/>
      <c r="F1" s="97"/>
      <c r="G1" s="97"/>
      <c r="H1" s="97"/>
      <c r="I1" s="97"/>
      <c r="J1" s="97"/>
      <c r="K1" s="97"/>
      <c r="L1" s="97"/>
      <c r="M1" s="97"/>
      <c r="N1" s="97"/>
      <c r="O1" s="97"/>
      <c r="P1" s="97"/>
      <c r="Q1" s="97"/>
      <c r="R1" s="76"/>
    </row>
    <row r="2" spans="1:18" ht="12.75">
      <c r="A2" s="126"/>
      <c r="B2" s="126"/>
      <c r="C2" s="126"/>
      <c r="D2" s="33"/>
      <c r="E2" s="33"/>
      <c r="F2" s="33"/>
      <c r="G2" s="33"/>
      <c r="H2" s="33"/>
      <c r="I2" s="33"/>
      <c r="J2" s="33"/>
      <c r="K2" s="33"/>
      <c r="L2" s="33"/>
      <c r="M2" s="33"/>
      <c r="N2" s="33"/>
      <c r="O2" s="33"/>
      <c r="P2" s="33"/>
      <c r="Q2" s="33"/>
      <c r="R2" s="76"/>
    </row>
    <row r="3" spans="1:18" ht="12.75">
      <c r="A3" s="4"/>
      <c r="B3" s="5" t="s">
        <v>136</v>
      </c>
      <c r="C3" s="319" t="str">
        <f>+'Part 1'!C3:F3</f>
        <v>             ----------------------------------------&gt;            </v>
      </c>
      <c r="D3" s="319"/>
      <c r="E3" s="319"/>
      <c r="F3" s="319"/>
      <c r="G3" s="319"/>
      <c r="H3" s="319"/>
      <c r="I3" s="239"/>
      <c r="J3" s="239"/>
      <c r="K3" s="239"/>
      <c r="L3" s="239"/>
      <c r="M3" s="239"/>
      <c r="N3" s="239"/>
      <c r="O3" s="239"/>
      <c r="P3" s="239"/>
      <c r="Q3" s="239"/>
      <c r="R3" s="75"/>
    </row>
    <row r="4" spans="1:18" ht="12.75">
      <c r="A4" s="4"/>
      <c r="B4" s="5" t="s">
        <v>6</v>
      </c>
      <c r="C4" s="134">
        <f>+'Part 1'!C4</f>
        <v>2017</v>
      </c>
      <c r="E4" s="110" t="s">
        <v>21</v>
      </c>
      <c r="F4" s="143" t="str">
        <f>+'Part 1'!F4</f>
        <v>STAR</v>
      </c>
      <c r="G4" s="140"/>
      <c r="H4" s="135"/>
      <c r="I4" s="135"/>
      <c r="J4" s="135"/>
      <c r="K4" s="135"/>
      <c r="L4" s="135"/>
      <c r="M4" s="135"/>
      <c r="N4" s="135"/>
      <c r="O4" s="135"/>
      <c r="P4" s="135"/>
      <c r="Q4" s="136"/>
      <c r="R4" s="75"/>
    </row>
    <row r="5" spans="1:18" ht="12.75">
      <c r="A5" s="4"/>
      <c r="B5" s="5" t="s">
        <v>7</v>
      </c>
      <c r="C5" s="150">
        <f>+'Part 1'!C5</f>
        <v>0</v>
      </c>
      <c r="E5" s="111" t="s">
        <v>137</v>
      </c>
      <c r="F5" s="148">
        <f>+'Part 1'!F5</f>
        <v>0</v>
      </c>
      <c r="G5" s="127"/>
      <c r="H5" s="128"/>
      <c r="I5" s="135"/>
      <c r="J5" s="128"/>
      <c r="K5" s="128"/>
      <c r="L5" s="128"/>
      <c r="M5" s="128"/>
      <c r="N5" s="128"/>
      <c r="O5" s="128"/>
      <c r="P5" s="128"/>
      <c r="Q5" s="128"/>
      <c r="R5" s="144"/>
    </row>
    <row r="6" spans="1:18" ht="12.75">
      <c r="A6" s="4"/>
      <c r="B6" s="5" t="s">
        <v>8</v>
      </c>
      <c r="C6" s="148">
        <f>+'Part 1'!C6</f>
        <v>0</v>
      </c>
      <c r="D6" s="317" t="s">
        <v>122</v>
      </c>
      <c r="E6" s="317"/>
      <c r="F6" s="150">
        <f>+'Part 1'!F6</f>
        <v>0</v>
      </c>
      <c r="G6" s="128"/>
      <c r="H6" s="128"/>
      <c r="I6" s="135"/>
      <c r="J6" s="128"/>
      <c r="K6" s="128"/>
      <c r="L6" s="128"/>
      <c r="M6" s="128"/>
      <c r="N6" s="128"/>
      <c r="O6" s="128"/>
      <c r="P6" s="128"/>
      <c r="Q6" s="128"/>
      <c r="R6" s="144"/>
    </row>
    <row r="7" spans="1:18" ht="12.75">
      <c r="A7" s="28"/>
      <c r="B7" s="273"/>
      <c r="C7" s="6"/>
      <c r="D7" s="6"/>
      <c r="E7" s="6"/>
      <c r="F7" s="6"/>
      <c r="G7" s="34"/>
      <c r="H7" s="151"/>
      <c r="I7" s="151"/>
      <c r="J7" s="151"/>
      <c r="K7" s="151"/>
      <c r="L7" s="151"/>
      <c r="M7" s="151"/>
      <c r="N7" s="151"/>
      <c r="O7" s="151"/>
      <c r="P7" s="151"/>
      <c r="Q7" s="5"/>
      <c r="R7" s="7"/>
    </row>
    <row r="8" spans="1:18" ht="12.75">
      <c r="A8" s="29"/>
      <c r="B8" s="137" t="s">
        <v>247</v>
      </c>
      <c r="C8" s="321" t="s">
        <v>127</v>
      </c>
      <c r="D8" s="321"/>
      <c r="E8" s="321"/>
      <c r="F8" s="321"/>
      <c r="G8" s="153"/>
      <c r="H8" s="146"/>
      <c r="I8" s="146"/>
      <c r="J8" s="146"/>
      <c r="K8" s="146"/>
      <c r="L8" s="146"/>
      <c r="M8" s="146"/>
      <c r="N8" s="146"/>
      <c r="O8" s="146"/>
      <c r="P8" s="146"/>
      <c r="Q8" s="146"/>
      <c r="R8" s="154"/>
    </row>
    <row r="9" spans="1:18" ht="12.75">
      <c r="A9" s="29"/>
      <c r="B9" s="149"/>
      <c r="C9" s="97"/>
      <c r="D9" s="97"/>
      <c r="E9" s="97"/>
      <c r="F9" s="97"/>
      <c r="G9" s="153"/>
      <c r="H9" s="146"/>
      <c r="I9" s="146"/>
      <c r="J9" s="146"/>
      <c r="K9" s="146"/>
      <c r="L9" s="146"/>
      <c r="M9" s="146"/>
      <c r="N9" s="146"/>
      <c r="O9" s="146"/>
      <c r="P9" s="146"/>
      <c r="Q9" s="146"/>
      <c r="R9" s="154"/>
    </row>
    <row r="10" spans="2:18" s="155" customFormat="1" ht="12.75">
      <c r="B10" s="253"/>
      <c r="C10" s="253"/>
      <c r="D10" s="254" t="s">
        <v>0</v>
      </c>
      <c r="E10" s="266" t="str">
        <f>+'Part 1'!E10</f>
        <v>Sep-16</v>
      </c>
      <c r="F10" s="266" t="str">
        <f>+'Part 1'!F10</f>
        <v>Oct-16</v>
      </c>
      <c r="G10" s="266" t="str">
        <f>+'Part 1'!G10</f>
        <v>Nov-16</v>
      </c>
      <c r="H10" s="266" t="str">
        <f>+'Part 1'!H10</f>
        <v>Dec-16</v>
      </c>
      <c r="I10" s="266" t="str">
        <f>+'Part 1'!I10</f>
        <v>Jan-17</v>
      </c>
      <c r="J10" s="266" t="str">
        <f>+'Part 1'!J10</f>
        <v>Feb-17</v>
      </c>
      <c r="K10" s="266" t="str">
        <f>+'Part 1'!K10</f>
        <v>Mar-17</v>
      </c>
      <c r="L10" s="266" t="str">
        <f>+'Part 1'!L10</f>
        <v>Apr-17</v>
      </c>
      <c r="M10" s="266" t="str">
        <f>+'Part 1'!M10</f>
        <v>May-17</v>
      </c>
      <c r="N10" s="266" t="str">
        <f>+'Part 1'!N10</f>
        <v>Jun-17</v>
      </c>
      <c r="O10" s="266" t="str">
        <f>+'Part 1'!O10</f>
        <v>Jul-17</v>
      </c>
      <c r="P10" s="266" t="str">
        <f>+'Part 1'!P10</f>
        <v>Aug-17</v>
      </c>
      <c r="Q10" s="139" t="s">
        <v>1</v>
      </c>
      <c r="R10" s="18"/>
    </row>
    <row r="11" spans="1:18" ht="12.75">
      <c r="A11" s="142" t="s">
        <v>27</v>
      </c>
      <c r="B11" s="134"/>
      <c r="C11" s="12"/>
      <c r="D11" s="12"/>
      <c r="E11" s="12"/>
      <c r="F11" s="12"/>
      <c r="G11" s="12"/>
      <c r="H11" s="12"/>
      <c r="I11" s="12"/>
      <c r="J11" s="12"/>
      <c r="K11" s="12"/>
      <c r="L11" s="12"/>
      <c r="M11" s="12"/>
      <c r="N11" s="12"/>
      <c r="O11" s="12"/>
      <c r="P11" s="12"/>
      <c r="Q11" s="12"/>
      <c r="R11" s="12"/>
    </row>
    <row r="12" spans="1:18" ht="12.75">
      <c r="A12" s="13"/>
      <c r="B12" s="52" t="s">
        <v>221</v>
      </c>
      <c r="C12" s="52"/>
      <c r="D12" s="52"/>
      <c r="E12" s="52"/>
      <c r="F12" s="52"/>
      <c r="G12" s="8"/>
      <c r="H12" s="8"/>
      <c r="I12" s="8"/>
      <c r="J12" s="8"/>
      <c r="K12" s="8"/>
      <c r="L12" s="8"/>
      <c r="M12" s="8"/>
      <c r="N12" s="8"/>
      <c r="O12" s="8"/>
      <c r="P12" s="8"/>
      <c r="Q12" s="8"/>
      <c r="R12" s="34"/>
    </row>
    <row r="13" spans="1:18" ht="12.75">
      <c r="A13" s="15">
        <v>25</v>
      </c>
      <c r="B13" s="20" t="s">
        <v>260</v>
      </c>
      <c r="C13" s="45"/>
      <c r="D13" s="45"/>
      <c r="E13" s="219"/>
      <c r="F13" s="219"/>
      <c r="G13" s="219"/>
      <c r="H13" s="219"/>
      <c r="I13" s="219"/>
      <c r="J13" s="219"/>
      <c r="K13" s="219"/>
      <c r="L13" s="219"/>
      <c r="M13" s="219"/>
      <c r="N13" s="219"/>
      <c r="O13" s="219"/>
      <c r="P13" s="219"/>
      <c r="Q13" s="35">
        <f aca="true" t="shared" si="0" ref="Q13:Q19">SUM(E13:P13)</f>
        <v>0</v>
      </c>
      <c r="R13" s="78"/>
    </row>
    <row r="14" spans="1:18" ht="12.75">
      <c r="A14" s="15">
        <v>26</v>
      </c>
      <c r="B14" s="20" t="s">
        <v>264</v>
      </c>
      <c r="C14" s="45"/>
      <c r="D14" s="45"/>
      <c r="E14" s="219"/>
      <c r="F14" s="219"/>
      <c r="G14" s="219"/>
      <c r="H14" s="219"/>
      <c r="I14" s="219"/>
      <c r="J14" s="219"/>
      <c r="K14" s="219"/>
      <c r="L14" s="219"/>
      <c r="M14" s="219"/>
      <c r="N14" s="219"/>
      <c r="O14" s="219"/>
      <c r="P14" s="219"/>
      <c r="Q14" s="35">
        <f t="shared" si="0"/>
        <v>0</v>
      </c>
      <c r="R14" s="78"/>
    </row>
    <row r="15" spans="1:18" ht="12.75">
      <c r="A15" s="15">
        <v>27</v>
      </c>
      <c r="B15" s="20" t="s">
        <v>261</v>
      </c>
      <c r="C15" s="45"/>
      <c r="D15" s="45"/>
      <c r="E15" s="219"/>
      <c r="F15" s="219"/>
      <c r="G15" s="219"/>
      <c r="H15" s="219"/>
      <c r="I15" s="219"/>
      <c r="J15" s="219"/>
      <c r="K15" s="219"/>
      <c r="L15" s="219"/>
      <c r="M15" s="219"/>
      <c r="N15" s="219"/>
      <c r="O15" s="219"/>
      <c r="P15" s="219"/>
      <c r="Q15" s="35">
        <f t="shared" si="0"/>
        <v>0</v>
      </c>
      <c r="R15" s="78"/>
    </row>
    <row r="16" spans="1:18" ht="12.75">
      <c r="A16" s="15">
        <v>28</v>
      </c>
      <c r="B16" s="20" t="s">
        <v>262</v>
      </c>
      <c r="C16" s="45"/>
      <c r="D16" s="45"/>
      <c r="E16" s="219"/>
      <c r="F16" s="219"/>
      <c r="G16" s="219"/>
      <c r="H16" s="219"/>
      <c r="I16" s="219"/>
      <c r="J16" s="219"/>
      <c r="K16" s="219"/>
      <c r="L16" s="219"/>
      <c r="M16" s="219"/>
      <c r="N16" s="219"/>
      <c r="O16" s="219"/>
      <c r="P16" s="219"/>
      <c r="Q16" s="35">
        <f t="shared" si="0"/>
        <v>0</v>
      </c>
      <c r="R16" s="78"/>
    </row>
    <row r="17" spans="1:18" ht="12.75">
      <c r="A17" s="15">
        <v>29</v>
      </c>
      <c r="B17" s="20" t="s">
        <v>263</v>
      </c>
      <c r="C17" s="45"/>
      <c r="D17" s="45"/>
      <c r="E17" s="219"/>
      <c r="F17" s="219"/>
      <c r="G17" s="219"/>
      <c r="H17" s="219"/>
      <c r="I17" s="219"/>
      <c r="J17" s="219"/>
      <c r="K17" s="219"/>
      <c r="L17" s="219"/>
      <c r="M17" s="219"/>
      <c r="N17" s="219"/>
      <c r="O17" s="219"/>
      <c r="P17" s="219"/>
      <c r="Q17" s="35">
        <f t="shared" si="0"/>
        <v>0</v>
      </c>
      <c r="R17" s="78"/>
    </row>
    <row r="18" spans="1:18" ht="12.75">
      <c r="A18" s="15">
        <v>30</v>
      </c>
      <c r="B18" s="20" t="s">
        <v>266</v>
      </c>
      <c r="C18" s="45"/>
      <c r="D18" s="45"/>
      <c r="E18" s="219"/>
      <c r="F18" s="219"/>
      <c r="G18" s="219"/>
      <c r="H18" s="219"/>
      <c r="I18" s="219"/>
      <c r="J18" s="219"/>
      <c r="K18" s="219"/>
      <c r="L18" s="219"/>
      <c r="M18" s="219"/>
      <c r="N18" s="219"/>
      <c r="O18" s="219"/>
      <c r="P18" s="219"/>
      <c r="Q18" s="35">
        <f t="shared" si="0"/>
        <v>0</v>
      </c>
      <c r="R18" s="78"/>
    </row>
    <row r="19" spans="1:18" ht="12.75">
      <c r="A19" s="15">
        <v>31</v>
      </c>
      <c r="B19" s="271" t="s">
        <v>267</v>
      </c>
      <c r="C19" s="45"/>
      <c r="D19" s="45"/>
      <c r="E19" s="219"/>
      <c r="F19" s="219"/>
      <c r="G19" s="219"/>
      <c r="H19" s="219"/>
      <c r="I19" s="219"/>
      <c r="J19" s="219"/>
      <c r="K19" s="219"/>
      <c r="L19" s="219"/>
      <c r="M19" s="219"/>
      <c r="N19" s="219"/>
      <c r="O19" s="219"/>
      <c r="P19" s="219"/>
      <c r="Q19" s="35">
        <f t="shared" si="0"/>
        <v>0</v>
      </c>
      <c r="R19" s="78"/>
    </row>
    <row r="20" spans="1:18" ht="13.5" thickBot="1">
      <c r="A20" s="15">
        <v>32</v>
      </c>
      <c r="B20" s="274" t="s">
        <v>250</v>
      </c>
      <c r="C20" s="45"/>
      <c r="D20" s="45"/>
      <c r="E20" s="44">
        <f>ROUND(SUM(E13:E19),0)</f>
        <v>0</v>
      </c>
      <c r="F20" s="44">
        <f>ROUND(SUM(F13:F19),0)</f>
        <v>0</v>
      </c>
      <c r="G20" s="44">
        <f>ROUND(SUM(G13:G19),0)</f>
        <v>0</v>
      </c>
      <c r="H20" s="44">
        <f>ROUND(SUM(H13:H19),0)</f>
        <v>0</v>
      </c>
      <c r="I20" s="44">
        <f>ROUND(SUM(I13:I19),0)</f>
        <v>0</v>
      </c>
      <c r="J20" s="44">
        <f aca="true" t="shared" si="1" ref="J20:P20">ROUND(SUM(J13:J19),0)</f>
        <v>0</v>
      </c>
      <c r="K20" s="44">
        <f t="shared" si="1"/>
        <v>0</v>
      </c>
      <c r="L20" s="44">
        <f t="shared" si="1"/>
        <v>0</v>
      </c>
      <c r="M20" s="44">
        <f t="shared" si="1"/>
        <v>0</v>
      </c>
      <c r="N20" s="44">
        <f t="shared" si="1"/>
        <v>0</v>
      </c>
      <c r="O20" s="44">
        <f t="shared" si="1"/>
        <v>0</v>
      </c>
      <c r="P20" s="44">
        <f t="shared" si="1"/>
        <v>0</v>
      </c>
      <c r="Q20" s="94">
        <f>ROUND(SUM(Q13:Q19),0)</f>
        <v>0</v>
      </c>
      <c r="R20" s="45"/>
    </row>
    <row r="21" spans="1:18" ht="13.5" thickTop="1">
      <c r="A21" s="15"/>
      <c r="B21" s="34"/>
      <c r="C21" s="45"/>
      <c r="D21" s="45"/>
      <c r="E21" s="45"/>
      <c r="F21" s="45"/>
      <c r="G21" s="45"/>
      <c r="H21" s="45"/>
      <c r="I21" s="45"/>
      <c r="J21" s="45"/>
      <c r="K21" s="45"/>
      <c r="L21" s="45"/>
      <c r="M21" s="45"/>
      <c r="N21" s="45"/>
      <c r="O21" s="45"/>
      <c r="P21" s="45"/>
      <c r="Q21" s="45"/>
      <c r="R21" s="45"/>
    </row>
    <row r="22" spans="1:18" ht="12.75">
      <c r="A22" s="15"/>
      <c r="B22" s="52" t="s">
        <v>248</v>
      </c>
      <c r="C22" s="52"/>
      <c r="D22" s="52"/>
      <c r="E22" s="52"/>
      <c r="F22" s="52"/>
      <c r="G22" s="8"/>
      <c r="H22" s="8"/>
      <c r="I22" s="8"/>
      <c r="J22" s="8"/>
      <c r="K22" s="8"/>
      <c r="L22" s="8"/>
      <c r="M22" s="8"/>
      <c r="N22" s="8"/>
      <c r="O22" s="8"/>
      <c r="P22" s="8"/>
      <c r="Q22" s="8"/>
      <c r="R22" s="34"/>
    </row>
    <row r="23" spans="1:18" ht="12.75">
      <c r="A23" s="15">
        <v>33</v>
      </c>
      <c r="B23" s="20" t="s">
        <v>260</v>
      </c>
      <c r="C23" s="45"/>
      <c r="D23" s="45"/>
      <c r="E23" s="219"/>
      <c r="F23" s="219"/>
      <c r="G23" s="219"/>
      <c r="H23" s="219"/>
      <c r="I23" s="219"/>
      <c r="J23" s="219"/>
      <c r="K23" s="219"/>
      <c r="L23" s="219"/>
      <c r="M23" s="219"/>
      <c r="N23" s="219"/>
      <c r="O23" s="219"/>
      <c r="P23" s="219"/>
      <c r="Q23" s="35">
        <f aca="true" t="shared" si="2" ref="Q23:Q29">SUM(E23:P23)</f>
        <v>0</v>
      </c>
      <c r="R23" s="78"/>
    </row>
    <row r="24" spans="1:18" ht="12.75">
      <c r="A24" s="15">
        <v>34</v>
      </c>
      <c r="B24" s="20" t="s">
        <v>264</v>
      </c>
      <c r="C24" s="45"/>
      <c r="D24" s="45"/>
      <c r="E24" s="219"/>
      <c r="F24" s="219"/>
      <c r="G24" s="219"/>
      <c r="H24" s="219"/>
      <c r="I24" s="219"/>
      <c r="J24" s="219"/>
      <c r="K24" s="219"/>
      <c r="L24" s="219"/>
      <c r="M24" s="219"/>
      <c r="N24" s="219"/>
      <c r="O24" s="219"/>
      <c r="P24" s="219"/>
      <c r="Q24" s="35">
        <f t="shared" si="2"/>
        <v>0</v>
      </c>
      <c r="R24" s="78"/>
    </row>
    <row r="25" spans="1:18" ht="12.75">
      <c r="A25" s="15">
        <v>35</v>
      </c>
      <c r="B25" s="20" t="s">
        <v>261</v>
      </c>
      <c r="C25" s="45"/>
      <c r="D25" s="45"/>
      <c r="E25" s="219"/>
      <c r="F25" s="219"/>
      <c r="G25" s="219"/>
      <c r="H25" s="219"/>
      <c r="I25" s="219"/>
      <c r="J25" s="219"/>
      <c r="K25" s="219"/>
      <c r="L25" s="219"/>
      <c r="M25" s="219"/>
      <c r="N25" s="219"/>
      <c r="O25" s="219"/>
      <c r="P25" s="219"/>
      <c r="Q25" s="35">
        <f t="shared" si="2"/>
        <v>0</v>
      </c>
      <c r="R25" s="78"/>
    </row>
    <row r="26" spans="1:18" ht="12.75">
      <c r="A26" s="15">
        <v>36</v>
      </c>
      <c r="B26" s="20" t="s">
        <v>262</v>
      </c>
      <c r="C26" s="45"/>
      <c r="D26" s="45"/>
      <c r="E26" s="219"/>
      <c r="F26" s="219"/>
      <c r="G26" s="219"/>
      <c r="H26" s="219"/>
      <c r="I26" s="219"/>
      <c r="J26" s="219"/>
      <c r="K26" s="219"/>
      <c r="L26" s="219"/>
      <c r="M26" s="219"/>
      <c r="N26" s="219"/>
      <c r="O26" s="219"/>
      <c r="P26" s="219"/>
      <c r="Q26" s="35">
        <f t="shared" si="2"/>
        <v>0</v>
      </c>
      <c r="R26" s="78"/>
    </row>
    <row r="27" spans="1:18" ht="12.75">
      <c r="A27" s="15">
        <v>37</v>
      </c>
      <c r="B27" s="20" t="s">
        <v>263</v>
      </c>
      <c r="C27" s="45"/>
      <c r="D27" s="45"/>
      <c r="E27" s="219"/>
      <c r="F27" s="219"/>
      <c r="G27" s="219"/>
      <c r="H27" s="219"/>
      <c r="I27" s="219"/>
      <c r="J27" s="219"/>
      <c r="K27" s="219"/>
      <c r="L27" s="219"/>
      <c r="M27" s="219"/>
      <c r="N27" s="219"/>
      <c r="O27" s="219"/>
      <c r="P27" s="219"/>
      <c r="Q27" s="35">
        <f t="shared" si="2"/>
        <v>0</v>
      </c>
      <c r="R27" s="78"/>
    </row>
    <row r="28" spans="1:18" ht="12.75">
      <c r="A28" s="15">
        <v>38</v>
      </c>
      <c r="B28" s="20" t="s">
        <v>266</v>
      </c>
      <c r="C28" s="45"/>
      <c r="D28" s="45"/>
      <c r="E28" s="219"/>
      <c r="F28" s="219"/>
      <c r="G28" s="219"/>
      <c r="H28" s="219"/>
      <c r="I28" s="219"/>
      <c r="J28" s="219"/>
      <c r="K28" s="219"/>
      <c r="L28" s="219"/>
      <c r="M28" s="219"/>
      <c r="N28" s="219"/>
      <c r="O28" s="219"/>
      <c r="P28" s="219"/>
      <c r="Q28" s="35">
        <f t="shared" si="2"/>
        <v>0</v>
      </c>
      <c r="R28" s="78"/>
    </row>
    <row r="29" spans="1:18" ht="12.75">
      <c r="A29" s="15">
        <v>39</v>
      </c>
      <c r="B29" s="271" t="s">
        <v>267</v>
      </c>
      <c r="C29" s="45"/>
      <c r="D29" s="45"/>
      <c r="E29" s="219"/>
      <c r="F29" s="219"/>
      <c r="G29" s="219"/>
      <c r="H29" s="219"/>
      <c r="I29" s="219"/>
      <c r="J29" s="219"/>
      <c r="K29" s="219"/>
      <c r="L29" s="219"/>
      <c r="M29" s="219"/>
      <c r="N29" s="219"/>
      <c r="O29" s="219"/>
      <c r="P29" s="219"/>
      <c r="Q29" s="35">
        <f t="shared" si="2"/>
        <v>0</v>
      </c>
      <c r="R29" s="78"/>
    </row>
    <row r="30" spans="1:18" ht="13.5" thickBot="1">
      <c r="A30" s="15">
        <v>40</v>
      </c>
      <c r="B30" s="274" t="s">
        <v>251</v>
      </c>
      <c r="C30" s="45"/>
      <c r="D30" s="45"/>
      <c r="E30" s="44">
        <f aca="true" t="shared" si="3" ref="E30:Q30">ROUND(SUM(E23:E29),0)</f>
        <v>0</v>
      </c>
      <c r="F30" s="44">
        <f t="shared" si="3"/>
        <v>0</v>
      </c>
      <c r="G30" s="44">
        <f t="shared" si="3"/>
        <v>0</v>
      </c>
      <c r="H30" s="44">
        <f t="shared" si="3"/>
        <v>0</v>
      </c>
      <c r="I30" s="44">
        <f t="shared" si="3"/>
        <v>0</v>
      </c>
      <c r="J30" s="44">
        <f t="shared" si="3"/>
        <v>0</v>
      </c>
      <c r="K30" s="44">
        <f t="shared" si="3"/>
        <v>0</v>
      </c>
      <c r="L30" s="44">
        <f t="shared" si="3"/>
        <v>0</v>
      </c>
      <c r="M30" s="44">
        <f t="shared" si="3"/>
        <v>0</v>
      </c>
      <c r="N30" s="44">
        <f t="shared" si="3"/>
        <v>0</v>
      </c>
      <c r="O30" s="44">
        <f t="shared" si="3"/>
        <v>0</v>
      </c>
      <c r="P30" s="44">
        <f t="shared" si="3"/>
        <v>0</v>
      </c>
      <c r="Q30" s="94">
        <f t="shared" si="3"/>
        <v>0</v>
      </c>
      <c r="R30" s="45"/>
    </row>
    <row r="31" spans="1:18" ht="13.5" thickTop="1">
      <c r="A31" s="91"/>
      <c r="B31" s="34"/>
      <c r="C31" s="45"/>
      <c r="D31" s="45"/>
      <c r="E31" s="45"/>
      <c r="F31" s="45"/>
      <c r="G31" s="45"/>
      <c r="H31" s="45"/>
      <c r="I31" s="45"/>
      <c r="J31" s="45"/>
      <c r="K31" s="45"/>
      <c r="L31" s="45"/>
      <c r="M31" s="45"/>
      <c r="N31" s="45"/>
      <c r="O31" s="45"/>
      <c r="P31" s="45"/>
      <c r="Q31" s="45"/>
      <c r="R31" s="45"/>
    </row>
    <row r="32" spans="2:18" s="91" customFormat="1" ht="12.75">
      <c r="B32" s="52" t="s">
        <v>284</v>
      </c>
      <c r="C32" s="52"/>
      <c r="D32" s="52"/>
      <c r="E32" s="52"/>
      <c r="F32" s="52"/>
      <c r="G32" s="20"/>
      <c r="H32" s="20"/>
      <c r="I32" s="20"/>
      <c r="J32" s="20"/>
      <c r="K32" s="20"/>
      <c r="L32" s="20"/>
      <c r="M32" s="20"/>
      <c r="N32" s="20"/>
      <c r="O32" s="20"/>
      <c r="P32" s="20"/>
      <c r="Q32" s="20"/>
      <c r="R32" s="34"/>
    </row>
    <row r="33" spans="1:18" s="91" customFormat="1" ht="12.75">
      <c r="A33" s="15">
        <v>41</v>
      </c>
      <c r="B33" s="20" t="s">
        <v>281</v>
      </c>
      <c r="C33" s="45"/>
      <c r="D33" s="45"/>
      <c r="E33" s="36">
        <f>'Part 5'!E28</f>
        <v>0</v>
      </c>
      <c r="F33" s="36">
        <f>'Part 5'!F28</f>
        <v>0</v>
      </c>
      <c r="G33" s="36">
        <f>'Part 5'!G28</f>
        <v>0</v>
      </c>
      <c r="H33" s="36">
        <f>'Part 5'!H28</f>
        <v>0</v>
      </c>
      <c r="I33" s="36">
        <f>'Part 5'!I28</f>
        <v>0</v>
      </c>
      <c r="J33" s="36">
        <f>'Part 5'!J28</f>
        <v>0</v>
      </c>
      <c r="K33" s="36">
        <f>'Part 5'!K28</f>
        <v>0</v>
      </c>
      <c r="L33" s="36">
        <f>'Part 5'!L28</f>
        <v>0</v>
      </c>
      <c r="M33" s="36">
        <f>'Part 5'!M28</f>
        <v>0</v>
      </c>
      <c r="N33" s="36">
        <f>'Part 5'!N28</f>
        <v>0</v>
      </c>
      <c r="O33" s="36">
        <f>'Part 5'!O28</f>
        <v>0</v>
      </c>
      <c r="P33" s="36">
        <f>'Part 5'!P28</f>
        <v>0</v>
      </c>
      <c r="Q33" s="36">
        <f>'Part 5'!Q28</f>
        <v>0</v>
      </c>
      <c r="R33" s="78"/>
    </row>
    <row r="34" spans="1:18" ht="12.75">
      <c r="A34" s="15"/>
      <c r="B34" s="34"/>
      <c r="C34" s="45"/>
      <c r="D34" s="45"/>
      <c r="E34" s="45"/>
      <c r="F34" s="45"/>
      <c r="G34" s="45"/>
      <c r="H34" s="45"/>
      <c r="I34" s="45"/>
      <c r="J34" s="45"/>
      <c r="K34" s="45"/>
      <c r="L34" s="45"/>
      <c r="M34" s="45"/>
      <c r="N34" s="45"/>
      <c r="O34" s="45"/>
      <c r="P34" s="45"/>
      <c r="Q34" s="45"/>
      <c r="R34" s="45"/>
    </row>
    <row r="35" spans="1:18" ht="12.75">
      <c r="A35" s="91"/>
      <c r="B35" s="52" t="s">
        <v>210</v>
      </c>
      <c r="C35" s="52"/>
      <c r="D35" s="52"/>
      <c r="E35" s="52"/>
      <c r="F35" s="52"/>
      <c r="G35" s="8"/>
      <c r="H35" s="8"/>
      <c r="I35" s="8"/>
      <c r="J35" s="8"/>
      <c r="K35" s="8"/>
      <c r="L35" s="8"/>
      <c r="M35" s="8"/>
      <c r="N35" s="8"/>
      <c r="O35" s="8"/>
      <c r="P35" s="8"/>
      <c r="Q35" s="8"/>
      <c r="R35" s="34"/>
    </row>
    <row r="36" spans="1:18" ht="12.75">
      <c r="A36" s="15">
        <v>42</v>
      </c>
      <c r="B36" s="20" t="s">
        <v>260</v>
      </c>
      <c r="C36" s="45"/>
      <c r="D36" s="45"/>
      <c r="E36" s="219"/>
      <c r="F36" s="219"/>
      <c r="G36" s="219"/>
      <c r="H36" s="219"/>
      <c r="I36" s="219"/>
      <c r="J36" s="219"/>
      <c r="K36" s="219"/>
      <c r="L36" s="219"/>
      <c r="M36" s="219"/>
      <c r="N36" s="219"/>
      <c r="O36" s="219"/>
      <c r="P36" s="219"/>
      <c r="Q36" s="35">
        <f>SUM(E36:P36)</f>
        <v>0</v>
      </c>
      <c r="R36" s="78"/>
    </row>
    <row r="37" spans="1:18" ht="12.75">
      <c r="A37" s="15">
        <v>43</v>
      </c>
      <c r="B37" s="20" t="s">
        <v>264</v>
      </c>
      <c r="C37" s="45"/>
      <c r="D37" s="45"/>
      <c r="E37" s="219"/>
      <c r="F37" s="219"/>
      <c r="G37" s="219"/>
      <c r="H37" s="219"/>
      <c r="I37" s="219"/>
      <c r="J37" s="219"/>
      <c r="K37" s="219"/>
      <c r="L37" s="219"/>
      <c r="M37" s="219"/>
      <c r="N37" s="219"/>
      <c r="O37" s="219"/>
      <c r="P37" s="219"/>
      <c r="Q37" s="35">
        <f aca="true" t="shared" si="4" ref="Q37:Q42">SUM(E37:P37)</f>
        <v>0</v>
      </c>
      <c r="R37" s="78"/>
    </row>
    <row r="38" spans="1:18" ht="12.75">
      <c r="A38" s="15">
        <v>44</v>
      </c>
      <c r="B38" s="20" t="s">
        <v>261</v>
      </c>
      <c r="C38" s="45"/>
      <c r="D38" s="45"/>
      <c r="E38" s="219"/>
      <c r="F38" s="219"/>
      <c r="G38" s="219"/>
      <c r="H38" s="219"/>
      <c r="I38" s="219"/>
      <c r="J38" s="219"/>
      <c r="K38" s="219"/>
      <c r="L38" s="219"/>
      <c r="M38" s="219"/>
      <c r="N38" s="219"/>
      <c r="O38" s="219"/>
      <c r="P38" s="219"/>
      <c r="Q38" s="35">
        <f t="shared" si="4"/>
        <v>0</v>
      </c>
      <c r="R38" s="78"/>
    </row>
    <row r="39" spans="1:18" ht="12.75">
      <c r="A39" s="15">
        <v>45</v>
      </c>
      <c r="B39" s="20" t="s">
        <v>262</v>
      </c>
      <c r="C39" s="45"/>
      <c r="D39" s="45"/>
      <c r="E39" s="219"/>
      <c r="F39" s="219"/>
      <c r="G39" s="219"/>
      <c r="H39" s="219"/>
      <c r="I39" s="219"/>
      <c r="J39" s="219"/>
      <c r="K39" s="219"/>
      <c r="L39" s="219"/>
      <c r="M39" s="219"/>
      <c r="N39" s="219"/>
      <c r="O39" s="219"/>
      <c r="P39" s="219"/>
      <c r="Q39" s="35">
        <f t="shared" si="4"/>
        <v>0</v>
      </c>
      <c r="R39" s="78"/>
    </row>
    <row r="40" spans="1:18" ht="12.75">
      <c r="A40" s="15">
        <v>46</v>
      </c>
      <c r="B40" s="20" t="s">
        <v>263</v>
      </c>
      <c r="C40" s="45"/>
      <c r="D40" s="45"/>
      <c r="E40" s="219"/>
      <c r="F40" s="219"/>
      <c r="G40" s="219"/>
      <c r="H40" s="219"/>
      <c r="I40" s="219"/>
      <c r="J40" s="219"/>
      <c r="K40" s="219"/>
      <c r="L40" s="219"/>
      <c r="M40" s="219"/>
      <c r="N40" s="219"/>
      <c r="O40" s="219"/>
      <c r="P40" s="219"/>
      <c r="Q40" s="35">
        <f t="shared" si="4"/>
        <v>0</v>
      </c>
      <c r="R40" s="78"/>
    </row>
    <row r="41" spans="1:18" ht="12.75">
      <c r="A41" s="15">
        <v>47</v>
      </c>
      <c r="B41" s="20" t="s">
        <v>266</v>
      </c>
      <c r="C41" s="45"/>
      <c r="D41" s="45"/>
      <c r="E41" s="219"/>
      <c r="F41" s="219"/>
      <c r="G41" s="219"/>
      <c r="H41" s="219"/>
      <c r="I41" s="219"/>
      <c r="J41" s="219"/>
      <c r="K41" s="219"/>
      <c r="L41" s="219"/>
      <c r="M41" s="219"/>
      <c r="N41" s="219"/>
      <c r="O41" s="219"/>
      <c r="P41" s="219"/>
      <c r="Q41" s="35">
        <f t="shared" si="4"/>
        <v>0</v>
      </c>
      <c r="R41" s="78"/>
    </row>
    <row r="42" spans="1:18" ht="12.75">
      <c r="A42" s="15">
        <v>48</v>
      </c>
      <c r="B42" s="271" t="s">
        <v>267</v>
      </c>
      <c r="C42" s="45"/>
      <c r="D42" s="45"/>
      <c r="E42" s="219"/>
      <c r="F42" s="219"/>
      <c r="G42" s="219"/>
      <c r="H42" s="219"/>
      <c r="I42" s="219"/>
      <c r="J42" s="219"/>
      <c r="K42" s="219"/>
      <c r="L42" s="219"/>
      <c r="M42" s="219"/>
      <c r="N42" s="219"/>
      <c r="O42" s="219"/>
      <c r="P42" s="219"/>
      <c r="Q42" s="35">
        <f t="shared" si="4"/>
        <v>0</v>
      </c>
      <c r="R42" s="78"/>
    </row>
    <row r="43" spans="1:18" ht="13.5" thickBot="1">
      <c r="A43" s="15">
        <v>49</v>
      </c>
      <c r="B43" s="34" t="s">
        <v>134</v>
      </c>
      <c r="C43" s="45"/>
      <c r="D43" s="45"/>
      <c r="E43" s="44">
        <f>ROUND(SUM(E36:E42),0)</f>
        <v>0</v>
      </c>
      <c r="F43" s="44">
        <f>ROUND(SUM(F36:F42),0)</f>
        <v>0</v>
      </c>
      <c r="G43" s="44">
        <f>ROUND(SUM(G36:G42),0)</f>
        <v>0</v>
      </c>
      <c r="H43" s="44">
        <f>ROUND(SUM(H36:H42),0)</f>
        <v>0</v>
      </c>
      <c r="I43" s="44">
        <f>ROUND(SUM(I36:I42),0)</f>
        <v>0</v>
      </c>
      <c r="J43" s="44">
        <f aca="true" t="shared" si="5" ref="J43:P43">ROUND(SUM(J36:J42),0)</f>
        <v>0</v>
      </c>
      <c r="K43" s="44">
        <f t="shared" si="5"/>
        <v>0</v>
      </c>
      <c r="L43" s="44">
        <f t="shared" si="5"/>
        <v>0</v>
      </c>
      <c r="M43" s="44">
        <f t="shared" si="5"/>
        <v>0</v>
      </c>
      <c r="N43" s="44">
        <f t="shared" si="5"/>
        <v>0</v>
      </c>
      <c r="O43" s="44">
        <f t="shared" si="5"/>
        <v>0</v>
      </c>
      <c r="P43" s="44">
        <f t="shared" si="5"/>
        <v>0</v>
      </c>
      <c r="Q43" s="94">
        <f>ROUND(SUM(Q36:Q42),0)</f>
        <v>0</v>
      </c>
      <c r="R43" s="45"/>
    </row>
    <row r="44" spans="1:18" ht="13.5" thickTop="1">
      <c r="A44" s="15"/>
      <c r="B44" s="34"/>
      <c r="C44" s="45"/>
      <c r="D44" s="45"/>
      <c r="E44" s="45"/>
      <c r="F44" s="45"/>
      <c r="G44" s="45"/>
      <c r="H44" s="45"/>
      <c r="I44" s="45"/>
      <c r="J44" s="45"/>
      <c r="K44" s="45"/>
      <c r="L44" s="45"/>
      <c r="M44" s="45"/>
      <c r="N44" s="45"/>
      <c r="O44" s="45"/>
      <c r="P44" s="45"/>
      <c r="Q44" s="45"/>
      <c r="R44" s="45"/>
    </row>
    <row r="45" spans="2:18" s="91" customFormat="1" ht="13.5" thickBot="1">
      <c r="B45" s="290" t="s">
        <v>252</v>
      </c>
      <c r="C45" s="45"/>
      <c r="D45" s="45"/>
      <c r="E45" s="44">
        <f>'Part 4a'!E20+'Part 4a'!E30+'Part 4a'!E40+'Part 4b'!E20+'Part 4b'!E30+'Part 4b'!E33+'Part 4b'!E43</f>
        <v>0</v>
      </c>
      <c r="F45" s="44">
        <f>'Part 4a'!F20+'Part 4a'!F30+'Part 4a'!F40+'Part 4b'!F20+'Part 4b'!F30+'Part 4b'!F33+'Part 4b'!F43</f>
        <v>0</v>
      </c>
      <c r="G45" s="44">
        <f>'Part 4a'!G20+'Part 4a'!G30+'Part 4a'!G40+'Part 4b'!G20+'Part 4b'!G30+'Part 4b'!G33+'Part 4b'!G43</f>
        <v>0</v>
      </c>
      <c r="H45" s="44">
        <f>'Part 4a'!H20+'Part 4a'!H30+'Part 4a'!H40+'Part 4b'!H20+'Part 4b'!H30+'Part 4b'!H33+'Part 4b'!H43</f>
        <v>0</v>
      </c>
      <c r="I45" s="44">
        <f>'Part 4a'!I20+'Part 4a'!I30+'Part 4a'!I40+'Part 4b'!I20+'Part 4b'!I30+'Part 4b'!I33+'Part 4b'!I43</f>
        <v>0</v>
      </c>
      <c r="J45" s="44">
        <f>'Part 4a'!J20+'Part 4a'!J30+'Part 4a'!J40+'Part 4b'!J20+'Part 4b'!J30+'Part 4b'!J33+'Part 4b'!J43</f>
        <v>0</v>
      </c>
      <c r="K45" s="44">
        <f>'Part 4a'!K20+'Part 4a'!K30+'Part 4a'!K40+'Part 4b'!K20+'Part 4b'!K30+'Part 4b'!K33+'Part 4b'!K43</f>
        <v>0</v>
      </c>
      <c r="L45" s="44">
        <f>'Part 4a'!L20+'Part 4a'!L30+'Part 4a'!L40+'Part 4b'!L20+'Part 4b'!L30+'Part 4b'!L33+'Part 4b'!L43</f>
        <v>0</v>
      </c>
      <c r="M45" s="44">
        <f>'Part 4a'!M20+'Part 4a'!M30+'Part 4a'!M40+'Part 4b'!M20+'Part 4b'!M30+'Part 4b'!M33+'Part 4b'!M43</f>
        <v>0</v>
      </c>
      <c r="N45" s="44">
        <f>'Part 4a'!N20+'Part 4a'!N30+'Part 4a'!N40+'Part 4b'!N20+'Part 4b'!N30+'Part 4b'!N33+'Part 4b'!N43</f>
        <v>0</v>
      </c>
      <c r="O45" s="44">
        <f>'Part 4a'!O20+'Part 4a'!O30+'Part 4a'!O40+'Part 4b'!O20+'Part 4b'!O30+'Part 4b'!O33+'Part 4b'!O43</f>
        <v>0</v>
      </c>
      <c r="P45" s="44">
        <f>'Part 4a'!P20+'Part 4a'!P30+'Part 4a'!P40+'Part 4b'!P20+'Part 4b'!P30+'Part 4b'!P33+'Part 4b'!P43</f>
        <v>0</v>
      </c>
      <c r="Q45" s="44">
        <f>'Part 4a'!Q20+'Part 4a'!Q30+'Part 4a'!Q40+'Part 4b'!Q20+'Part 4b'!Q30+'Part 4b'!Q33+'Part 4b'!Q43</f>
        <v>0</v>
      </c>
      <c r="R45" s="45"/>
    </row>
    <row r="46" spans="1:18" ht="13.5" thickTop="1">
      <c r="A46" s="15"/>
      <c r="B46" s="34"/>
      <c r="C46" s="45"/>
      <c r="D46" s="45"/>
      <c r="E46" s="45"/>
      <c r="F46" s="45"/>
      <c r="G46" s="45"/>
      <c r="H46" s="45"/>
      <c r="I46" s="45"/>
      <c r="J46" s="45"/>
      <c r="K46" s="45"/>
      <c r="L46" s="45"/>
      <c r="M46" s="45"/>
      <c r="N46" s="45"/>
      <c r="O46" s="45"/>
      <c r="P46" s="45"/>
      <c r="Q46" s="45"/>
      <c r="R46" s="45"/>
    </row>
    <row r="47" spans="1:18" ht="12.75">
      <c r="A47" s="52" t="s">
        <v>64</v>
      </c>
      <c r="B47" s="8"/>
      <c r="C47" s="45"/>
      <c r="D47" s="45"/>
      <c r="E47" s="45"/>
      <c r="F47" s="45"/>
      <c r="G47" s="45"/>
      <c r="H47" s="45"/>
      <c r="I47" s="45"/>
      <c r="J47" s="45"/>
      <c r="K47" s="45"/>
      <c r="L47" s="45"/>
      <c r="M47" s="45"/>
      <c r="N47" s="45"/>
      <c r="O47" s="45"/>
      <c r="P47" s="45"/>
      <c r="Q47" s="45"/>
      <c r="R47" s="45"/>
    </row>
    <row r="48" spans="1:18" ht="12.75">
      <c r="A48" s="15">
        <v>50</v>
      </c>
      <c r="B48" s="322"/>
      <c r="C48" s="322"/>
      <c r="D48" s="322"/>
      <c r="E48" s="322"/>
      <c r="F48" s="322"/>
      <c r="G48" s="322"/>
      <c r="H48" s="322"/>
      <c r="I48" s="322"/>
      <c r="J48" s="322"/>
      <c r="K48" s="322"/>
      <c r="L48" s="322"/>
      <c r="M48" s="322"/>
      <c r="N48" s="322"/>
      <c r="O48" s="322"/>
      <c r="P48" s="322"/>
      <c r="Q48" s="322"/>
      <c r="R48" s="119"/>
    </row>
    <row r="49" spans="1:18" ht="24" customHeight="1">
      <c r="A49" s="315" t="str">
        <f>+'Part 1'!A57:Q57</f>
        <v>Note: Except where stated otherwise, reporting is on an incurred basis (that is, reported in the period corresponding to dates of service, rather than to date paid).  All prior quarters' data must be updated to reflect the most recent revised IBNR estimates.</v>
      </c>
      <c r="B49" s="315"/>
      <c r="C49" s="315"/>
      <c r="D49" s="315"/>
      <c r="E49" s="315"/>
      <c r="F49" s="315"/>
      <c r="G49" s="315"/>
      <c r="H49" s="315"/>
      <c r="I49" s="315"/>
      <c r="J49" s="315"/>
      <c r="K49" s="315"/>
      <c r="L49" s="315"/>
      <c r="M49" s="315"/>
      <c r="N49" s="315"/>
      <c r="O49" s="315"/>
      <c r="P49" s="315"/>
      <c r="Q49" s="315"/>
      <c r="R49" s="22"/>
    </row>
    <row r="50" spans="2:17" ht="12.75">
      <c r="B50" s="40" t="s">
        <v>28</v>
      </c>
      <c r="C50" s="9"/>
      <c r="D50" s="9"/>
      <c r="E50" s="9"/>
      <c r="F50" s="9"/>
      <c r="G50" s="9"/>
      <c r="H50" s="9"/>
      <c r="I50" s="9"/>
      <c r="J50" s="9"/>
      <c r="K50" s="9"/>
      <c r="L50" s="9"/>
      <c r="M50" s="9"/>
      <c r="N50" s="9"/>
      <c r="O50" s="9"/>
      <c r="P50" s="9"/>
      <c r="Q50" s="9"/>
    </row>
    <row r="51" spans="2:17" ht="12.75">
      <c r="B51" s="20" t="s">
        <v>260</v>
      </c>
      <c r="C51" s="9"/>
      <c r="D51" s="9"/>
      <c r="E51" s="57">
        <f>+'Part 3'!E33</f>
        <v>0</v>
      </c>
      <c r="F51" s="57">
        <f>+'Part 3'!F33</f>
        <v>0</v>
      </c>
      <c r="G51" s="57">
        <f>+'Part 3'!G33</f>
        <v>0</v>
      </c>
      <c r="H51" s="57">
        <f>+'Part 3'!H33</f>
        <v>0</v>
      </c>
      <c r="I51" s="57">
        <f>+'Part 3'!I33</f>
        <v>0</v>
      </c>
      <c r="J51" s="57">
        <f>+'Part 3'!J33</f>
        <v>0</v>
      </c>
      <c r="K51" s="57">
        <f>+'Part 3'!K33</f>
        <v>0</v>
      </c>
      <c r="L51" s="57">
        <f>+'Part 3'!L33</f>
        <v>0</v>
      </c>
      <c r="M51" s="57">
        <f>+'Part 3'!M33</f>
        <v>0</v>
      </c>
      <c r="N51" s="57">
        <f>+'Part 3'!N33</f>
        <v>0</v>
      </c>
      <c r="O51" s="57">
        <f>+'Part 3'!O33</f>
        <v>0</v>
      </c>
      <c r="P51" s="57">
        <f>+'Part 3'!P33</f>
        <v>0</v>
      </c>
      <c r="Q51" s="57">
        <f aca="true" t="shared" si="6" ref="Q51:Q57">SUM(E51:P51)</f>
        <v>0</v>
      </c>
    </row>
    <row r="52" spans="2:17" ht="12.75">
      <c r="B52" s="20" t="s">
        <v>264</v>
      </c>
      <c r="C52" s="9"/>
      <c r="D52" s="9"/>
      <c r="E52" s="57">
        <f>+'Part 3'!E34</f>
        <v>0</v>
      </c>
      <c r="F52" s="57">
        <f>+'Part 3'!F34</f>
        <v>0</v>
      </c>
      <c r="G52" s="57">
        <f>+'Part 3'!G34</f>
        <v>0</v>
      </c>
      <c r="H52" s="57">
        <f>+'Part 3'!H34</f>
        <v>0</v>
      </c>
      <c r="I52" s="57">
        <f>+'Part 3'!I34</f>
        <v>0</v>
      </c>
      <c r="J52" s="57">
        <f>+'Part 3'!J34</f>
        <v>0</v>
      </c>
      <c r="K52" s="57">
        <f>+'Part 3'!K34</f>
        <v>0</v>
      </c>
      <c r="L52" s="57">
        <f>+'Part 3'!L34</f>
        <v>0</v>
      </c>
      <c r="M52" s="57">
        <f>+'Part 3'!M34</f>
        <v>0</v>
      </c>
      <c r="N52" s="57">
        <f>+'Part 3'!N34</f>
        <v>0</v>
      </c>
      <c r="O52" s="57">
        <f>+'Part 3'!O34</f>
        <v>0</v>
      </c>
      <c r="P52" s="57">
        <f>+'Part 3'!P34</f>
        <v>0</v>
      </c>
      <c r="Q52" s="57">
        <f t="shared" si="6"/>
        <v>0</v>
      </c>
    </row>
    <row r="53" spans="2:17" ht="12.75">
      <c r="B53" s="20" t="s">
        <v>261</v>
      </c>
      <c r="C53" s="9"/>
      <c r="D53" s="9"/>
      <c r="E53" s="57">
        <f>+'Part 3'!E35</f>
        <v>0</v>
      </c>
      <c r="F53" s="57">
        <f>+'Part 3'!F35</f>
        <v>0</v>
      </c>
      <c r="G53" s="57">
        <f>+'Part 3'!G35</f>
        <v>0</v>
      </c>
      <c r="H53" s="57">
        <f>+'Part 3'!H35</f>
        <v>0</v>
      </c>
      <c r="I53" s="57">
        <f>+'Part 3'!I35</f>
        <v>0</v>
      </c>
      <c r="J53" s="57">
        <f>+'Part 3'!J35</f>
        <v>0</v>
      </c>
      <c r="K53" s="57">
        <f>+'Part 3'!K35</f>
        <v>0</v>
      </c>
      <c r="L53" s="57">
        <f>+'Part 3'!L35</f>
        <v>0</v>
      </c>
      <c r="M53" s="57">
        <f>+'Part 3'!M35</f>
        <v>0</v>
      </c>
      <c r="N53" s="57">
        <f>+'Part 3'!N35</f>
        <v>0</v>
      </c>
      <c r="O53" s="57">
        <f>+'Part 3'!O35</f>
        <v>0</v>
      </c>
      <c r="P53" s="57">
        <f>+'Part 3'!P35</f>
        <v>0</v>
      </c>
      <c r="Q53" s="57">
        <f t="shared" si="6"/>
        <v>0</v>
      </c>
    </row>
    <row r="54" spans="2:17" ht="12.75">
      <c r="B54" s="20" t="s">
        <v>262</v>
      </c>
      <c r="C54" s="9"/>
      <c r="D54" s="9"/>
      <c r="E54" s="57">
        <f>+'Part 3'!E36</f>
        <v>0</v>
      </c>
      <c r="F54" s="57">
        <f>+'Part 3'!F36</f>
        <v>0</v>
      </c>
      <c r="G54" s="57">
        <f>+'Part 3'!G36</f>
        <v>0</v>
      </c>
      <c r="H54" s="57">
        <f>+'Part 3'!H36</f>
        <v>0</v>
      </c>
      <c r="I54" s="57">
        <f>+'Part 3'!I36</f>
        <v>0</v>
      </c>
      <c r="J54" s="57">
        <f>+'Part 3'!J36</f>
        <v>0</v>
      </c>
      <c r="K54" s="57">
        <f>+'Part 3'!K36</f>
        <v>0</v>
      </c>
      <c r="L54" s="57">
        <f>+'Part 3'!L36</f>
        <v>0</v>
      </c>
      <c r="M54" s="57">
        <f>+'Part 3'!M36</f>
        <v>0</v>
      </c>
      <c r="N54" s="57">
        <f>+'Part 3'!N36</f>
        <v>0</v>
      </c>
      <c r="O54" s="57">
        <f>+'Part 3'!O36</f>
        <v>0</v>
      </c>
      <c r="P54" s="57">
        <f>+'Part 3'!P36</f>
        <v>0</v>
      </c>
      <c r="Q54" s="57">
        <f t="shared" si="6"/>
        <v>0</v>
      </c>
    </row>
    <row r="55" spans="2:17" ht="12.75">
      <c r="B55" s="20" t="s">
        <v>263</v>
      </c>
      <c r="C55" s="9"/>
      <c r="D55" s="9"/>
      <c r="E55" s="57">
        <f>+'Part 3'!E37</f>
        <v>0</v>
      </c>
      <c r="F55" s="57">
        <f>+'Part 3'!F37</f>
        <v>0</v>
      </c>
      <c r="G55" s="57">
        <f>+'Part 3'!G37</f>
        <v>0</v>
      </c>
      <c r="H55" s="57">
        <f>+'Part 3'!H37</f>
        <v>0</v>
      </c>
      <c r="I55" s="57">
        <f>+'Part 3'!I37</f>
        <v>0</v>
      </c>
      <c r="J55" s="57">
        <f>+'Part 3'!J37</f>
        <v>0</v>
      </c>
      <c r="K55" s="57">
        <f>+'Part 3'!K37</f>
        <v>0</v>
      </c>
      <c r="L55" s="57">
        <f>+'Part 3'!L37</f>
        <v>0</v>
      </c>
      <c r="M55" s="57">
        <f>+'Part 3'!M37</f>
        <v>0</v>
      </c>
      <c r="N55" s="57">
        <f>+'Part 3'!N37</f>
        <v>0</v>
      </c>
      <c r="O55" s="57">
        <f>+'Part 3'!O37</f>
        <v>0</v>
      </c>
      <c r="P55" s="57">
        <f>+'Part 3'!P37</f>
        <v>0</v>
      </c>
      <c r="Q55" s="57">
        <f t="shared" si="6"/>
        <v>0</v>
      </c>
    </row>
    <row r="56" spans="2:17" ht="12.75">
      <c r="B56" s="20" t="s">
        <v>266</v>
      </c>
      <c r="C56" s="9"/>
      <c r="D56" s="9"/>
      <c r="E56" s="57">
        <f>+'Part 3'!E38</f>
        <v>0</v>
      </c>
      <c r="F56" s="57">
        <f>+'Part 3'!F38</f>
        <v>0</v>
      </c>
      <c r="G56" s="57">
        <f>+'Part 3'!G38</f>
        <v>0</v>
      </c>
      <c r="H56" s="57">
        <f>+'Part 3'!H38</f>
        <v>0</v>
      </c>
      <c r="I56" s="57">
        <f>+'Part 3'!I38</f>
        <v>0</v>
      </c>
      <c r="J56" s="57">
        <f>+'Part 3'!J38</f>
        <v>0</v>
      </c>
      <c r="K56" s="57">
        <f>+'Part 3'!K38</f>
        <v>0</v>
      </c>
      <c r="L56" s="57">
        <f>+'Part 3'!L38</f>
        <v>0</v>
      </c>
      <c r="M56" s="57">
        <f>+'Part 3'!M38</f>
        <v>0</v>
      </c>
      <c r="N56" s="57">
        <f>+'Part 3'!N38</f>
        <v>0</v>
      </c>
      <c r="O56" s="57">
        <f>+'Part 3'!O38</f>
        <v>0</v>
      </c>
      <c r="P56" s="57">
        <f>+'Part 3'!P38</f>
        <v>0</v>
      </c>
      <c r="Q56" s="57">
        <f t="shared" si="6"/>
        <v>0</v>
      </c>
    </row>
    <row r="57" spans="2:17" ht="12.75">
      <c r="B57" s="271" t="s">
        <v>267</v>
      </c>
      <c r="C57" s="9"/>
      <c r="D57" s="9"/>
      <c r="E57" s="57">
        <f>+'Part 3'!E39</f>
        <v>0</v>
      </c>
      <c r="F57" s="57">
        <f>+'Part 3'!F39</f>
        <v>0</v>
      </c>
      <c r="G57" s="57">
        <f>+'Part 3'!G39</f>
        <v>0</v>
      </c>
      <c r="H57" s="57">
        <f>+'Part 3'!H39</f>
        <v>0</v>
      </c>
      <c r="I57" s="57">
        <f>+'Part 3'!I39</f>
        <v>0</v>
      </c>
      <c r="J57" s="57">
        <f>+'Part 3'!J39</f>
        <v>0</v>
      </c>
      <c r="K57" s="57">
        <f>+'Part 3'!K39</f>
        <v>0</v>
      </c>
      <c r="L57" s="57">
        <f>+'Part 3'!L39</f>
        <v>0</v>
      </c>
      <c r="M57" s="57">
        <f>+'Part 3'!M39</f>
        <v>0</v>
      </c>
      <c r="N57" s="57">
        <f>+'Part 3'!N39</f>
        <v>0</v>
      </c>
      <c r="O57" s="57">
        <f>+'Part 3'!O39</f>
        <v>0</v>
      </c>
      <c r="P57" s="57">
        <f>+'Part 3'!P39</f>
        <v>0</v>
      </c>
      <c r="Q57" s="57">
        <f t="shared" si="6"/>
        <v>0</v>
      </c>
    </row>
    <row r="58" spans="2:17" ht="13.5" thickBot="1">
      <c r="B58" s="20" t="s">
        <v>29</v>
      </c>
      <c r="C58" s="9"/>
      <c r="D58" s="9"/>
      <c r="E58" s="44">
        <f aca="true" t="shared" si="7" ref="E58:Q58">SUM(E51:E57)</f>
        <v>0</v>
      </c>
      <c r="F58" s="44">
        <f t="shared" si="7"/>
        <v>0</v>
      </c>
      <c r="G58" s="44">
        <f t="shared" si="7"/>
        <v>0</v>
      </c>
      <c r="H58" s="44">
        <f t="shared" si="7"/>
        <v>0</v>
      </c>
      <c r="I58" s="44">
        <f t="shared" si="7"/>
        <v>0</v>
      </c>
      <c r="J58" s="44">
        <f t="shared" si="7"/>
        <v>0</v>
      </c>
      <c r="K58" s="44">
        <f t="shared" si="7"/>
        <v>0</v>
      </c>
      <c r="L58" s="44">
        <f t="shared" si="7"/>
        <v>0</v>
      </c>
      <c r="M58" s="44">
        <f t="shared" si="7"/>
        <v>0</v>
      </c>
      <c r="N58" s="44">
        <f t="shared" si="7"/>
        <v>0</v>
      </c>
      <c r="O58" s="44">
        <f t="shared" si="7"/>
        <v>0</v>
      </c>
      <c r="P58" s="44">
        <f t="shared" si="7"/>
        <v>0</v>
      </c>
      <c r="Q58" s="94">
        <f t="shared" si="7"/>
        <v>0</v>
      </c>
    </row>
    <row r="59" spans="2:17" ht="13.5" thickTop="1">
      <c r="B59" s="91"/>
      <c r="C59" s="91"/>
      <c r="D59" s="91"/>
      <c r="E59" s="91"/>
      <c r="F59" s="91"/>
      <c r="G59" s="91"/>
      <c r="H59" s="91"/>
      <c r="I59" s="91"/>
      <c r="J59" s="91"/>
      <c r="K59" s="91"/>
      <c r="L59" s="91"/>
      <c r="M59" s="91"/>
      <c r="N59" s="91"/>
      <c r="O59" s="91"/>
      <c r="P59" s="91"/>
      <c r="Q59" s="91"/>
    </row>
  </sheetData>
  <sheetProtection password="C4A1" sheet="1"/>
  <mergeCells count="5">
    <mergeCell ref="C3:H3"/>
    <mergeCell ref="D6:E6"/>
    <mergeCell ref="C8:F8"/>
    <mergeCell ref="B48:Q48"/>
    <mergeCell ref="A49:Q49"/>
  </mergeCells>
  <dataValidations count="1">
    <dataValidation type="decimal" allowBlank="1" showInputMessage="1" showErrorMessage="1" errorTitle="Non-numeric value entered." error="Only numeric entries are acceptable.  Try again." sqref="E13:P19 E23:P29 E36:P42">
      <formula1>-9999999999999990</formula1>
      <formula2>9999999999999990</formula2>
    </dataValidation>
  </dataValidations>
  <printOptions/>
  <pageMargins left="0" right="0" top="0.5" bottom="0.5" header="0.5" footer="0.5"/>
  <pageSetup cellComments="asDisplayed" fitToHeight="1" fitToWidth="1" horizontalDpi="600" verticalDpi="600" orientation="landscape" scale="54" r:id="rId1"/>
  <headerFooter alignWithMargins="0">
    <oddFooter>&amp;L&amp;A&amp;CMedical Expense by Expense Class&amp;R&amp;D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zoomScale="85" zoomScaleNormal="85" zoomScalePageLayoutView="0" workbookViewId="0" topLeftCell="A1">
      <selection activeCell="G4" sqref="G4"/>
    </sheetView>
  </sheetViews>
  <sheetFormatPr defaultColWidth="9.33203125" defaultRowHeight="12.75"/>
  <cols>
    <col min="1" max="1" width="4.66015625" style="2" bestFit="1" customWidth="1"/>
    <col min="2" max="2" width="20" style="2" customWidth="1"/>
    <col min="3" max="3" width="18.66015625" style="2" customWidth="1"/>
    <col min="4" max="4" width="16.5" style="2" customWidth="1"/>
    <col min="5" max="17" width="17.83203125" style="2" customWidth="1"/>
    <col min="18" max="18" width="2.83203125" style="2" customWidth="1"/>
    <col min="19" max="24" width="12.83203125" style="2" customWidth="1"/>
    <col min="25" max="16384" width="9.33203125" style="2" customWidth="1"/>
  </cols>
  <sheetData>
    <row r="1" spans="1:18" ht="12.75">
      <c r="A1" s="126"/>
      <c r="B1" s="126"/>
      <c r="C1" s="126"/>
      <c r="D1" s="97" t="s">
        <v>22</v>
      </c>
      <c r="E1" s="97"/>
      <c r="F1" s="97"/>
      <c r="G1" s="97"/>
      <c r="H1" s="97"/>
      <c r="I1" s="97"/>
      <c r="J1" s="97"/>
      <c r="K1" s="97"/>
      <c r="L1" s="97"/>
      <c r="M1" s="97"/>
      <c r="N1" s="97"/>
      <c r="O1" s="97"/>
      <c r="P1" s="97"/>
      <c r="Q1" s="97"/>
      <c r="R1" s="76"/>
    </row>
    <row r="2" spans="1:18" ht="12.75">
      <c r="A2" s="126"/>
      <c r="B2" s="126"/>
      <c r="C2" s="126"/>
      <c r="D2" s="33"/>
      <c r="E2" s="33"/>
      <c r="F2" s="33"/>
      <c r="G2" s="33"/>
      <c r="H2" s="33"/>
      <c r="I2" s="33"/>
      <c r="J2" s="33"/>
      <c r="K2" s="33"/>
      <c r="L2" s="33"/>
      <c r="M2" s="33"/>
      <c r="N2" s="33"/>
      <c r="O2" s="33"/>
      <c r="P2" s="33"/>
      <c r="Q2" s="33"/>
      <c r="R2" s="76"/>
    </row>
    <row r="3" spans="1:18" ht="12.75">
      <c r="A3" s="4"/>
      <c r="B3" s="5" t="s">
        <v>136</v>
      </c>
      <c r="C3" s="319" t="str">
        <f>+'Part 1'!C3:F3</f>
        <v>             ----------------------------------------&gt;            </v>
      </c>
      <c r="D3" s="319"/>
      <c r="E3" s="319"/>
      <c r="F3" s="319"/>
      <c r="G3" s="319"/>
      <c r="H3" s="319"/>
      <c r="I3" s="239"/>
      <c r="J3" s="239"/>
      <c r="K3" s="239"/>
      <c r="L3" s="239"/>
      <c r="M3" s="239"/>
      <c r="N3" s="239"/>
      <c r="O3" s="239"/>
      <c r="P3" s="239"/>
      <c r="Q3" s="239"/>
      <c r="R3" s="75"/>
    </row>
    <row r="4" spans="1:18" ht="12.75">
      <c r="A4" s="4"/>
      <c r="B4" s="5" t="s">
        <v>6</v>
      </c>
      <c r="C4" s="134">
        <f>+'Part 1'!C4</f>
        <v>2017</v>
      </c>
      <c r="E4" s="110" t="s">
        <v>21</v>
      </c>
      <c r="F4" s="143" t="str">
        <f>+'Part 1'!F4</f>
        <v>STAR</v>
      </c>
      <c r="G4" s="140"/>
      <c r="H4" s="135"/>
      <c r="I4" s="135"/>
      <c r="J4" s="135"/>
      <c r="K4" s="135"/>
      <c r="L4" s="135"/>
      <c r="M4" s="135"/>
      <c r="N4" s="135"/>
      <c r="O4" s="135"/>
      <c r="P4" s="135"/>
      <c r="Q4" s="136"/>
      <c r="R4" s="75"/>
    </row>
    <row r="5" spans="1:18" ht="12.75">
      <c r="A5" s="4"/>
      <c r="B5" s="5" t="s">
        <v>7</v>
      </c>
      <c r="C5" s="150">
        <f>+'Part 1'!C5</f>
        <v>0</v>
      </c>
      <c r="E5" s="111" t="s">
        <v>137</v>
      </c>
      <c r="F5" s="148">
        <f>+'Part 1'!F5</f>
        <v>0</v>
      </c>
      <c r="G5" s="127"/>
      <c r="H5" s="128"/>
      <c r="I5" s="128"/>
      <c r="J5" s="128"/>
      <c r="K5" s="128"/>
      <c r="L5" s="128"/>
      <c r="M5" s="128"/>
      <c r="N5" s="128"/>
      <c r="O5" s="128"/>
      <c r="P5" s="128"/>
      <c r="Q5" s="128"/>
      <c r="R5" s="144"/>
    </row>
    <row r="6" spans="1:18" ht="12.75">
      <c r="A6" s="4"/>
      <c r="B6" s="5" t="s">
        <v>8</v>
      </c>
      <c r="C6" s="148">
        <f>+'Part 1'!C6</f>
        <v>0</v>
      </c>
      <c r="D6" s="317" t="s">
        <v>122</v>
      </c>
      <c r="E6" s="317"/>
      <c r="F6" s="150">
        <f>+'Part 1'!F6</f>
        <v>0</v>
      </c>
      <c r="G6" s="128"/>
      <c r="H6" s="128"/>
      <c r="I6" s="128"/>
      <c r="J6" s="128"/>
      <c r="K6" s="128"/>
      <c r="L6" s="128"/>
      <c r="M6" s="128"/>
      <c r="N6" s="128"/>
      <c r="O6" s="128"/>
      <c r="P6" s="128"/>
      <c r="Q6" s="128"/>
      <c r="R6" s="144"/>
    </row>
    <row r="7" spans="1:18" ht="12.75">
      <c r="A7" s="28"/>
      <c r="B7" s="1"/>
      <c r="C7" s="6"/>
      <c r="D7" s="6"/>
      <c r="E7" s="6"/>
      <c r="F7" s="6"/>
      <c r="G7" s="7"/>
      <c r="H7" s="151"/>
      <c r="I7" s="151"/>
      <c r="J7" s="151"/>
      <c r="K7" s="151"/>
      <c r="L7" s="151"/>
      <c r="M7" s="151"/>
      <c r="N7" s="151"/>
      <c r="O7" s="151"/>
      <c r="P7" s="151"/>
      <c r="Q7" s="5"/>
      <c r="R7" s="7"/>
    </row>
    <row r="8" spans="1:18" ht="12.75">
      <c r="A8" s="29"/>
      <c r="B8" s="137" t="s">
        <v>166</v>
      </c>
      <c r="C8" s="321" t="s">
        <v>58</v>
      </c>
      <c r="D8" s="321"/>
      <c r="E8" s="321"/>
      <c r="F8" s="321"/>
      <c r="G8" s="153"/>
      <c r="H8" s="146"/>
      <c r="I8" s="146"/>
      <c r="J8" s="146"/>
      <c r="K8" s="146"/>
      <c r="L8" s="146"/>
      <c r="M8" s="146"/>
      <c r="N8" s="146"/>
      <c r="O8" s="146"/>
      <c r="P8" s="146"/>
      <c r="Q8" s="146"/>
      <c r="R8" s="154"/>
    </row>
    <row r="9" spans="1:18" ht="12.75">
      <c r="A9" s="23"/>
      <c r="B9" s="149"/>
      <c r="C9" s="9"/>
      <c r="D9" s="9"/>
      <c r="E9" s="9"/>
      <c r="F9" s="9"/>
      <c r="G9" s="9"/>
      <c r="H9" s="9"/>
      <c r="I9" s="9"/>
      <c r="J9" s="9"/>
      <c r="K9" s="9"/>
      <c r="L9" s="9"/>
      <c r="M9" s="9"/>
      <c r="N9" s="9"/>
      <c r="O9" s="9"/>
      <c r="P9" s="9"/>
      <c r="Q9" s="9"/>
      <c r="R9" s="9"/>
    </row>
    <row r="10" spans="2:18" ht="12.75">
      <c r="B10" s="17"/>
      <c r="C10" s="253"/>
      <c r="D10" s="254" t="s">
        <v>0</v>
      </c>
      <c r="E10" s="266" t="str">
        <f>+'Part 1'!E10</f>
        <v>Sep-16</v>
      </c>
      <c r="F10" s="266" t="str">
        <f>+'Part 1'!F10</f>
        <v>Oct-16</v>
      </c>
      <c r="G10" s="266" t="str">
        <f>+'Part 1'!G10</f>
        <v>Nov-16</v>
      </c>
      <c r="H10" s="266" t="str">
        <f>+'Part 1'!H10</f>
        <v>Dec-16</v>
      </c>
      <c r="I10" s="266" t="str">
        <f>+'Part 1'!I10</f>
        <v>Jan-17</v>
      </c>
      <c r="J10" s="266" t="str">
        <f>+'Part 1'!J10</f>
        <v>Feb-17</v>
      </c>
      <c r="K10" s="266" t="str">
        <f>+'Part 1'!K10</f>
        <v>Mar-17</v>
      </c>
      <c r="L10" s="266" t="str">
        <f>+'Part 1'!L10</f>
        <v>Apr-17</v>
      </c>
      <c r="M10" s="266" t="str">
        <f>+'Part 1'!M10</f>
        <v>May-17</v>
      </c>
      <c r="N10" s="266" t="str">
        <f>+'Part 1'!N10</f>
        <v>Jun-17</v>
      </c>
      <c r="O10" s="266" t="str">
        <f>+'Part 1'!O10</f>
        <v>Jul-17</v>
      </c>
      <c r="P10" s="266" t="str">
        <f>+'Part 1'!P10</f>
        <v>Aug-17</v>
      </c>
      <c r="Q10" s="255" t="s">
        <v>1</v>
      </c>
      <c r="R10" s="18"/>
    </row>
    <row r="11" spans="1:18" ht="12.75">
      <c r="A11" s="142" t="s">
        <v>27</v>
      </c>
      <c r="B11" s="134"/>
      <c r="C11" s="12"/>
      <c r="D11" s="12"/>
      <c r="E11" s="12"/>
      <c r="F11" s="12"/>
      <c r="G11" s="12"/>
      <c r="H11" s="12"/>
      <c r="I11" s="12"/>
      <c r="J11" s="12"/>
      <c r="K11" s="12"/>
      <c r="L11" s="12"/>
      <c r="M11" s="12"/>
      <c r="N11" s="12"/>
      <c r="O11" s="12"/>
      <c r="P11" s="12"/>
      <c r="Q11" s="12"/>
      <c r="R11" s="12"/>
    </row>
    <row r="12" spans="1:18" ht="12.75">
      <c r="A12" s="13">
        <v>1</v>
      </c>
      <c r="B12" s="20" t="s">
        <v>42</v>
      </c>
      <c r="C12" s="45"/>
      <c r="D12" s="45"/>
      <c r="E12" s="219"/>
      <c r="F12" s="219"/>
      <c r="G12" s="219"/>
      <c r="H12" s="219"/>
      <c r="I12" s="219"/>
      <c r="J12" s="219"/>
      <c r="K12" s="219"/>
      <c r="L12" s="219"/>
      <c r="M12" s="219"/>
      <c r="N12" s="219"/>
      <c r="O12" s="219"/>
      <c r="P12" s="219"/>
      <c r="Q12" s="45">
        <f>SUM(E12:P12)</f>
        <v>0</v>
      </c>
      <c r="R12" s="78"/>
    </row>
    <row r="13" spans="1:18" ht="12.75">
      <c r="A13" s="13">
        <v>2</v>
      </c>
      <c r="B13" s="20" t="s">
        <v>43</v>
      </c>
      <c r="C13" s="45"/>
      <c r="D13" s="45"/>
      <c r="E13" s="219"/>
      <c r="F13" s="219"/>
      <c r="G13" s="219"/>
      <c r="H13" s="219"/>
      <c r="I13" s="219"/>
      <c r="J13" s="219"/>
      <c r="K13" s="219"/>
      <c r="L13" s="219"/>
      <c r="M13" s="219"/>
      <c r="N13" s="219"/>
      <c r="O13" s="219"/>
      <c r="P13" s="219"/>
      <c r="Q13" s="45">
        <f aca="true" t="shared" si="0" ref="Q13:Q26">SUM(E13:P13)</f>
        <v>0</v>
      </c>
      <c r="R13" s="78"/>
    </row>
    <row r="14" spans="1:18" ht="12.75">
      <c r="A14" s="13">
        <v>3</v>
      </c>
      <c r="B14" s="20" t="s">
        <v>203</v>
      </c>
      <c r="C14" s="45"/>
      <c r="D14" s="45"/>
      <c r="E14" s="219"/>
      <c r="F14" s="219"/>
      <c r="G14" s="219"/>
      <c r="H14" s="219"/>
      <c r="I14" s="219"/>
      <c r="J14" s="219"/>
      <c r="K14" s="219"/>
      <c r="L14" s="219"/>
      <c r="M14" s="219"/>
      <c r="N14" s="219"/>
      <c r="O14" s="219"/>
      <c r="P14" s="219"/>
      <c r="Q14" s="45">
        <f t="shared" si="0"/>
        <v>0</v>
      </c>
      <c r="R14" s="78"/>
    </row>
    <row r="15" spans="1:18" ht="12.75">
      <c r="A15" s="13">
        <v>4</v>
      </c>
      <c r="B15" s="20" t="s">
        <v>37</v>
      </c>
      <c r="C15" s="45"/>
      <c r="D15" s="45"/>
      <c r="E15" s="219"/>
      <c r="F15" s="219"/>
      <c r="G15" s="219"/>
      <c r="H15" s="219"/>
      <c r="I15" s="219"/>
      <c r="J15" s="219"/>
      <c r="K15" s="219"/>
      <c r="L15" s="219"/>
      <c r="M15" s="219"/>
      <c r="N15" s="219"/>
      <c r="O15" s="219"/>
      <c r="P15" s="219"/>
      <c r="Q15" s="45">
        <f t="shared" si="0"/>
        <v>0</v>
      </c>
      <c r="R15" s="78"/>
    </row>
    <row r="16" spans="1:18" ht="12.75">
      <c r="A16" s="13">
        <v>5</v>
      </c>
      <c r="B16" s="179" t="s">
        <v>176</v>
      </c>
      <c r="C16" s="45"/>
      <c r="D16" s="45"/>
      <c r="E16" s="219"/>
      <c r="F16" s="219"/>
      <c r="G16" s="219"/>
      <c r="H16" s="219"/>
      <c r="I16" s="219"/>
      <c r="J16" s="219"/>
      <c r="K16" s="219"/>
      <c r="L16" s="219"/>
      <c r="M16" s="219"/>
      <c r="N16" s="219"/>
      <c r="O16" s="219"/>
      <c r="P16" s="219"/>
      <c r="Q16" s="45">
        <f t="shared" si="0"/>
        <v>0</v>
      </c>
      <c r="R16" s="78"/>
    </row>
    <row r="17" spans="1:18" ht="12.75">
      <c r="A17" s="13">
        <v>6</v>
      </c>
      <c r="B17" s="179" t="s">
        <v>177</v>
      </c>
      <c r="C17" s="45"/>
      <c r="D17" s="45"/>
      <c r="E17" s="219"/>
      <c r="F17" s="219"/>
      <c r="G17" s="219"/>
      <c r="H17" s="219"/>
      <c r="I17" s="219"/>
      <c r="J17" s="219"/>
      <c r="K17" s="219"/>
      <c r="L17" s="219"/>
      <c r="M17" s="219"/>
      <c r="N17" s="219"/>
      <c r="O17" s="219"/>
      <c r="P17" s="219"/>
      <c r="Q17" s="45">
        <f t="shared" si="0"/>
        <v>0</v>
      </c>
      <c r="R17" s="78"/>
    </row>
    <row r="18" spans="1:18" ht="12.75">
      <c r="A18" s="13">
        <v>7</v>
      </c>
      <c r="B18" s="20" t="s">
        <v>44</v>
      </c>
      <c r="C18" s="45"/>
      <c r="D18" s="45"/>
      <c r="E18" s="219"/>
      <c r="F18" s="219"/>
      <c r="G18" s="219"/>
      <c r="H18" s="219"/>
      <c r="I18" s="219"/>
      <c r="J18" s="219"/>
      <c r="K18" s="219"/>
      <c r="L18" s="219"/>
      <c r="M18" s="219"/>
      <c r="N18" s="219"/>
      <c r="O18" s="219"/>
      <c r="P18" s="219"/>
      <c r="Q18" s="45">
        <f t="shared" si="0"/>
        <v>0</v>
      </c>
      <c r="R18" s="78"/>
    </row>
    <row r="19" spans="1:18" ht="12.75">
      <c r="A19" s="13">
        <v>8</v>
      </c>
      <c r="B19" s="20" t="s">
        <v>45</v>
      </c>
      <c r="C19" s="45"/>
      <c r="D19" s="45"/>
      <c r="E19" s="219"/>
      <c r="F19" s="219"/>
      <c r="G19" s="219"/>
      <c r="H19" s="219"/>
      <c r="I19" s="219"/>
      <c r="J19" s="219"/>
      <c r="K19" s="219"/>
      <c r="L19" s="219"/>
      <c r="M19" s="219"/>
      <c r="N19" s="219"/>
      <c r="O19" s="219"/>
      <c r="P19" s="219"/>
      <c r="Q19" s="45">
        <f t="shared" si="0"/>
        <v>0</v>
      </c>
      <c r="R19" s="78"/>
    </row>
    <row r="20" spans="1:18" ht="12.75">
      <c r="A20" s="15">
        <v>9</v>
      </c>
      <c r="B20" s="179" t="s">
        <v>178</v>
      </c>
      <c r="C20" s="45"/>
      <c r="D20" s="45"/>
      <c r="E20" s="219"/>
      <c r="F20" s="219"/>
      <c r="G20" s="219"/>
      <c r="H20" s="219"/>
      <c r="I20" s="219"/>
      <c r="J20" s="219"/>
      <c r="K20" s="219"/>
      <c r="L20" s="219"/>
      <c r="M20" s="219"/>
      <c r="N20" s="219"/>
      <c r="O20" s="219"/>
      <c r="P20" s="219"/>
      <c r="Q20" s="45">
        <f t="shared" si="0"/>
        <v>0</v>
      </c>
      <c r="R20" s="78"/>
    </row>
    <row r="21" spans="1:18" ht="12.75">
      <c r="A21" s="15">
        <v>10</v>
      </c>
      <c r="B21" s="179" t="s">
        <v>179</v>
      </c>
      <c r="C21" s="45"/>
      <c r="D21" s="45"/>
      <c r="E21" s="219"/>
      <c r="F21" s="219"/>
      <c r="G21" s="219"/>
      <c r="H21" s="219"/>
      <c r="I21" s="219"/>
      <c r="J21" s="219"/>
      <c r="K21" s="219"/>
      <c r="L21" s="219"/>
      <c r="M21" s="219"/>
      <c r="N21" s="219"/>
      <c r="O21" s="219"/>
      <c r="P21" s="219"/>
      <c r="Q21" s="45">
        <f t="shared" si="0"/>
        <v>0</v>
      </c>
      <c r="R21" s="78"/>
    </row>
    <row r="22" spans="1:18" ht="12.75">
      <c r="A22" s="15">
        <v>11</v>
      </c>
      <c r="B22" s="20" t="s">
        <v>207</v>
      </c>
      <c r="C22" s="45"/>
      <c r="D22" s="45"/>
      <c r="E22" s="219"/>
      <c r="F22" s="219"/>
      <c r="G22" s="219"/>
      <c r="H22" s="219"/>
      <c r="I22" s="219"/>
      <c r="J22" s="219"/>
      <c r="K22" s="219"/>
      <c r="L22" s="219"/>
      <c r="M22" s="219"/>
      <c r="N22" s="219"/>
      <c r="O22" s="219"/>
      <c r="P22" s="219"/>
      <c r="Q22" s="45">
        <f t="shared" si="0"/>
        <v>0</v>
      </c>
      <c r="R22" s="78"/>
    </row>
    <row r="23" spans="1:18" ht="12.75">
      <c r="A23" s="15">
        <v>12</v>
      </c>
      <c r="B23" s="20" t="s">
        <v>249</v>
      </c>
      <c r="C23" s="45"/>
      <c r="D23" s="45"/>
      <c r="E23" s="219"/>
      <c r="F23" s="219"/>
      <c r="G23" s="219"/>
      <c r="H23" s="219"/>
      <c r="I23" s="219"/>
      <c r="J23" s="219"/>
      <c r="K23" s="219"/>
      <c r="L23" s="219"/>
      <c r="M23" s="219"/>
      <c r="N23" s="219"/>
      <c r="O23" s="219"/>
      <c r="P23" s="219"/>
      <c r="Q23" s="45">
        <f t="shared" si="0"/>
        <v>0</v>
      </c>
      <c r="R23" s="78"/>
    </row>
    <row r="24" spans="1:18" ht="12.75">
      <c r="A24" s="15">
        <v>13</v>
      </c>
      <c r="B24" s="20" t="s">
        <v>38</v>
      </c>
      <c r="C24" s="45"/>
      <c r="D24" s="45"/>
      <c r="E24" s="219"/>
      <c r="F24" s="219"/>
      <c r="G24" s="219"/>
      <c r="H24" s="219"/>
      <c r="I24" s="219"/>
      <c r="J24" s="219"/>
      <c r="K24" s="219"/>
      <c r="L24" s="219"/>
      <c r="M24" s="219"/>
      <c r="N24" s="219"/>
      <c r="O24" s="219"/>
      <c r="P24" s="219"/>
      <c r="Q24" s="45">
        <f t="shared" si="0"/>
        <v>0</v>
      </c>
      <c r="R24" s="78"/>
    </row>
    <row r="25" spans="1:18" ht="12.75">
      <c r="A25" s="15">
        <v>14</v>
      </c>
      <c r="B25" s="20" t="s">
        <v>39</v>
      </c>
      <c r="C25" s="45"/>
      <c r="D25" s="45"/>
      <c r="E25" s="219"/>
      <c r="F25" s="219"/>
      <c r="G25" s="219"/>
      <c r="H25" s="219"/>
      <c r="I25" s="219"/>
      <c r="J25" s="219"/>
      <c r="K25" s="219"/>
      <c r="L25" s="219"/>
      <c r="M25" s="219"/>
      <c r="N25" s="219"/>
      <c r="O25" s="219"/>
      <c r="P25" s="219"/>
      <c r="Q25" s="45">
        <f t="shared" si="0"/>
        <v>0</v>
      </c>
      <c r="R25" s="78"/>
    </row>
    <row r="26" spans="1:18" ht="12.75">
      <c r="A26" s="15">
        <v>15</v>
      </c>
      <c r="B26" s="20" t="s">
        <v>107</v>
      </c>
      <c r="C26" s="45"/>
      <c r="D26" s="45"/>
      <c r="E26" s="219"/>
      <c r="F26" s="219"/>
      <c r="G26" s="219"/>
      <c r="H26" s="219"/>
      <c r="I26" s="219"/>
      <c r="J26" s="219"/>
      <c r="K26" s="219"/>
      <c r="L26" s="219"/>
      <c r="M26" s="219"/>
      <c r="N26" s="219"/>
      <c r="O26" s="219"/>
      <c r="P26" s="219"/>
      <c r="Q26" s="45">
        <f t="shared" si="0"/>
        <v>0</v>
      </c>
      <c r="R26" s="78"/>
    </row>
    <row r="27" spans="1:18" ht="12.75">
      <c r="A27" s="15">
        <v>16</v>
      </c>
      <c r="B27" s="20" t="s">
        <v>204</v>
      </c>
      <c r="C27" s="45"/>
      <c r="D27" s="45"/>
      <c r="E27" s="219"/>
      <c r="F27" s="219"/>
      <c r="G27" s="219"/>
      <c r="H27" s="219"/>
      <c r="I27" s="219"/>
      <c r="J27" s="219"/>
      <c r="K27" s="219"/>
      <c r="L27" s="219"/>
      <c r="M27" s="219"/>
      <c r="N27" s="219"/>
      <c r="O27" s="219"/>
      <c r="P27" s="219"/>
      <c r="Q27" s="45">
        <f>SUM(E27:P27)</f>
        <v>0</v>
      </c>
      <c r="R27" s="78"/>
    </row>
    <row r="28" spans="1:18" ht="12.75">
      <c r="A28" s="15">
        <v>17</v>
      </c>
      <c r="B28" s="20" t="s">
        <v>280</v>
      </c>
      <c r="C28" s="45"/>
      <c r="D28" s="45"/>
      <c r="E28" s="219"/>
      <c r="F28" s="219"/>
      <c r="G28" s="219"/>
      <c r="H28" s="219"/>
      <c r="I28" s="219"/>
      <c r="J28" s="219"/>
      <c r="K28" s="219"/>
      <c r="L28" s="219"/>
      <c r="M28" s="219"/>
      <c r="N28" s="219"/>
      <c r="O28" s="219"/>
      <c r="P28" s="219"/>
      <c r="Q28" s="45">
        <f>SUM(E28:P28)</f>
        <v>0</v>
      </c>
      <c r="R28" s="78"/>
    </row>
    <row r="29" spans="1:18" s="91" customFormat="1" ht="13.5" thickBot="1">
      <c r="A29" s="15">
        <v>18</v>
      </c>
      <c r="B29" s="21" t="s">
        <v>135</v>
      </c>
      <c r="C29" s="45"/>
      <c r="D29" s="45"/>
      <c r="E29" s="44">
        <f>ROUND(SUM(E12:E28),0)</f>
        <v>0</v>
      </c>
      <c r="F29" s="44">
        <f aca="true" t="shared" si="1" ref="F29:P29">ROUND(SUM(F12:F28),0)</f>
        <v>0</v>
      </c>
      <c r="G29" s="44">
        <f t="shared" si="1"/>
        <v>0</v>
      </c>
      <c r="H29" s="44">
        <f t="shared" si="1"/>
        <v>0</v>
      </c>
      <c r="I29" s="44">
        <f t="shared" si="1"/>
        <v>0</v>
      </c>
      <c r="J29" s="44">
        <f t="shared" si="1"/>
        <v>0</v>
      </c>
      <c r="K29" s="44">
        <f t="shared" si="1"/>
        <v>0</v>
      </c>
      <c r="L29" s="44">
        <f t="shared" si="1"/>
        <v>0</v>
      </c>
      <c r="M29" s="44">
        <f t="shared" si="1"/>
        <v>0</v>
      </c>
      <c r="N29" s="44">
        <f t="shared" si="1"/>
        <v>0</v>
      </c>
      <c r="O29" s="44">
        <f t="shared" si="1"/>
        <v>0</v>
      </c>
      <c r="P29" s="44">
        <f t="shared" si="1"/>
        <v>0</v>
      </c>
      <c r="Q29" s="94">
        <f>ROUND(SUM(Q12:Q28),0)</f>
        <v>0</v>
      </c>
      <c r="R29" s="45"/>
    </row>
    <row r="30" spans="1:18" ht="13.5" thickTop="1">
      <c r="A30" s="15"/>
      <c r="B30" s="21"/>
      <c r="C30" s="45"/>
      <c r="D30" s="156" t="s">
        <v>140</v>
      </c>
      <c r="E30" s="220"/>
      <c r="F30" s="220"/>
      <c r="G30" s="220"/>
      <c r="H30" s="220"/>
      <c r="I30" s="220"/>
      <c r="J30" s="220"/>
      <c r="K30" s="220"/>
      <c r="L30" s="220"/>
      <c r="M30" s="220"/>
      <c r="N30" s="220"/>
      <c r="O30" s="220"/>
      <c r="P30" s="220"/>
      <c r="Q30" s="220"/>
      <c r="R30" s="45"/>
    </row>
    <row r="31" spans="1:18" ht="12.75">
      <c r="A31" s="15"/>
      <c r="B31" s="21"/>
      <c r="C31" s="45"/>
      <c r="D31" s="156"/>
      <c r="E31" s="156">
        <f>SUM('Part 4b'!E45)+E30</f>
        <v>0</v>
      </c>
      <c r="F31" s="156">
        <f>SUM('Part 4b'!F45)+F30</f>
        <v>0</v>
      </c>
      <c r="G31" s="156">
        <f>SUM('Part 4b'!G45)+G30</f>
        <v>0</v>
      </c>
      <c r="H31" s="156">
        <f>SUM('Part 4b'!H45)+H30</f>
        <v>0</v>
      </c>
      <c r="I31" s="156">
        <f>SUM('Part 4b'!I45)+I30</f>
        <v>0</v>
      </c>
      <c r="J31" s="156">
        <f>SUM('Part 4b'!J45)+J30</f>
        <v>0</v>
      </c>
      <c r="K31" s="156">
        <f>SUM('Part 4b'!K45)+K30</f>
        <v>0</v>
      </c>
      <c r="L31" s="156">
        <f>SUM('Part 4b'!L45)+L30</f>
        <v>0</v>
      </c>
      <c r="M31" s="156">
        <f>SUM('Part 4b'!M45)+M30</f>
        <v>0</v>
      </c>
      <c r="N31" s="156">
        <f>SUM('Part 4b'!N45)+N30</f>
        <v>0</v>
      </c>
      <c r="O31" s="156">
        <f>SUM('Part 4b'!O45)+O30</f>
        <v>0</v>
      </c>
      <c r="P31" s="156">
        <f>SUM('Part 4b'!P45)+P30</f>
        <v>0</v>
      </c>
      <c r="Q31" s="156">
        <f>SUM('Part 4b'!Q45)+Q30</f>
        <v>0</v>
      </c>
      <c r="R31" s="45"/>
    </row>
    <row r="32" spans="1:18" ht="12.75">
      <c r="A32" s="15"/>
      <c r="B32" s="20"/>
      <c r="C32" s="59"/>
      <c r="D32" s="157" t="s">
        <v>141</v>
      </c>
      <c r="E32" s="158">
        <f>IF(E29=E31,0,"Not balanced")</f>
        <v>0</v>
      </c>
      <c r="F32" s="158">
        <f>IF(F29=F31,0,"Not balanced")</f>
        <v>0</v>
      </c>
      <c r="G32" s="158">
        <f>IF(G29=G31,0,"Not balanced")</f>
        <v>0</v>
      </c>
      <c r="H32" s="158">
        <f>IF(H29=H31,0,"Not balanced")</f>
        <v>0</v>
      </c>
      <c r="I32" s="158">
        <f>IF(I29=I31,0,"Not balanced")</f>
        <v>0</v>
      </c>
      <c r="J32" s="158">
        <f aca="true" t="shared" si="2" ref="J32:P32">IF(J29=J31,0,"Not balanced")</f>
        <v>0</v>
      </c>
      <c r="K32" s="158">
        <f t="shared" si="2"/>
        <v>0</v>
      </c>
      <c r="L32" s="158">
        <f t="shared" si="2"/>
        <v>0</v>
      </c>
      <c r="M32" s="158">
        <f t="shared" si="2"/>
        <v>0</v>
      </c>
      <c r="N32" s="158">
        <f t="shared" si="2"/>
        <v>0</v>
      </c>
      <c r="O32" s="158">
        <f t="shared" si="2"/>
        <v>0</v>
      </c>
      <c r="P32" s="158">
        <f t="shared" si="2"/>
        <v>0</v>
      </c>
      <c r="Q32" s="158">
        <f>IF(Q29=Q31,0,"Not balanced")</f>
        <v>0</v>
      </c>
      <c r="R32" s="59"/>
    </row>
    <row r="33" spans="1:18" ht="12.75">
      <c r="A33" s="91"/>
      <c r="B33" s="58" t="s">
        <v>105</v>
      </c>
      <c r="C33" s="59"/>
      <c r="D33" s="59"/>
      <c r="E33" s="57"/>
      <c r="F33" s="57"/>
      <c r="G33" s="57"/>
      <c r="H33" s="57"/>
      <c r="I33" s="57"/>
      <c r="J33" s="57"/>
      <c r="K33" s="57"/>
      <c r="L33" s="57"/>
      <c r="M33" s="57"/>
      <c r="N33" s="57"/>
      <c r="O33" s="57"/>
      <c r="P33" s="57"/>
      <c r="Q33" s="57"/>
      <c r="R33" s="59"/>
    </row>
    <row r="34" spans="1:18" ht="12.75">
      <c r="A34" s="15">
        <v>19</v>
      </c>
      <c r="B34" s="20" t="s">
        <v>40</v>
      </c>
      <c r="C34" s="59"/>
      <c r="D34" s="59"/>
      <c r="E34" s="219"/>
      <c r="F34" s="219"/>
      <c r="G34" s="219"/>
      <c r="H34" s="219"/>
      <c r="I34" s="219"/>
      <c r="J34" s="219"/>
      <c r="K34" s="219"/>
      <c r="L34" s="219"/>
      <c r="M34" s="219"/>
      <c r="N34" s="219"/>
      <c r="O34" s="219"/>
      <c r="P34" s="219"/>
      <c r="Q34" s="183">
        <f>SUM(E34:P34)</f>
        <v>0</v>
      </c>
      <c r="R34" s="59"/>
    </row>
    <row r="35" spans="1:18" ht="12.75">
      <c r="A35" s="15">
        <v>20</v>
      </c>
      <c r="B35" s="20" t="s">
        <v>161</v>
      </c>
      <c r="C35" s="59"/>
      <c r="D35" s="59"/>
      <c r="E35" s="120">
        <f>IF(E29=0,0,E34/E29)</f>
        <v>0</v>
      </c>
      <c r="F35" s="120">
        <f>IF(F29=0,0,F34/F29)</f>
        <v>0</v>
      </c>
      <c r="G35" s="120">
        <f>IF(G29=0,0,G34/G29)</f>
        <v>0</v>
      </c>
      <c r="H35" s="120">
        <f>IF(H29=0,0,H34/H29)</f>
        <v>0</v>
      </c>
      <c r="I35" s="120">
        <f>IF(I29=0,0,I34/I29)</f>
        <v>0</v>
      </c>
      <c r="J35" s="120">
        <f aca="true" t="shared" si="3" ref="J35:P35">IF(J29=0,0,J34/J29)</f>
        <v>0</v>
      </c>
      <c r="K35" s="120">
        <f t="shared" si="3"/>
        <v>0</v>
      </c>
      <c r="L35" s="120">
        <f t="shared" si="3"/>
        <v>0</v>
      </c>
      <c r="M35" s="120">
        <f t="shared" si="3"/>
        <v>0</v>
      </c>
      <c r="N35" s="120">
        <f t="shared" si="3"/>
        <v>0</v>
      </c>
      <c r="O35" s="120">
        <f t="shared" si="3"/>
        <v>0</v>
      </c>
      <c r="P35" s="120">
        <f t="shared" si="3"/>
        <v>0</v>
      </c>
      <c r="Q35" s="161">
        <f>IF(Q29=0,0,Q34/Q29)</f>
        <v>0</v>
      </c>
      <c r="R35" s="59"/>
    </row>
    <row r="36" spans="1:18" ht="12.75">
      <c r="A36" s="15"/>
      <c r="B36" s="20"/>
      <c r="C36" s="59"/>
      <c r="D36" s="59"/>
      <c r="E36" s="120"/>
      <c r="F36" s="120"/>
      <c r="G36" s="120"/>
      <c r="H36" s="120"/>
      <c r="I36" s="120"/>
      <c r="J36" s="120"/>
      <c r="K36" s="120"/>
      <c r="L36" s="120"/>
      <c r="M36" s="120"/>
      <c r="N36" s="120"/>
      <c r="O36" s="120"/>
      <c r="P36" s="120"/>
      <c r="Q36" s="120"/>
      <c r="R36" s="59"/>
    </row>
    <row r="37" spans="1:18" ht="12.75">
      <c r="A37" s="15">
        <v>21</v>
      </c>
      <c r="B37" s="20" t="s">
        <v>102</v>
      </c>
      <c r="C37" s="59"/>
      <c r="D37" s="59"/>
      <c r="E37" s="219"/>
      <c r="F37" s="219"/>
      <c r="G37" s="219"/>
      <c r="H37" s="219"/>
      <c r="I37" s="219"/>
      <c r="J37" s="219"/>
      <c r="K37" s="219"/>
      <c r="L37" s="219"/>
      <c r="M37" s="219"/>
      <c r="N37" s="219"/>
      <c r="O37" s="219"/>
      <c r="P37" s="219"/>
      <c r="Q37" s="183">
        <f>SUM(E37:P37)</f>
        <v>0</v>
      </c>
      <c r="R37" s="159"/>
    </row>
    <row r="38" spans="1:18" ht="12.75">
      <c r="A38" s="15">
        <v>22</v>
      </c>
      <c r="B38" s="20" t="s">
        <v>183</v>
      </c>
      <c r="C38" s="59"/>
      <c r="D38" s="59"/>
      <c r="E38" s="219"/>
      <c r="F38" s="219"/>
      <c r="G38" s="219"/>
      <c r="H38" s="219"/>
      <c r="I38" s="219"/>
      <c r="J38" s="219"/>
      <c r="K38" s="219"/>
      <c r="L38" s="219"/>
      <c r="M38" s="219"/>
      <c r="N38" s="219"/>
      <c r="O38" s="219"/>
      <c r="P38" s="219"/>
      <c r="Q38" s="183">
        <f>SUM(E38:P38)</f>
        <v>0</v>
      </c>
      <c r="R38" s="159"/>
    </row>
    <row r="39" spans="1:18" ht="12.75">
      <c r="A39" s="15"/>
      <c r="B39" s="20"/>
      <c r="C39" s="59"/>
      <c r="D39" s="59"/>
      <c r="E39" s="57"/>
      <c r="F39" s="57"/>
      <c r="G39" s="57"/>
      <c r="H39" s="59"/>
      <c r="I39" s="59"/>
      <c r="J39" s="59"/>
      <c r="K39" s="59"/>
      <c r="L39" s="59"/>
      <c r="M39" s="59"/>
      <c r="N39" s="59"/>
      <c r="O39" s="59"/>
      <c r="P39" s="59"/>
      <c r="Q39" s="45"/>
      <c r="R39" s="59"/>
    </row>
    <row r="40" spans="1:18" ht="12.75">
      <c r="A40" s="91"/>
      <c r="B40" s="58" t="s">
        <v>106</v>
      </c>
      <c r="C40" s="59"/>
      <c r="D40" s="59"/>
      <c r="E40" s="59"/>
      <c r="F40" s="59"/>
      <c r="G40" s="59"/>
      <c r="H40" s="59"/>
      <c r="I40" s="59"/>
      <c r="J40" s="59"/>
      <c r="K40" s="59"/>
      <c r="L40" s="59"/>
      <c r="M40" s="59"/>
      <c r="N40" s="59"/>
      <c r="O40" s="59"/>
      <c r="P40" s="59"/>
      <c r="Q40" s="59"/>
      <c r="R40" s="59"/>
    </row>
    <row r="41" spans="1:18" ht="12.75">
      <c r="A41" s="15">
        <v>23</v>
      </c>
      <c r="B41" s="20" t="s">
        <v>41</v>
      </c>
      <c r="C41" s="45"/>
      <c r="D41" s="45"/>
      <c r="E41" s="219"/>
      <c r="F41" s="219"/>
      <c r="G41" s="219"/>
      <c r="H41" s="219"/>
      <c r="I41" s="219"/>
      <c r="J41" s="219"/>
      <c r="K41" s="219"/>
      <c r="L41" s="219"/>
      <c r="M41" s="219"/>
      <c r="N41" s="219"/>
      <c r="O41" s="219"/>
      <c r="P41" s="219"/>
      <c r="Q41" s="183">
        <f>SUM(E41:P41)</f>
        <v>0</v>
      </c>
      <c r="R41" s="78"/>
    </row>
    <row r="42" spans="1:18" ht="12.75">
      <c r="A42" s="15"/>
      <c r="B42" s="20"/>
      <c r="C42" s="45"/>
      <c r="D42" s="45"/>
      <c r="E42" s="57"/>
      <c r="F42" s="57"/>
      <c r="G42" s="57"/>
      <c r="H42" s="45"/>
      <c r="I42" s="45"/>
      <c r="J42" s="45"/>
      <c r="K42" s="45"/>
      <c r="L42" s="45"/>
      <c r="M42" s="45"/>
      <c r="N42" s="45"/>
      <c r="O42" s="45"/>
      <c r="P42" s="45"/>
      <c r="Q42" s="45"/>
      <c r="R42" s="78"/>
    </row>
    <row r="43" spans="1:18" ht="12.75">
      <c r="A43" s="91"/>
      <c r="B43" s="58" t="s">
        <v>57</v>
      </c>
      <c r="C43" s="45"/>
      <c r="D43" s="45"/>
      <c r="E43" s="57"/>
      <c r="F43" s="57"/>
      <c r="G43" s="57"/>
      <c r="H43" s="45"/>
      <c r="I43" s="45"/>
      <c r="J43" s="45"/>
      <c r="K43" s="45"/>
      <c r="L43" s="45"/>
      <c r="M43" s="45"/>
      <c r="N43" s="45"/>
      <c r="O43" s="45"/>
      <c r="P43" s="45"/>
      <c r="Q43" s="45"/>
      <c r="R43" s="78"/>
    </row>
    <row r="44" spans="1:18" ht="12.75">
      <c r="A44" s="15">
        <v>24</v>
      </c>
      <c r="B44" s="20" t="s">
        <v>164</v>
      </c>
      <c r="C44" s="45"/>
      <c r="D44" s="45"/>
      <c r="E44" s="160">
        <f>IF('Part 1'!E12=0,0,E20/'Part 1'!E12)</f>
        <v>0</v>
      </c>
      <c r="F44" s="160">
        <f>IF('Part 1'!F12=0,0,F20/'Part 1'!F12)</f>
        <v>0</v>
      </c>
      <c r="G44" s="160">
        <f>IF('Part 1'!G12=0,0,G20/'Part 1'!G12)</f>
        <v>0</v>
      </c>
      <c r="H44" s="160">
        <f>IF('Part 1'!H12=0,0,H20/'Part 1'!H12)</f>
        <v>0</v>
      </c>
      <c r="I44" s="160">
        <f>IF('Part 1'!I12=0,0,I20/'Part 1'!I12)</f>
        <v>0</v>
      </c>
      <c r="J44" s="160">
        <f>IF('Part 1'!J12=0,0,J20/'Part 1'!J12)</f>
        <v>0</v>
      </c>
      <c r="K44" s="160">
        <f>IF('Part 1'!K12=0,0,K20/'Part 1'!K12)</f>
        <v>0</v>
      </c>
      <c r="L44" s="160">
        <f>IF('Part 1'!L12=0,0,L20/'Part 1'!L12)</f>
        <v>0</v>
      </c>
      <c r="M44" s="160">
        <f>IF('Part 1'!M12=0,0,M20/'Part 1'!M12)</f>
        <v>0</v>
      </c>
      <c r="N44" s="160">
        <f>IF('Part 1'!N12=0,0,N20/'Part 1'!N12)</f>
        <v>0</v>
      </c>
      <c r="O44" s="160">
        <f>IF('Part 1'!O12=0,0,O20/'Part 1'!O12)</f>
        <v>0</v>
      </c>
      <c r="P44" s="160">
        <f>IF('Part 1'!P12=0,0,P20/'Part 1'!P12)</f>
        <v>0</v>
      </c>
      <c r="Q44" s="160">
        <f>IF('Part 1'!Q12=0,0,Q20/'Part 1'!Q12)</f>
        <v>0</v>
      </c>
      <c r="R44" s="78"/>
    </row>
    <row r="45" spans="1:18" ht="12.75">
      <c r="A45" s="15">
        <v>25</v>
      </c>
      <c r="B45" s="20" t="s">
        <v>163</v>
      </c>
      <c r="C45" s="45"/>
      <c r="D45" s="45"/>
      <c r="E45" s="160">
        <f>IF('Part 1'!E12=0,0,E21/'Part 1'!E12)</f>
        <v>0</v>
      </c>
      <c r="F45" s="160">
        <f>IF('Part 1'!F12=0,0,F21/'Part 1'!F12)</f>
        <v>0</v>
      </c>
      <c r="G45" s="160">
        <f>IF('Part 1'!G12=0,0,G21/'Part 1'!G12)</f>
        <v>0</v>
      </c>
      <c r="H45" s="160">
        <f>IF('Part 1'!H12=0,0,H21/'Part 1'!H12)</f>
        <v>0</v>
      </c>
      <c r="I45" s="160">
        <f>IF('Part 1'!I12=0,0,I21/'Part 1'!I12)</f>
        <v>0</v>
      </c>
      <c r="J45" s="160">
        <f>IF('Part 1'!J12=0,0,J21/'Part 1'!J12)</f>
        <v>0</v>
      </c>
      <c r="K45" s="160">
        <f>IF('Part 1'!K12=0,0,K21/'Part 1'!K12)</f>
        <v>0</v>
      </c>
      <c r="L45" s="160">
        <f>IF('Part 1'!L12=0,0,L21/'Part 1'!L12)</f>
        <v>0</v>
      </c>
      <c r="M45" s="160">
        <f>IF('Part 1'!M12=0,0,M21/'Part 1'!M12)</f>
        <v>0</v>
      </c>
      <c r="N45" s="160">
        <f>IF('Part 1'!N12=0,0,N21/'Part 1'!N12)</f>
        <v>0</v>
      </c>
      <c r="O45" s="160">
        <f>IF('Part 1'!O12=0,0,O21/'Part 1'!O12)</f>
        <v>0</v>
      </c>
      <c r="P45" s="160">
        <f>IF('Part 1'!P12=0,0,P21/'Part 1'!P12)</f>
        <v>0</v>
      </c>
      <c r="Q45" s="160">
        <f>IF('Part 1'!Q12=0,0,Q21/'Part 1'!Q12)</f>
        <v>0</v>
      </c>
      <c r="R45" s="78"/>
    </row>
    <row r="46" spans="1:18" s="91" customFormat="1" ht="12.75">
      <c r="A46" s="15">
        <v>26</v>
      </c>
      <c r="B46" s="20" t="s">
        <v>162</v>
      </c>
      <c r="C46" s="45"/>
      <c r="D46" s="45"/>
      <c r="E46" s="161">
        <f>IF(E29=0,0,E16/(E29-SUM(E24:E28)))</f>
        <v>0</v>
      </c>
      <c r="F46" s="161">
        <f aca="true" t="shared" si="4" ref="F46:P46">IF(F29=0,0,F16/(F29-SUM(F24:F28)))</f>
        <v>0</v>
      </c>
      <c r="G46" s="161">
        <f t="shared" si="4"/>
        <v>0</v>
      </c>
      <c r="H46" s="161">
        <f t="shared" si="4"/>
        <v>0</v>
      </c>
      <c r="I46" s="161">
        <f t="shared" si="4"/>
        <v>0</v>
      </c>
      <c r="J46" s="161">
        <f t="shared" si="4"/>
        <v>0</v>
      </c>
      <c r="K46" s="161">
        <f t="shared" si="4"/>
        <v>0</v>
      </c>
      <c r="L46" s="161">
        <f t="shared" si="4"/>
        <v>0</v>
      </c>
      <c r="M46" s="161">
        <f t="shared" si="4"/>
        <v>0</v>
      </c>
      <c r="N46" s="161">
        <f t="shared" si="4"/>
        <v>0</v>
      </c>
      <c r="O46" s="161">
        <f t="shared" si="4"/>
        <v>0</v>
      </c>
      <c r="P46" s="161">
        <f t="shared" si="4"/>
        <v>0</v>
      </c>
      <c r="Q46" s="291">
        <f>IF(Q29=0,0,Q16/(Q29-SUM(Q24:Q28)))</f>
        <v>0</v>
      </c>
      <c r="R46" s="78"/>
    </row>
    <row r="47" spans="1:18" ht="12.75">
      <c r="A47" s="20"/>
      <c r="B47" s="20"/>
      <c r="C47" s="34"/>
      <c r="D47" s="34"/>
      <c r="E47" s="34"/>
      <c r="F47" s="34"/>
      <c r="G47" s="34"/>
      <c r="H47" s="34"/>
      <c r="I47" s="34"/>
      <c r="J47" s="34"/>
      <c r="K47" s="34"/>
      <c r="L47" s="34"/>
      <c r="M47" s="34"/>
      <c r="N47" s="34"/>
      <c r="O47" s="34"/>
      <c r="P47" s="34"/>
      <c r="Q47" s="34"/>
      <c r="R47" s="34"/>
    </row>
    <row r="48" spans="1:18" ht="30" customHeight="1">
      <c r="A48" s="315" t="str">
        <f>+'Part 1'!A57:Q57</f>
        <v>Note: Except where stated otherwise, reporting is on an incurred basis (that is, reported in the period corresponding to dates of service, rather than to date paid).  All prior quarters' data must be updated to reflect the most recent revised IBNR estimates.</v>
      </c>
      <c r="B48" s="315"/>
      <c r="C48" s="315"/>
      <c r="D48" s="315"/>
      <c r="E48" s="315"/>
      <c r="F48" s="315"/>
      <c r="G48" s="315"/>
      <c r="H48" s="315"/>
      <c r="I48" s="315"/>
      <c r="J48" s="315"/>
      <c r="K48" s="315"/>
      <c r="L48" s="315"/>
      <c r="M48" s="315"/>
      <c r="N48" s="315"/>
      <c r="O48" s="315"/>
      <c r="P48" s="315"/>
      <c r="Q48" s="315"/>
      <c r="R48" s="22"/>
    </row>
    <row r="52" ht="12.75">
      <c r="A52" s="2" t="s">
        <v>63</v>
      </c>
    </row>
    <row r="53" ht="12.75" customHeight="1" hidden="1"/>
    <row r="54" ht="12.75" customHeight="1" hidden="1">
      <c r="B54" s="90" t="s">
        <v>108</v>
      </c>
    </row>
    <row r="55" spans="3:6" ht="12.75" customHeight="1" hidden="1">
      <c r="C55" s="162" t="s">
        <v>112</v>
      </c>
      <c r="D55" s="162" t="s">
        <v>113</v>
      </c>
      <c r="F55" s="90" t="s">
        <v>114</v>
      </c>
    </row>
    <row r="56" spans="2:17" ht="12.75" customHeight="1" hidden="1">
      <c r="B56" s="2" t="s">
        <v>53</v>
      </c>
      <c r="C56" s="163">
        <v>0.75</v>
      </c>
      <c r="D56" s="163"/>
      <c r="E56" s="2">
        <f>ROUND(SUM(E48:E55),0)</f>
        <v>0</v>
      </c>
      <c r="F56" s="164" t="s">
        <v>117</v>
      </c>
      <c r="P56" s="2">
        <f>ROUND(SUM(P48:P55),0)</f>
        <v>0</v>
      </c>
      <c r="Q56" s="2">
        <f>ROUND(SUM(Q48:Q55),0)</f>
        <v>0</v>
      </c>
    </row>
    <row r="57" spans="2:6" ht="12.75" customHeight="1" hidden="1">
      <c r="B57" s="2" t="s">
        <v>78</v>
      </c>
      <c r="C57" s="163">
        <v>0</v>
      </c>
      <c r="D57" s="163"/>
      <c r="F57" s="164" t="s">
        <v>116</v>
      </c>
    </row>
    <row r="58" spans="2:6" ht="12.75" customHeight="1" hidden="1">
      <c r="B58" s="2" t="s">
        <v>109</v>
      </c>
      <c r="C58" s="163">
        <v>0.75</v>
      </c>
      <c r="D58" s="163"/>
      <c r="F58" s="164" t="s">
        <v>118</v>
      </c>
    </row>
    <row r="59" spans="2:6" ht="12.75" customHeight="1" hidden="1">
      <c r="B59" s="2" t="s">
        <v>110</v>
      </c>
      <c r="C59" s="163">
        <v>0.75</v>
      </c>
      <c r="D59" s="163"/>
      <c r="F59" s="2" t="s">
        <v>119</v>
      </c>
    </row>
    <row r="60" spans="2:6" ht="12.75" customHeight="1" hidden="1">
      <c r="B60" s="2" t="s">
        <v>111</v>
      </c>
      <c r="C60" s="163">
        <v>0</v>
      </c>
      <c r="D60" s="163"/>
      <c r="F60" s="164" t="s">
        <v>120</v>
      </c>
    </row>
    <row r="61" spans="2:4" ht="12.75" customHeight="1" hidden="1">
      <c r="B61" s="2" t="s">
        <v>79</v>
      </c>
      <c r="C61" s="163"/>
      <c r="D61" s="163"/>
    </row>
    <row r="62" spans="3:4" ht="12.75" customHeight="1" hidden="1">
      <c r="C62" s="163"/>
      <c r="D62" s="163"/>
    </row>
    <row r="63" spans="3:5" ht="12.75" customHeight="1" hidden="1">
      <c r="C63" s="2" t="s">
        <v>115</v>
      </c>
      <c r="E63" s="165">
        <f>+C56</f>
        <v>0.75</v>
      </c>
    </row>
    <row r="64" spans="1:17" ht="12.75" customHeight="1" hidden="1">
      <c r="A64" s="87"/>
      <c r="B64" s="87"/>
      <c r="C64" s="87"/>
      <c r="D64" s="87"/>
      <c r="E64" s="87"/>
      <c r="F64" s="87"/>
      <c r="G64" s="87"/>
      <c r="H64" s="87"/>
      <c r="I64" s="87"/>
      <c r="J64" s="87"/>
      <c r="K64" s="87"/>
      <c r="L64" s="87"/>
      <c r="M64" s="87"/>
      <c r="N64" s="87"/>
      <c r="O64" s="87"/>
      <c r="P64" s="87"/>
      <c r="Q64" s="87"/>
    </row>
  </sheetData>
  <sheetProtection password="C4A1" sheet="1"/>
  <mergeCells count="4">
    <mergeCell ref="A48:Q48"/>
    <mergeCell ref="C8:F8"/>
    <mergeCell ref="D6:E6"/>
    <mergeCell ref="C3:H3"/>
  </mergeCells>
  <dataValidations count="1">
    <dataValidation type="decimal" allowBlank="1" showInputMessage="1" showErrorMessage="1" errorTitle="Non-numeric value entered." error="Only numeric entries are acceptable.  Try again." sqref="E12:P28 E34:P34 E37:P38 E41:P41">
      <formula1>-9999999999999990</formula1>
      <formula2>9999999999999990</formula2>
    </dataValidation>
  </dataValidations>
  <hyperlinks>
    <hyperlink ref="F57" r:id="rId1" display="http://www.hhsc.state.tx.us/rad/managed-care/downloads/2012-star-plus-info.pdf"/>
    <hyperlink ref="F56" r:id="rId2" display="http://www.hhsc.state.tx.us/rad/managed-care/downloads/2012-star-info.pdf"/>
    <hyperlink ref="F58" r:id="rId3" display="http://www.hhsc.state.tx.us/rad/managed-care/downloads/2012-chip-info.pdf"/>
    <hyperlink ref="F60" r:id="rId4" display="http://www.hhsc.state.tx.us/rad/managed-care/downloads/2012-star-health-info.pdf"/>
  </hyperlinks>
  <printOptions/>
  <pageMargins left="0.5" right="0.5" top="0.5" bottom="0.5" header="0.5" footer="0.5"/>
  <pageSetup cellComments="asDisplayed" fitToHeight="1" fitToWidth="1" horizontalDpi="600" verticalDpi="600" orientation="landscape" scale="48" r:id="rId5"/>
  <headerFooter alignWithMargins="0">
    <oddFooter>&amp;L&amp;A&amp;CMedical Expense by Service Type&amp;R&amp;D</oddFooter>
  </headerFooter>
</worksheet>
</file>

<file path=xl/worksheets/sheet8.xml><?xml version="1.0" encoding="utf-8"?>
<worksheet xmlns="http://schemas.openxmlformats.org/spreadsheetml/2006/main" xmlns:r="http://schemas.openxmlformats.org/officeDocument/2006/relationships">
  <dimension ref="A1:AB96"/>
  <sheetViews>
    <sheetView zoomScale="90" zoomScaleNormal="90" zoomScalePageLayoutView="0" workbookViewId="0" topLeftCell="A1">
      <pane ySplit="10" topLeftCell="A53" activePane="bottomLeft" state="frozen"/>
      <selection pane="topLeft" activeCell="A1" sqref="A1"/>
      <selection pane="bottomLeft" activeCell="G4" sqref="G4"/>
    </sheetView>
  </sheetViews>
  <sheetFormatPr defaultColWidth="9.33203125" defaultRowHeight="12.75"/>
  <cols>
    <col min="1" max="1" width="4" style="2" customWidth="1"/>
    <col min="2" max="2" width="20" style="2" customWidth="1"/>
    <col min="3" max="3" width="18.66015625" style="2" customWidth="1"/>
    <col min="4" max="4" width="19.5" style="2" customWidth="1"/>
    <col min="5" max="17" width="17.83203125" style="2" customWidth="1"/>
    <col min="18" max="18" width="2.83203125" style="2" customWidth="1"/>
    <col min="19" max="24" width="12.83203125" style="2" customWidth="1"/>
    <col min="25" max="16384" width="9.33203125" style="2" customWidth="1"/>
  </cols>
  <sheetData>
    <row r="1" spans="1:18" ht="12.75">
      <c r="A1" s="126"/>
      <c r="B1" s="126"/>
      <c r="C1" s="126"/>
      <c r="D1" s="33" t="s">
        <v>22</v>
      </c>
      <c r="E1" s="33"/>
      <c r="F1" s="33"/>
      <c r="G1" s="33"/>
      <c r="H1" s="33"/>
      <c r="I1" s="33"/>
      <c r="J1" s="33"/>
      <c r="K1" s="33"/>
      <c r="L1" s="33"/>
      <c r="M1" s="33"/>
      <c r="N1" s="33"/>
      <c r="O1" s="33"/>
      <c r="P1" s="33"/>
      <c r="Q1" s="33"/>
      <c r="R1" s="76"/>
    </row>
    <row r="2" spans="1:18" ht="12.75">
      <c r="A2" s="126"/>
      <c r="B2" s="126"/>
      <c r="C2" s="126"/>
      <c r="D2" s="33"/>
      <c r="E2" s="33"/>
      <c r="F2" s="33"/>
      <c r="G2" s="33"/>
      <c r="H2" s="33"/>
      <c r="I2" s="33"/>
      <c r="J2" s="33"/>
      <c r="K2" s="33"/>
      <c r="L2" s="33"/>
      <c r="M2" s="33"/>
      <c r="N2" s="33"/>
      <c r="O2" s="33"/>
      <c r="P2" s="33"/>
      <c r="Q2" s="33"/>
      <c r="R2" s="76"/>
    </row>
    <row r="3" spans="1:18" ht="12.75">
      <c r="A3" s="4"/>
      <c r="B3" s="5" t="s">
        <v>80</v>
      </c>
      <c r="C3" s="324" t="str">
        <f>'Part 1'!C3:F3</f>
        <v>             ----------------------------------------&gt;            </v>
      </c>
      <c r="D3" s="319"/>
      <c r="E3" s="319"/>
      <c r="F3" s="319"/>
      <c r="G3" s="133"/>
      <c r="R3" s="75"/>
    </row>
    <row r="4" spans="1:18" ht="12.75">
      <c r="A4" s="4"/>
      <c r="B4" s="5" t="s">
        <v>6</v>
      </c>
      <c r="C4" s="134">
        <f>+'Part 1'!C4</f>
        <v>2017</v>
      </c>
      <c r="E4" s="110" t="s">
        <v>21</v>
      </c>
      <c r="F4" s="143" t="str">
        <f>+'Part 1'!F4:F4</f>
        <v>STAR</v>
      </c>
      <c r="G4" s="140"/>
      <c r="H4" s="135"/>
      <c r="I4" s="135"/>
      <c r="J4" s="135"/>
      <c r="K4" s="135"/>
      <c r="L4" s="135"/>
      <c r="M4" s="135"/>
      <c r="N4" s="135"/>
      <c r="O4" s="135"/>
      <c r="P4" s="135"/>
      <c r="Q4" s="136"/>
      <c r="R4" s="144"/>
    </row>
    <row r="5" spans="1:18" ht="12.75">
      <c r="A5" s="4"/>
      <c r="B5" s="5" t="s">
        <v>7</v>
      </c>
      <c r="C5" s="150">
        <f>SUM('Part 1'!C5)</f>
        <v>0</v>
      </c>
      <c r="E5" s="111" t="s">
        <v>137</v>
      </c>
      <c r="F5" s="148">
        <f>+'Part 1'!F5:F5</f>
        <v>0</v>
      </c>
      <c r="G5" s="127"/>
      <c r="H5" s="128"/>
      <c r="I5" s="128"/>
      <c r="J5" s="128"/>
      <c r="K5" s="128"/>
      <c r="L5" s="128"/>
      <c r="M5" s="128"/>
      <c r="N5" s="128"/>
      <c r="O5" s="128"/>
      <c r="P5" s="128"/>
      <c r="Q5" s="128"/>
      <c r="R5" s="144"/>
    </row>
    <row r="6" spans="1:18" ht="12.75">
      <c r="A6" s="4"/>
      <c r="B6" s="5" t="s">
        <v>8</v>
      </c>
      <c r="C6" s="148">
        <f>'Part 1'!C6</f>
        <v>0</v>
      </c>
      <c r="D6" s="317" t="s">
        <v>122</v>
      </c>
      <c r="E6" s="317"/>
      <c r="F6" s="150">
        <f>+'Part 1'!F6</f>
        <v>0</v>
      </c>
      <c r="G6" s="128"/>
      <c r="H6" s="128"/>
      <c r="I6" s="128"/>
      <c r="J6" s="128"/>
      <c r="K6" s="128"/>
      <c r="L6" s="128"/>
      <c r="M6" s="128"/>
      <c r="N6" s="128"/>
      <c r="O6" s="128"/>
      <c r="P6" s="128"/>
      <c r="Q6" s="128"/>
      <c r="R6" s="144"/>
    </row>
    <row r="7" spans="1:18" ht="12.75">
      <c r="A7" s="28"/>
      <c r="B7" s="1"/>
      <c r="C7" s="6"/>
      <c r="D7" s="6"/>
      <c r="E7" s="6"/>
      <c r="F7" s="6"/>
      <c r="G7" s="7"/>
      <c r="H7" s="151"/>
      <c r="I7" s="151"/>
      <c r="J7" s="151"/>
      <c r="K7" s="151"/>
      <c r="L7" s="151"/>
      <c r="M7" s="151"/>
      <c r="N7" s="151"/>
      <c r="O7" s="151"/>
      <c r="P7" s="151"/>
      <c r="Q7" s="5"/>
      <c r="R7" s="7"/>
    </row>
    <row r="8" spans="1:18" ht="12.75">
      <c r="A8" s="29"/>
      <c r="B8" s="137" t="s">
        <v>147</v>
      </c>
      <c r="C8" s="323" t="s">
        <v>165</v>
      </c>
      <c r="D8" s="321"/>
      <c r="E8" s="321"/>
      <c r="F8" s="321"/>
      <c r="G8" s="168"/>
      <c r="H8" s="146"/>
      <c r="I8" s="146"/>
      <c r="J8" s="146"/>
      <c r="K8" s="146"/>
      <c r="L8" s="146"/>
      <c r="M8" s="146"/>
      <c r="N8" s="146"/>
      <c r="O8" s="146"/>
      <c r="P8" s="146"/>
      <c r="Q8" s="146"/>
      <c r="R8" s="154"/>
    </row>
    <row r="9" spans="1:18" ht="12.75">
      <c r="A9" s="23"/>
      <c r="B9" s="10"/>
      <c r="C9" s="9"/>
      <c r="D9" s="9"/>
      <c r="E9" s="9"/>
      <c r="F9" s="9"/>
      <c r="G9" s="9"/>
      <c r="H9" s="9"/>
      <c r="I9" s="9"/>
      <c r="J9" s="9"/>
      <c r="K9" s="9"/>
      <c r="L9" s="9"/>
      <c r="M9" s="9"/>
      <c r="N9" s="9"/>
      <c r="O9" s="9"/>
      <c r="P9" s="9"/>
      <c r="Q9" s="9"/>
      <c r="R9" s="9"/>
    </row>
    <row r="10" spans="2:18" ht="12.75">
      <c r="B10" s="17"/>
      <c r="C10" s="253"/>
      <c r="D10" s="254" t="s">
        <v>0</v>
      </c>
      <c r="E10" s="266" t="str">
        <f>+'Part 1'!E10</f>
        <v>Sep-16</v>
      </c>
      <c r="F10" s="266" t="str">
        <f>+'Part 1'!F10</f>
        <v>Oct-16</v>
      </c>
      <c r="G10" s="266" t="str">
        <f>+'Part 1'!G10</f>
        <v>Nov-16</v>
      </c>
      <c r="H10" s="266" t="str">
        <f>+'Part 1'!H10</f>
        <v>Dec-16</v>
      </c>
      <c r="I10" s="266" t="str">
        <f>+'Part 1'!I10</f>
        <v>Jan-17</v>
      </c>
      <c r="J10" s="266" t="str">
        <f>+'Part 1'!J10</f>
        <v>Feb-17</v>
      </c>
      <c r="K10" s="266" t="str">
        <f>+'Part 1'!K10</f>
        <v>Mar-17</v>
      </c>
      <c r="L10" s="266" t="str">
        <f>+'Part 1'!L10</f>
        <v>Apr-17</v>
      </c>
      <c r="M10" s="266" t="str">
        <f>+'Part 1'!M10</f>
        <v>May-17</v>
      </c>
      <c r="N10" s="266" t="str">
        <f>+'Part 1'!N10</f>
        <v>Jun-17</v>
      </c>
      <c r="O10" s="266" t="str">
        <f>+'Part 1'!O10</f>
        <v>Jul-17</v>
      </c>
      <c r="P10" s="266" t="str">
        <f>+'Part 1'!P10</f>
        <v>Aug-17</v>
      </c>
      <c r="Q10" s="255" t="s">
        <v>1</v>
      </c>
      <c r="R10" s="24"/>
    </row>
    <row r="11" spans="1:18" ht="12.75">
      <c r="A11" s="142" t="s">
        <v>27</v>
      </c>
      <c r="B11" s="134"/>
      <c r="C11" s="12"/>
      <c r="D11" s="12"/>
      <c r="E11" s="12"/>
      <c r="F11" s="12"/>
      <c r="G11" s="12"/>
      <c r="H11" s="12"/>
      <c r="I11" s="12"/>
      <c r="J11" s="12"/>
      <c r="K11" s="12"/>
      <c r="L11" s="12"/>
      <c r="M11" s="12"/>
      <c r="N11" s="12"/>
      <c r="O11" s="12"/>
      <c r="P11" s="12"/>
      <c r="Q11" s="12"/>
      <c r="R11" s="12"/>
    </row>
    <row r="12" spans="1:18" ht="12.75">
      <c r="A12" s="15"/>
      <c r="B12" s="125" t="s">
        <v>222</v>
      </c>
      <c r="C12" s="20"/>
      <c r="D12" s="20"/>
      <c r="E12" s="20"/>
      <c r="F12" s="8"/>
      <c r="G12" s="8"/>
      <c r="H12" s="8"/>
      <c r="I12" s="8"/>
      <c r="J12" s="8"/>
      <c r="K12" s="8"/>
      <c r="L12" s="8"/>
      <c r="M12" s="8"/>
      <c r="N12" s="8"/>
      <c r="O12" s="8"/>
      <c r="P12" s="8"/>
      <c r="Q12" s="8"/>
      <c r="R12" s="8"/>
    </row>
    <row r="13" spans="1:18" ht="12.75">
      <c r="A13" s="15">
        <v>1</v>
      </c>
      <c r="B13" s="20" t="s">
        <v>260</v>
      </c>
      <c r="C13" s="45"/>
      <c r="D13" s="45"/>
      <c r="E13" s="219"/>
      <c r="F13" s="219"/>
      <c r="G13" s="219"/>
      <c r="H13" s="219"/>
      <c r="I13" s="219"/>
      <c r="J13" s="219"/>
      <c r="K13" s="219"/>
      <c r="L13" s="219"/>
      <c r="M13" s="219"/>
      <c r="N13" s="219"/>
      <c r="O13" s="219"/>
      <c r="P13" s="219"/>
      <c r="Q13" s="35">
        <f aca="true" t="shared" si="0" ref="Q13:Q19">SUM(E13:P13)</f>
        <v>0</v>
      </c>
      <c r="R13" s="45"/>
    </row>
    <row r="14" spans="1:18" ht="12.75">
      <c r="A14" s="15">
        <v>2</v>
      </c>
      <c r="B14" s="20" t="s">
        <v>264</v>
      </c>
      <c r="C14" s="45"/>
      <c r="D14" s="45"/>
      <c r="E14" s="219"/>
      <c r="F14" s="219"/>
      <c r="G14" s="219"/>
      <c r="H14" s="219"/>
      <c r="I14" s="219"/>
      <c r="J14" s="219"/>
      <c r="K14" s="219"/>
      <c r="L14" s="219"/>
      <c r="M14" s="219"/>
      <c r="N14" s="219"/>
      <c r="O14" s="219"/>
      <c r="P14" s="219"/>
      <c r="Q14" s="35">
        <f t="shared" si="0"/>
        <v>0</v>
      </c>
      <c r="R14" s="45"/>
    </row>
    <row r="15" spans="1:18" ht="12.75">
      <c r="A15" s="15">
        <v>3</v>
      </c>
      <c r="B15" s="20" t="s">
        <v>261</v>
      </c>
      <c r="C15" s="45"/>
      <c r="D15" s="45"/>
      <c r="E15" s="219"/>
      <c r="F15" s="219"/>
      <c r="G15" s="219"/>
      <c r="H15" s="219"/>
      <c r="I15" s="219"/>
      <c r="J15" s="219"/>
      <c r="K15" s="219"/>
      <c r="L15" s="219"/>
      <c r="M15" s="219"/>
      <c r="N15" s="219"/>
      <c r="O15" s="219"/>
      <c r="P15" s="219"/>
      <c r="Q15" s="35">
        <f t="shared" si="0"/>
        <v>0</v>
      </c>
      <c r="R15" s="45"/>
    </row>
    <row r="16" spans="1:18" ht="12.75">
      <c r="A16" s="15">
        <v>4</v>
      </c>
      <c r="B16" s="20" t="s">
        <v>262</v>
      </c>
      <c r="C16" s="45"/>
      <c r="D16" s="45"/>
      <c r="E16" s="219"/>
      <c r="F16" s="219"/>
      <c r="G16" s="219"/>
      <c r="H16" s="219"/>
      <c r="I16" s="219"/>
      <c r="J16" s="219"/>
      <c r="K16" s="219"/>
      <c r="L16" s="219"/>
      <c r="M16" s="219"/>
      <c r="N16" s="219"/>
      <c r="O16" s="219"/>
      <c r="P16" s="219"/>
      <c r="Q16" s="35">
        <f t="shared" si="0"/>
        <v>0</v>
      </c>
      <c r="R16" s="45"/>
    </row>
    <row r="17" spans="1:18" ht="12.75">
      <c r="A17" s="15">
        <v>5</v>
      </c>
      <c r="B17" s="20" t="s">
        <v>263</v>
      </c>
      <c r="C17" s="45"/>
      <c r="D17" s="45"/>
      <c r="E17" s="219"/>
      <c r="F17" s="219"/>
      <c r="G17" s="219"/>
      <c r="H17" s="219"/>
      <c r="I17" s="219"/>
      <c r="J17" s="219"/>
      <c r="K17" s="219"/>
      <c r="L17" s="219"/>
      <c r="M17" s="219"/>
      <c r="N17" s="219"/>
      <c r="O17" s="219"/>
      <c r="P17" s="219"/>
      <c r="Q17" s="35">
        <f t="shared" si="0"/>
        <v>0</v>
      </c>
      <c r="R17" s="45"/>
    </row>
    <row r="18" spans="1:18" ht="12.75">
      <c r="A18" s="15">
        <v>6</v>
      </c>
      <c r="B18" s="20" t="s">
        <v>266</v>
      </c>
      <c r="C18" s="45"/>
      <c r="D18" s="45"/>
      <c r="E18" s="219"/>
      <c r="F18" s="219"/>
      <c r="G18" s="219"/>
      <c r="H18" s="219"/>
      <c r="I18" s="219"/>
      <c r="J18" s="219"/>
      <c r="K18" s="219"/>
      <c r="L18" s="219"/>
      <c r="M18" s="219"/>
      <c r="N18" s="219"/>
      <c r="O18" s="219"/>
      <c r="P18" s="219"/>
      <c r="Q18" s="35">
        <f t="shared" si="0"/>
        <v>0</v>
      </c>
      <c r="R18" s="45"/>
    </row>
    <row r="19" spans="1:18" ht="12.75">
      <c r="A19" s="15">
        <v>7</v>
      </c>
      <c r="B19" s="271" t="s">
        <v>267</v>
      </c>
      <c r="C19" s="45"/>
      <c r="D19" s="45"/>
      <c r="E19" s="219"/>
      <c r="F19" s="219"/>
      <c r="G19" s="219"/>
      <c r="H19" s="219"/>
      <c r="I19" s="219"/>
      <c r="J19" s="219"/>
      <c r="K19" s="219"/>
      <c r="L19" s="219"/>
      <c r="M19" s="219"/>
      <c r="N19" s="219"/>
      <c r="O19" s="219"/>
      <c r="P19" s="219"/>
      <c r="Q19" s="35">
        <f t="shared" si="0"/>
        <v>0</v>
      </c>
      <c r="R19" s="45"/>
    </row>
    <row r="20" spans="1:18" s="91" customFormat="1" ht="12.75">
      <c r="A20" s="15">
        <v>8</v>
      </c>
      <c r="B20" s="233" t="s">
        <v>223</v>
      </c>
      <c r="C20" s="45"/>
      <c r="D20" s="45"/>
      <c r="E20" s="227">
        <f>SUM(E13:E19)</f>
        <v>0</v>
      </c>
      <c r="F20" s="227">
        <f>SUM(F13:F19)</f>
        <v>0</v>
      </c>
      <c r="G20" s="227">
        <f>SUM(G13:G19)</f>
        <v>0</v>
      </c>
      <c r="H20" s="227">
        <f>SUM(H13:H19)</f>
        <v>0</v>
      </c>
      <c r="I20" s="227">
        <f>SUM(I13:I19)</f>
        <v>0</v>
      </c>
      <c r="J20" s="227">
        <f aca="true" t="shared" si="1" ref="J20:P20">SUM(J13:J19)</f>
        <v>0</v>
      </c>
      <c r="K20" s="227">
        <f t="shared" si="1"/>
        <v>0</v>
      </c>
      <c r="L20" s="227">
        <f t="shared" si="1"/>
        <v>0</v>
      </c>
      <c r="M20" s="227">
        <f t="shared" si="1"/>
        <v>0</v>
      </c>
      <c r="N20" s="227">
        <f t="shared" si="1"/>
        <v>0</v>
      </c>
      <c r="O20" s="227">
        <f t="shared" si="1"/>
        <v>0</v>
      </c>
      <c r="P20" s="227">
        <f t="shared" si="1"/>
        <v>0</v>
      </c>
      <c r="Q20" s="228">
        <f>SUM(Q13:Q19)</f>
        <v>0</v>
      </c>
      <c r="R20" s="45"/>
    </row>
    <row r="21" spans="1:18" ht="12.75">
      <c r="A21" s="15">
        <v>9</v>
      </c>
      <c r="B21" s="20" t="s">
        <v>211</v>
      </c>
      <c r="C21" s="79"/>
      <c r="D21" s="79"/>
      <c r="E21" s="219"/>
      <c r="F21" s="219"/>
      <c r="G21" s="219"/>
      <c r="H21" s="219"/>
      <c r="I21" s="219"/>
      <c r="J21" s="219"/>
      <c r="K21" s="219"/>
      <c r="L21" s="219"/>
      <c r="M21" s="219"/>
      <c r="N21" s="219"/>
      <c r="O21" s="219"/>
      <c r="P21" s="219"/>
      <c r="Q21" s="35">
        <f>SUM(E21:P21)</f>
        <v>0</v>
      </c>
      <c r="R21" s="79"/>
    </row>
    <row r="22" spans="1:18" ht="12.75">
      <c r="A22" s="15">
        <v>10</v>
      </c>
      <c r="B22" s="20" t="s">
        <v>213</v>
      </c>
      <c r="C22" s="51"/>
      <c r="D22" s="51"/>
      <c r="E22" s="219"/>
      <c r="F22" s="219"/>
      <c r="G22" s="219"/>
      <c r="H22" s="219"/>
      <c r="I22" s="219"/>
      <c r="J22" s="219"/>
      <c r="K22" s="219"/>
      <c r="L22" s="219"/>
      <c r="M22" s="219"/>
      <c r="N22" s="219"/>
      <c r="O22" s="219"/>
      <c r="P22" s="219"/>
      <c r="Q22" s="114">
        <f>SUM(E22:P22)</f>
        <v>0</v>
      </c>
      <c r="R22" s="119"/>
    </row>
    <row r="23" spans="1:18" s="91" customFormat="1" ht="13.5" thickBot="1">
      <c r="A23" s="15">
        <v>11</v>
      </c>
      <c r="B23" s="233" t="s">
        <v>224</v>
      </c>
      <c r="C23" s="45"/>
      <c r="D23" s="45"/>
      <c r="E23" s="44">
        <f aca="true" t="shared" si="2" ref="E23:Q23">SUM(E20:E21)-E22</f>
        <v>0</v>
      </c>
      <c r="F23" s="44">
        <f t="shared" si="2"/>
        <v>0</v>
      </c>
      <c r="G23" s="44">
        <f t="shared" si="2"/>
        <v>0</v>
      </c>
      <c r="H23" s="44">
        <f t="shared" si="2"/>
        <v>0</v>
      </c>
      <c r="I23" s="44">
        <f t="shared" si="2"/>
        <v>0</v>
      </c>
      <c r="J23" s="44">
        <f aca="true" t="shared" si="3" ref="J23:P23">SUM(J20:J21)-J22</f>
        <v>0</v>
      </c>
      <c r="K23" s="44">
        <f t="shared" si="3"/>
        <v>0</v>
      </c>
      <c r="L23" s="44">
        <f t="shared" si="3"/>
        <v>0</v>
      </c>
      <c r="M23" s="44">
        <f t="shared" si="3"/>
        <v>0</v>
      </c>
      <c r="N23" s="44">
        <f t="shared" si="3"/>
        <v>0</v>
      </c>
      <c r="O23" s="44">
        <f t="shared" si="3"/>
        <v>0</v>
      </c>
      <c r="P23" s="44">
        <f t="shared" si="3"/>
        <v>0</v>
      </c>
      <c r="Q23" s="94">
        <f t="shared" si="2"/>
        <v>0</v>
      </c>
      <c r="R23" s="45"/>
    </row>
    <row r="24" spans="1:4" ht="13.5" thickTop="1">
      <c r="A24" s="91"/>
      <c r="B24" s="91"/>
      <c r="C24" s="91"/>
      <c r="D24" s="91"/>
    </row>
    <row r="25" spans="1:18" ht="12.75">
      <c r="A25" s="15"/>
      <c r="B25" s="125" t="s">
        <v>225</v>
      </c>
      <c r="C25" s="41"/>
      <c r="D25" s="41"/>
      <c r="E25" s="46"/>
      <c r="F25" s="46"/>
      <c r="G25" s="46"/>
      <c r="H25" s="46"/>
      <c r="I25" s="46"/>
      <c r="J25" s="46"/>
      <c r="K25" s="46"/>
      <c r="L25" s="46"/>
      <c r="M25" s="46"/>
      <c r="N25" s="46"/>
      <c r="O25" s="46"/>
      <c r="P25" s="46"/>
      <c r="Q25" s="46"/>
      <c r="R25" s="41"/>
    </row>
    <row r="26" spans="1:18" ht="12.75">
      <c r="A26" s="15">
        <v>12</v>
      </c>
      <c r="B26" s="20" t="s">
        <v>260</v>
      </c>
      <c r="C26" s="79"/>
      <c r="D26" s="79"/>
      <c r="E26" s="47">
        <f>IF('Part 3'!E33=0,0,E13/'Part 3'!E33)</f>
        <v>0</v>
      </c>
      <c r="F26" s="47">
        <f>IF('Part 3'!F33=0,0,F13/'Part 3'!F33)</f>
        <v>0</v>
      </c>
      <c r="G26" s="47">
        <f>IF('Part 3'!G33=0,0,G13/'Part 3'!G33)</f>
        <v>0</v>
      </c>
      <c r="H26" s="47">
        <f>IF('Part 3'!H33=0,0,H13/'Part 3'!H33)</f>
        <v>0</v>
      </c>
      <c r="I26" s="47">
        <f>IF('Part 3'!I33=0,0,I13/'Part 3'!I33)</f>
        <v>0</v>
      </c>
      <c r="J26" s="47">
        <f>IF('Part 3'!J33=0,0,J13/'Part 3'!J33)</f>
        <v>0</v>
      </c>
      <c r="K26" s="47">
        <f>IF('Part 3'!K33=0,0,K13/'Part 3'!K33)</f>
        <v>0</v>
      </c>
      <c r="L26" s="47">
        <f>IF('Part 3'!L33=0,0,L13/'Part 3'!L33)</f>
        <v>0</v>
      </c>
      <c r="M26" s="47">
        <f>IF('Part 3'!M33=0,0,M13/'Part 3'!M33)</f>
        <v>0</v>
      </c>
      <c r="N26" s="47">
        <f>IF('Part 3'!N33=0,0,N13/'Part 3'!N33)</f>
        <v>0</v>
      </c>
      <c r="O26" s="47">
        <f>IF('Part 3'!O33=0,0,O13/'Part 3'!O33)</f>
        <v>0</v>
      </c>
      <c r="P26" s="47">
        <f>IF('Part 3'!P33=0,0,P13/'Part 3'!P33)</f>
        <v>0</v>
      </c>
      <c r="Q26" s="47">
        <f>IF('Part 3'!Q33=0,0,Q13/'Part 3'!Q33)</f>
        <v>0</v>
      </c>
      <c r="R26" s="79"/>
    </row>
    <row r="27" spans="1:18" ht="12.75">
      <c r="A27" s="15">
        <v>13</v>
      </c>
      <c r="B27" s="20" t="s">
        <v>264</v>
      </c>
      <c r="C27" s="79"/>
      <c r="D27" s="79"/>
      <c r="E27" s="47">
        <f>IF('Part 3'!E34=0,0,E14/'Part 3'!E34)</f>
        <v>0</v>
      </c>
      <c r="F27" s="47">
        <f>IF('Part 3'!F34=0,0,F14/'Part 3'!F34)</f>
        <v>0</v>
      </c>
      <c r="G27" s="47">
        <f>IF('Part 3'!G34=0,0,G14/'Part 3'!G34)</f>
        <v>0</v>
      </c>
      <c r="H27" s="47">
        <f>IF('Part 3'!H34=0,0,H14/'Part 3'!H34)</f>
        <v>0</v>
      </c>
      <c r="I27" s="47">
        <f>IF('Part 3'!I34=0,0,I14/'Part 3'!I34)</f>
        <v>0</v>
      </c>
      <c r="J27" s="47">
        <f>IF('Part 3'!J34=0,0,J14/'Part 3'!J34)</f>
        <v>0</v>
      </c>
      <c r="K27" s="47">
        <f>IF('Part 3'!K34=0,0,K14/'Part 3'!K34)</f>
        <v>0</v>
      </c>
      <c r="L27" s="47">
        <f>IF('Part 3'!L34=0,0,L14/'Part 3'!L34)</f>
        <v>0</v>
      </c>
      <c r="M27" s="47">
        <f>IF('Part 3'!M34=0,0,M14/'Part 3'!M34)</f>
        <v>0</v>
      </c>
      <c r="N27" s="47">
        <f>IF('Part 3'!N34=0,0,N14/'Part 3'!N34)</f>
        <v>0</v>
      </c>
      <c r="O27" s="47">
        <f>IF('Part 3'!O34=0,0,O14/'Part 3'!O34)</f>
        <v>0</v>
      </c>
      <c r="P27" s="47">
        <f>IF('Part 3'!P34=0,0,P14/'Part 3'!P34)</f>
        <v>0</v>
      </c>
      <c r="Q27" s="47">
        <f>IF('Part 3'!Q34=0,0,Q14/'Part 3'!Q34)</f>
        <v>0</v>
      </c>
      <c r="R27" s="79"/>
    </row>
    <row r="28" spans="1:18" ht="12.75">
      <c r="A28" s="15">
        <v>14</v>
      </c>
      <c r="B28" s="20" t="s">
        <v>261</v>
      </c>
      <c r="C28" s="79"/>
      <c r="D28" s="79"/>
      <c r="E28" s="47">
        <f>IF('Part 3'!E35=0,0,E15/'Part 3'!E35)</f>
        <v>0</v>
      </c>
      <c r="F28" s="47">
        <f>IF('Part 3'!F35=0,0,F15/'Part 3'!F35)</f>
        <v>0</v>
      </c>
      <c r="G28" s="47">
        <f>IF('Part 3'!G35=0,0,G15/'Part 3'!G35)</f>
        <v>0</v>
      </c>
      <c r="H28" s="47">
        <f>IF('Part 3'!H35=0,0,H15/'Part 3'!H35)</f>
        <v>0</v>
      </c>
      <c r="I28" s="47">
        <f>IF('Part 3'!I35=0,0,I15/'Part 3'!I35)</f>
        <v>0</v>
      </c>
      <c r="J28" s="47">
        <f>IF('Part 3'!J35=0,0,J15/'Part 3'!J35)</f>
        <v>0</v>
      </c>
      <c r="K28" s="47">
        <f>IF('Part 3'!K35=0,0,K15/'Part 3'!K35)</f>
        <v>0</v>
      </c>
      <c r="L28" s="47">
        <f>IF('Part 3'!L35=0,0,L15/'Part 3'!L35)</f>
        <v>0</v>
      </c>
      <c r="M28" s="47">
        <f>IF('Part 3'!M35=0,0,M15/'Part 3'!M35)</f>
        <v>0</v>
      </c>
      <c r="N28" s="47">
        <f>IF('Part 3'!N35=0,0,N15/'Part 3'!N35)</f>
        <v>0</v>
      </c>
      <c r="O28" s="47">
        <f>IF('Part 3'!O35=0,0,O15/'Part 3'!O35)</f>
        <v>0</v>
      </c>
      <c r="P28" s="47">
        <f>IF('Part 3'!P35=0,0,P15/'Part 3'!P35)</f>
        <v>0</v>
      </c>
      <c r="Q28" s="47">
        <f>IF('Part 3'!Q35=0,0,Q15/'Part 3'!Q35)</f>
        <v>0</v>
      </c>
      <c r="R28" s="79"/>
    </row>
    <row r="29" spans="1:18" ht="12.75">
      <c r="A29" s="15">
        <v>15</v>
      </c>
      <c r="B29" s="20" t="s">
        <v>262</v>
      </c>
      <c r="C29" s="79"/>
      <c r="D29" s="79"/>
      <c r="E29" s="47">
        <f>IF('Part 3'!E36=0,0,E16/'Part 3'!E36)</f>
        <v>0</v>
      </c>
      <c r="F29" s="47">
        <f>IF('Part 3'!F36=0,0,F16/'Part 3'!F36)</f>
        <v>0</v>
      </c>
      <c r="G29" s="47">
        <f>IF('Part 3'!G36=0,0,G16/'Part 3'!G36)</f>
        <v>0</v>
      </c>
      <c r="H29" s="47">
        <f>IF('Part 3'!H36=0,0,H16/'Part 3'!H36)</f>
        <v>0</v>
      </c>
      <c r="I29" s="47">
        <f>IF('Part 3'!I36=0,0,I16/'Part 3'!I36)</f>
        <v>0</v>
      </c>
      <c r="J29" s="47">
        <f>IF('Part 3'!J36=0,0,J16/'Part 3'!J36)</f>
        <v>0</v>
      </c>
      <c r="K29" s="47">
        <f>IF('Part 3'!K36=0,0,K16/'Part 3'!K36)</f>
        <v>0</v>
      </c>
      <c r="L29" s="47">
        <f>IF('Part 3'!L36=0,0,L16/'Part 3'!L36)</f>
        <v>0</v>
      </c>
      <c r="M29" s="47">
        <f>IF('Part 3'!M36=0,0,M16/'Part 3'!M36)</f>
        <v>0</v>
      </c>
      <c r="N29" s="47">
        <f>IF('Part 3'!N36=0,0,N16/'Part 3'!N36)</f>
        <v>0</v>
      </c>
      <c r="O29" s="47">
        <f>IF('Part 3'!O36=0,0,O16/'Part 3'!O36)</f>
        <v>0</v>
      </c>
      <c r="P29" s="47">
        <f>IF('Part 3'!P36=0,0,P16/'Part 3'!P36)</f>
        <v>0</v>
      </c>
      <c r="Q29" s="47">
        <f>IF('Part 3'!Q36=0,0,Q16/'Part 3'!Q36)</f>
        <v>0</v>
      </c>
      <c r="R29" s="79"/>
    </row>
    <row r="30" spans="1:18" ht="12.75">
      <c r="A30" s="15">
        <v>16</v>
      </c>
      <c r="B30" s="20" t="s">
        <v>263</v>
      </c>
      <c r="C30" s="79"/>
      <c r="D30" s="79"/>
      <c r="E30" s="47">
        <f>IF('Part 3'!E37=0,0,E17/'Part 3'!E37)</f>
        <v>0</v>
      </c>
      <c r="F30" s="47">
        <f>IF('Part 3'!F37=0,0,F17/'Part 3'!F37)</f>
        <v>0</v>
      </c>
      <c r="G30" s="47">
        <f>IF('Part 3'!G37=0,0,G17/'Part 3'!G37)</f>
        <v>0</v>
      </c>
      <c r="H30" s="47">
        <f>IF('Part 3'!H37=0,0,H17/'Part 3'!H37)</f>
        <v>0</v>
      </c>
      <c r="I30" s="47">
        <f>IF('Part 3'!I37=0,0,I17/'Part 3'!I37)</f>
        <v>0</v>
      </c>
      <c r="J30" s="47">
        <f>IF('Part 3'!J37=0,0,J17/'Part 3'!J37)</f>
        <v>0</v>
      </c>
      <c r="K30" s="47">
        <f>IF('Part 3'!K37=0,0,K17/'Part 3'!K37)</f>
        <v>0</v>
      </c>
      <c r="L30" s="47">
        <f>IF('Part 3'!L37=0,0,L17/'Part 3'!L37)</f>
        <v>0</v>
      </c>
      <c r="M30" s="47">
        <f>IF('Part 3'!M37=0,0,M17/'Part 3'!M37)</f>
        <v>0</v>
      </c>
      <c r="N30" s="47">
        <f>IF('Part 3'!N37=0,0,N17/'Part 3'!N37)</f>
        <v>0</v>
      </c>
      <c r="O30" s="47">
        <f>IF('Part 3'!O37=0,0,O17/'Part 3'!O37)</f>
        <v>0</v>
      </c>
      <c r="P30" s="47">
        <f>IF('Part 3'!P37=0,0,P17/'Part 3'!P37)</f>
        <v>0</v>
      </c>
      <c r="Q30" s="47">
        <f>IF('Part 3'!Q37=0,0,Q17/'Part 3'!Q37)</f>
        <v>0</v>
      </c>
      <c r="R30" s="79"/>
    </row>
    <row r="31" spans="1:18" ht="12.75">
      <c r="A31" s="15">
        <v>17</v>
      </c>
      <c r="B31" s="20" t="s">
        <v>266</v>
      </c>
      <c r="C31" s="79"/>
      <c r="D31" s="79"/>
      <c r="E31" s="47">
        <f>IF('Part 3'!E38=0,0,E18/'Part 3'!E38)</f>
        <v>0</v>
      </c>
      <c r="F31" s="47">
        <f>IF('Part 3'!F38=0,0,F18/'Part 3'!F38)</f>
        <v>0</v>
      </c>
      <c r="G31" s="47">
        <f>IF('Part 3'!G38=0,0,G18/'Part 3'!G38)</f>
        <v>0</v>
      </c>
      <c r="H31" s="47">
        <f>IF('Part 3'!H38=0,0,H18/'Part 3'!H38)</f>
        <v>0</v>
      </c>
      <c r="I31" s="47">
        <f>IF('Part 3'!I38=0,0,I18/'Part 3'!I38)</f>
        <v>0</v>
      </c>
      <c r="J31" s="47">
        <f>IF('Part 3'!J38=0,0,J18/'Part 3'!J38)</f>
        <v>0</v>
      </c>
      <c r="K31" s="47">
        <f>IF('Part 3'!K38=0,0,K18/'Part 3'!K38)</f>
        <v>0</v>
      </c>
      <c r="L31" s="47">
        <f>IF('Part 3'!L38=0,0,L18/'Part 3'!L38)</f>
        <v>0</v>
      </c>
      <c r="M31" s="47">
        <f>IF('Part 3'!M38=0,0,M18/'Part 3'!M38)</f>
        <v>0</v>
      </c>
      <c r="N31" s="47">
        <f>IF('Part 3'!N38=0,0,N18/'Part 3'!N38)</f>
        <v>0</v>
      </c>
      <c r="O31" s="47">
        <f>IF('Part 3'!O38=0,0,O18/'Part 3'!O38)</f>
        <v>0</v>
      </c>
      <c r="P31" s="47">
        <f>IF('Part 3'!P38=0,0,P18/'Part 3'!P38)</f>
        <v>0</v>
      </c>
      <c r="Q31" s="47">
        <f>IF('Part 3'!Q38=0,0,Q18/'Part 3'!Q38)</f>
        <v>0</v>
      </c>
      <c r="R31" s="79"/>
    </row>
    <row r="32" spans="1:18" ht="12.75">
      <c r="A32" s="15">
        <v>18</v>
      </c>
      <c r="B32" s="271" t="s">
        <v>267</v>
      </c>
      <c r="C32" s="79"/>
      <c r="D32" s="79"/>
      <c r="E32" s="47">
        <f>IF('Part 3'!E39=0,0,E19/'Part 3'!E39)</f>
        <v>0</v>
      </c>
      <c r="F32" s="47">
        <f>IF('Part 3'!F39=0,0,F19/'Part 3'!F39)</f>
        <v>0</v>
      </c>
      <c r="G32" s="47">
        <f>IF('Part 3'!G39=0,0,G19/'Part 3'!G39)</f>
        <v>0</v>
      </c>
      <c r="H32" s="47">
        <f>IF('Part 3'!H39=0,0,H19/'Part 3'!H39)</f>
        <v>0</v>
      </c>
      <c r="I32" s="47">
        <f>IF('Part 3'!I39=0,0,I19/'Part 3'!I39)</f>
        <v>0</v>
      </c>
      <c r="J32" s="47">
        <f>IF('Part 3'!J39=0,0,J19/'Part 3'!J39)</f>
        <v>0</v>
      </c>
      <c r="K32" s="47">
        <f>IF('Part 3'!K39=0,0,K19/'Part 3'!K39)</f>
        <v>0</v>
      </c>
      <c r="L32" s="47">
        <f>IF('Part 3'!L39=0,0,L19/'Part 3'!L39)</f>
        <v>0</v>
      </c>
      <c r="M32" s="47">
        <f>IF('Part 3'!M39=0,0,M19/'Part 3'!M39)</f>
        <v>0</v>
      </c>
      <c r="N32" s="47">
        <f>IF('Part 3'!N39=0,0,N19/'Part 3'!N39)</f>
        <v>0</v>
      </c>
      <c r="O32" s="47">
        <f>IF('Part 3'!O39=0,0,O19/'Part 3'!O39)</f>
        <v>0</v>
      </c>
      <c r="P32" s="47">
        <f>IF('Part 3'!P39=0,0,P19/'Part 3'!P39)</f>
        <v>0</v>
      </c>
      <c r="Q32" s="47">
        <f>IF('Part 3'!Q39=0,0,Q19/'Part 3'!Q39)</f>
        <v>0</v>
      </c>
      <c r="R32" s="79"/>
    </row>
    <row r="33" spans="1:18" ht="12.75">
      <c r="A33" s="15">
        <v>19</v>
      </c>
      <c r="B33" s="234" t="s">
        <v>226</v>
      </c>
      <c r="C33" s="79"/>
      <c r="D33" s="79"/>
      <c r="E33" s="37">
        <f>IF('Part 3'!E40=0,0,E20/('Part 3'!E40))</f>
        <v>0</v>
      </c>
      <c r="F33" s="37">
        <f>IF('Part 3'!F40=0,0,F20/('Part 3'!F40))</f>
        <v>0</v>
      </c>
      <c r="G33" s="37">
        <f>IF('Part 3'!G40=0,0,G20/('Part 3'!G40))</f>
        <v>0</v>
      </c>
      <c r="H33" s="37">
        <f>IF('Part 3'!H40=0,0,H20/('Part 3'!H40))</f>
        <v>0</v>
      </c>
      <c r="I33" s="37">
        <f>IF('Part 3'!I40=0,0,I20/('Part 3'!I40))</f>
        <v>0</v>
      </c>
      <c r="J33" s="37">
        <f>IF('Part 3'!J40=0,0,J20/('Part 3'!J40))</f>
        <v>0</v>
      </c>
      <c r="K33" s="37">
        <f>IF('Part 3'!K40=0,0,K20/('Part 3'!K40))</f>
        <v>0</v>
      </c>
      <c r="L33" s="37">
        <f>IF('Part 3'!L40=0,0,L20/('Part 3'!L40))</f>
        <v>0</v>
      </c>
      <c r="M33" s="37">
        <f>IF('Part 3'!M40=0,0,M20/('Part 3'!M40))</f>
        <v>0</v>
      </c>
      <c r="N33" s="37">
        <f>IF('Part 3'!N40=0,0,N20/('Part 3'!N40))</f>
        <v>0</v>
      </c>
      <c r="O33" s="37">
        <f>IF('Part 3'!O40=0,0,O20/('Part 3'!O40))</f>
        <v>0</v>
      </c>
      <c r="P33" s="37">
        <f>IF('Part 3'!P40=0,0,P20/('Part 3'!P40))</f>
        <v>0</v>
      </c>
      <c r="Q33" s="109">
        <f>IF('Part 3'!Q40=0,0,Q20/('Part 3'!Q40))</f>
        <v>0</v>
      </c>
      <c r="R33" s="184"/>
    </row>
    <row r="34" spans="1:18" s="91" customFormat="1" ht="12.75">
      <c r="A34" s="15">
        <v>20</v>
      </c>
      <c r="B34" s="234" t="s">
        <v>215</v>
      </c>
      <c r="C34" s="79"/>
      <c r="D34" s="79"/>
      <c r="E34" s="36">
        <f>IF('Part 3'!E40=0,0,(E20+E21)/'Part 3'!E40)</f>
        <v>0</v>
      </c>
      <c r="F34" s="36">
        <f>IF('Part 3'!F40=0,0,(F20+F21)/'Part 3'!F40)</f>
        <v>0</v>
      </c>
      <c r="G34" s="36">
        <f>IF('Part 3'!G40=0,0,(G20+G21)/'Part 3'!G40)</f>
        <v>0</v>
      </c>
      <c r="H34" s="36">
        <f>IF('Part 3'!H40=0,0,(H20+H21)/'Part 3'!H40)</f>
        <v>0</v>
      </c>
      <c r="I34" s="36">
        <f>IF('Part 3'!I40=0,0,(I20+I21)/'Part 3'!I40)</f>
        <v>0</v>
      </c>
      <c r="J34" s="36">
        <f>IF('Part 3'!J40=0,0,(J20+J21)/'Part 3'!J40)</f>
        <v>0</v>
      </c>
      <c r="K34" s="36">
        <f>IF('Part 3'!K40=0,0,(K20+K21)/'Part 3'!K40)</f>
        <v>0</v>
      </c>
      <c r="L34" s="36">
        <f>IF('Part 3'!L40=0,0,(L20+L21)/'Part 3'!L40)</f>
        <v>0</v>
      </c>
      <c r="M34" s="36">
        <f>IF('Part 3'!M40=0,0,(M20+M21)/'Part 3'!M40)</f>
        <v>0</v>
      </c>
      <c r="N34" s="36">
        <f>IF('Part 3'!N40=0,0,(N20+N21)/'Part 3'!N40)</f>
        <v>0</v>
      </c>
      <c r="O34" s="36">
        <f>IF('Part 3'!O40=0,0,(O20+O21)/'Part 3'!O40)</f>
        <v>0</v>
      </c>
      <c r="P34" s="36">
        <f>IF('Part 3'!P40=0,0,(P20+P21)/'Part 3'!P40)</f>
        <v>0</v>
      </c>
      <c r="Q34" s="36">
        <f>IF('Part 3'!Q40=0,0,(Q20+Q21)/'Part 3'!Q40)</f>
        <v>0</v>
      </c>
      <c r="R34" s="79"/>
    </row>
    <row r="35" spans="1:18" ht="12.75">
      <c r="A35" s="15"/>
      <c r="B35" s="20"/>
      <c r="C35" s="80"/>
      <c r="D35" s="80"/>
      <c r="E35" s="48"/>
      <c r="F35" s="48"/>
      <c r="G35" s="48"/>
      <c r="H35" s="48"/>
      <c r="I35" s="48"/>
      <c r="J35" s="48"/>
      <c r="K35" s="48"/>
      <c r="L35" s="48"/>
      <c r="M35" s="48"/>
      <c r="N35" s="48"/>
      <c r="O35" s="48"/>
      <c r="P35" s="48"/>
      <c r="Q35" s="48"/>
      <c r="R35" s="80"/>
    </row>
    <row r="36" spans="1:18" ht="12.75">
      <c r="A36" s="15"/>
      <c r="B36" s="40" t="s">
        <v>61</v>
      </c>
      <c r="C36" s="34"/>
      <c r="D36" s="34"/>
      <c r="E36" s="8"/>
      <c r="F36" s="8"/>
      <c r="G36" s="8"/>
      <c r="H36" s="8"/>
      <c r="I36" s="8"/>
      <c r="J36" s="8"/>
      <c r="K36" s="8"/>
      <c r="L36" s="8"/>
      <c r="M36" s="8"/>
      <c r="N36" s="8"/>
      <c r="O36" s="8"/>
      <c r="P36" s="8"/>
      <c r="Q36" s="8"/>
      <c r="R36" s="34"/>
    </row>
    <row r="37" spans="1:18" ht="12.75">
      <c r="A37" s="15">
        <v>21</v>
      </c>
      <c r="B37" s="20" t="s">
        <v>260</v>
      </c>
      <c r="C37" s="51"/>
      <c r="D37" s="51"/>
      <c r="E37" s="219"/>
      <c r="F37" s="219"/>
      <c r="G37" s="219"/>
      <c r="H37" s="219"/>
      <c r="I37" s="219"/>
      <c r="J37" s="219"/>
      <c r="K37" s="219"/>
      <c r="L37" s="219"/>
      <c r="M37" s="219"/>
      <c r="N37" s="219"/>
      <c r="O37" s="219"/>
      <c r="P37" s="219"/>
      <c r="Q37" s="114">
        <f>SUM(E37:P37)</f>
        <v>0</v>
      </c>
      <c r="R37" s="51"/>
    </row>
    <row r="38" spans="1:18" ht="12.75">
      <c r="A38" s="15">
        <v>22</v>
      </c>
      <c r="B38" s="20" t="s">
        <v>264</v>
      </c>
      <c r="C38" s="51"/>
      <c r="D38" s="51"/>
      <c r="E38" s="219"/>
      <c r="F38" s="219"/>
      <c r="G38" s="219"/>
      <c r="H38" s="219"/>
      <c r="I38" s="219"/>
      <c r="J38" s="219"/>
      <c r="K38" s="219"/>
      <c r="L38" s="219"/>
      <c r="M38" s="219"/>
      <c r="N38" s="219"/>
      <c r="O38" s="219"/>
      <c r="P38" s="219"/>
      <c r="Q38" s="114">
        <f aca="true" t="shared" si="4" ref="Q38:Q43">SUM(E38:P38)</f>
        <v>0</v>
      </c>
      <c r="R38" s="51"/>
    </row>
    <row r="39" spans="1:18" ht="12.75">
      <c r="A39" s="15">
        <v>23</v>
      </c>
      <c r="B39" s="20" t="s">
        <v>261</v>
      </c>
      <c r="C39" s="51"/>
      <c r="D39" s="51"/>
      <c r="E39" s="219"/>
      <c r="F39" s="219"/>
      <c r="G39" s="219"/>
      <c r="H39" s="219"/>
      <c r="I39" s="219"/>
      <c r="J39" s="219"/>
      <c r="K39" s="219"/>
      <c r="L39" s="219"/>
      <c r="M39" s="219"/>
      <c r="N39" s="219"/>
      <c r="O39" s="219"/>
      <c r="P39" s="219"/>
      <c r="Q39" s="114">
        <f t="shared" si="4"/>
        <v>0</v>
      </c>
      <c r="R39" s="51"/>
    </row>
    <row r="40" spans="1:18" ht="12.75">
      <c r="A40" s="15">
        <v>24</v>
      </c>
      <c r="B40" s="20" t="s">
        <v>262</v>
      </c>
      <c r="C40" s="51"/>
      <c r="D40" s="51"/>
      <c r="E40" s="219"/>
      <c r="F40" s="219"/>
      <c r="G40" s="219"/>
      <c r="H40" s="219"/>
      <c r="I40" s="219"/>
      <c r="J40" s="219"/>
      <c r="K40" s="219"/>
      <c r="L40" s="219"/>
      <c r="M40" s="219"/>
      <c r="N40" s="219"/>
      <c r="O40" s="219"/>
      <c r="P40" s="219"/>
      <c r="Q40" s="114">
        <f t="shared" si="4"/>
        <v>0</v>
      </c>
      <c r="R40" s="51"/>
    </row>
    <row r="41" spans="1:18" ht="12.75">
      <c r="A41" s="15">
        <v>25</v>
      </c>
      <c r="B41" s="20" t="s">
        <v>263</v>
      </c>
      <c r="C41" s="51"/>
      <c r="D41" s="51"/>
      <c r="E41" s="219"/>
      <c r="F41" s="219"/>
      <c r="G41" s="219"/>
      <c r="H41" s="219"/>
      <c r="I41" s="219"/>
      <c r="J41" s="219"/>
      <c r="K41" s="219"/>
      <c r="L41" s="219"/>
      <c r="M41" s="219"/>
      <c r="N41" s="219"/>
      <c r="O41" s="219"/>
      <c r="P41" s="219"/>
      <c r="Q41" s="114">
        <f t="shared" si="4"/>
        <v>0</v>
      </c>
      <c r="R41" s="51"/>
    </row>
    <row r="42" spans="1:18" ht="12.75">
      <c r="A42" s="15">
        <v>26</v>
      </c>
      <c r="B42" s="20" t="s">
        <v>266</v>
      </c>
      <c r="C42" s="51"/>
      <c r="D42" s="51"/>
      <c r="E42" s="219"/>
      <c r="F42" s="219"/>
      <c r="G42" s="219"/>
      <c r="H42" s="219"/>
      <c r="I42" s="219"/>
      <c r="J42" s="219"/>
      <c r="K42" s="219"/>
      <c r="L42" s="219"/>
      <c r="M42" s="219"/>
      <c r="N42" s="219"/>
      <c r="O42" s="219"/>
      <c r="P42" s="219"/>
      <c r="Q42" s="114">
        <f t="shared" si="4"/>
        <v>0</v>
      </c>
      <c r="R42" s="51"/>
    </row>
    <row r="43" spans="1:18" ht="12.75">
      <c r="A43" s="15">
        <v>27</v>
      </c>
      <c r="B43" s="271" t="s">
        <v>267</v>
      </c>
      <c r="C43" s="51"/>
      <c r="D43" s="51"/>
      <c r="E43" s="219"/>
      <c r="F43" s="219"/>
      <c r="G43" s="219"/>
      <c r="H43" s="219"/>
      <c r="I43" s="219"/>
      <c r="J43" s="219"/>
      <c r="K43" s="219"/>
      <c r="L43" s="219"/>
      <c r="M43" s="219"/>
      <c r="N43" s="219"/>
      <c r="O43" s="219"/>
      <c r="P43" s="219"/>
      <c r="Q43" s="114">
        <f t="shared" si="4"/>
        <v>0</v>
      </c>
      <c r="R43" s="51"/>
    </row>
    <row r="44" spans="1:18" ht="12.75">
      <c r="A44" s="15">
        <v>28</v>
      </c>
      <c r="B44" s="20" t="s">
        <v>253</v>
      </c>
      <c r="C44" s="51"/>
      <c r="D44" s="51"/>
      <c r="E44" s="219"/>
      <c r="F44" s="219"/>
      <c r="G44" s="219"/>
      <c r="H44" s="219"/>
      <c r="I44" s="219"/>
      <c r="J44" s="219"/>
      <c r="K44" s="219"/>
      <c r="L44" s="219"/>
      <c r="M44" s="219"/>
      <c r="N44" s="219"/>
      <c r="O44" s="219"/>
      <c r="P44" s="219"/>
      <c r="Q44" s="114">
        <f>SUM(E44:P44)</f>
        <v>0</v>
      </c>
      <c r="R44" s="51"/>
    </row>
    <row r="45" spans="1:18" ht="13.5" thickBot="1">
      <c r="A45" s="15">
        <v>29</v>
      </c>
      <c r="B45" s="49" t="s">
        <v>62</v>
      </c>
      <c r="C45" s="51"/>
      <c r="D45" s="51"/>
      <c r="E45" s="236">
        <f>SUM(E37:E44)</f>
        <v>0</v>
      </c>
      <c r="F45" s="236">
        <f>SUM(F37:F44)</f>
        <v>0</v>
      </c>
      <c r="G45" s="236">
        <f>SUM(G37:G44)</f>
        <v>0</v>
      </c>
      <c r="H45" s="236">
        <f>SUM(H37:H44)</f>
        <v>0</v>
      </c>
      <c r="I45" s="236">
        <f>SUM(I37:I44)</f>
        <v>0</v>
      </c>
      <c r="J45" s="236">
        <f aca="true" t="shared" si="5" ref="J45:P45">SUM(J37:J44)</f>
        <v>0</v>
      </c>
      <c r="K45" s="236">
        <f t="shared" si="5"/>
        <v>0</v>
      </c>
      <c r="L45" s="236">
        <f t="shared" si="5"/>
        <v>0</v>
      </c>
      <c r="M45" s="236">
        <f t="shared" si="5"/>
        <v>0</v>
      </c>
      <c r="N45" s="236">
        <f t="shared" si="5"/>
        <v>0</v>
      </c>
      <c r="O45" s="236">
        <f t="shared" si="5"/>
        <v>0</v>
      </c>
      <c r="P45" s="236">
        <f t="shared" si="5"/>
        <v>0</v>
      </c>
      <c r="Q45" s="237">
        <f>SUM(Q37:Q44)</f>
        <v>0</v>
      </c>
      <c r="R45" s="51"/>
    </row>
    <row r="46" spans="1:18" ht="13.5" thickTop="1">
      <c r="A46" s="15"/>
      <c r="B46" s="49"/>
      <c r="C46" s="51"/>
      <c r="D46" s="51"/>
      <c r="E46" s="85"/>
      <c r="F46" s="85"/>
      <c r="G46" s="85"/>
      <c r="H46" s="85"/>
      <c r="I46" s="85"/>
      <c r="J46" s="85"/>
      <c r="K46" s="85"/>
      <c r="L46" s="85"/>
      <c r="M46" s="85"/>
      <c r="N46" s="85"/>
      <c r="O46" s="85"/>
      <c r="P46" s="85"/>
      <c r="Q46" s="85"/>
      <c r="R46" s="51"/>
    </row>
    <row r="47" spans="1:18" ht="12.75">
      <c r="A47" s="15"/>
      <c r="B47" s="125" t="s">
        <v>227</v>
      </c>
      <c r="C47" s="34"/>
      <c r="D47" s="34"/>
      <c r="E47" s="8"/>
      <c r="F47" s="8"/>
      <c r="G47" s="8"/>
      <c r="H47" s="8"/>
      <c r="I47" s="8"/>
      <c r="J47" s="8"/>
      <c r="K47" s="8"/>
      <c r="L47" s="8"/>
      <c r="M47" s="8"/>
      <c r="N47" s="8"/>
      <c r="O47" s="8"/>
      <c r="P47" s="8"/>
      <c r="Q47" s="8"/>
      <c r="R47" s="51"/>
    </row>
    <row r="48" spans="1:18" ht="12.75">
      <c r="A48" s="15">
        <v>30</v>
      </c>
      <c r="B48" s="20" t="s">
        <v>260</v>
      </c>
      <c r="C48" s="51"/>
      <c r="D48" s="51"/>
      <c r="E48" s="115">
        <f aca="true" t="shared" si="6" ref="E48:I54">IF(E37=0,0,E13/E37)</f>
        <v>0</v>
      </c>
      <c r="F48" s="115">
        <f t="shared" si="6"/>
        <v>0</v>
      </c>
      <c r="G48" s="115">
        <f t="shared" si="6"/>
        <v>0</v>
      </c>
      <c r="H48" s="115">
        <f t="shared" si="6"/>
        <v>0</v>
      </c>
      <c r="I48" s="115">
        <f t="shared" si="6"/>
        <v>0</v>
      </c>
      <c r="J48" s="115">
        <f aca="true" t="shared" si="7" ref="J48:P48">IF(J37=0,0,J13/J37)</f>
        <v>0</v>
      </c>
      <c r="K48" s="115">
        <f t="shared" si="7"/>
        <v>0</v>
      </c>
      <c r="L48" s="115">
        <f t="shared" si="7"/>
        <v>0</v>
      </c>
      <c r="M48" s="115">
        <f t="shared" si="7"/>
        <v>0</v>
      </c>
      <c r="N48" s="115">
        <f t="shared" si="7"/>
        <v>0</v>
      </c>
      <c r="O48" s="115">
        <f t="shared" si="7"/>
        <v>0</v>
      </c>
      <c r="P48" s="115">
        <f t="shared" si="7"/>
        <v>0</v>
      </c>
      <c r="Q48" s="115">
        <f aca="true" t="shared" si="8" ref="Q48:Q54">IF(Q37=0,0,Q13/Q37)</f>
        <v>0</v>
      </c>
      <c r="R48" s="51"/>
    </row>
    <row r="49" spans="1:18" ht="12.75">
      <c r="A49" s="15">
        <v>31</v>
      </c>
      <c r="B49" s="20" t="s">
        <v>264</v>
      </c>
      <c r="C49" s="51"/>
      <c r="D49" s="51"/>
      <c r="E49" s="115">
        <f t="shared" si="6"/>
        <v>0</v>
      </c>
      <c r="F49" s="115">
        <f t="shared" si="6"/>
        <v>0</v>
      </c>
      <c r="G49" s="115">
        <f t="shared" si="6"/>
        <v>0</v>
      </c>
      <c r="H49" s="115">
        <f t="shared" si="6"/>
        <v>0</v>
      </c>
      <c r="I49" s="115">
        <f t="shared" si="6"/>
        <v>0</v>
      </c>
      <c r="J49" s="115">
        <f aca="true" t="shared" si="9" ref="J49:P49">IF(J38=0,0,J14/J38)</f>
        <v>0</v>
      </c>
      <c r="K49" s="115">
        <f t="shared" si="9"/>
        <v>0</v>
      </c>
      <c r="L49" s="115">
        <f t="shared" si="9"/>
        <v>0</v>
      </c>
      <c r="M49" s="115">
        <f t="shared" si="9"/>
        <v>0</v>
      </c>
      <c r="N49" s="115">
        <f t="shared" si="9"/>
        <v>0</v>
      </c>
      <c r="O49" s="115">
        <f t="shared" si="9"/>
        <v>0</v>
      </c>
      <c r="P49" s="115">
        <f t="shared" si="9"/>
        <v>0</v>
      </c>
      <c r="Q49" s="115">
        <f t="shared" si="8"/>
        <v>0</v>
      </c>
      <c r="R49" s="51"/>
    </row>
    <row r="50" spans="1:18" ht="12.75">
      <c r="A50" s="15">
        <v>32</v>
      </c>
      <c r="B50" s="20" t="s">
        <v>261</v>
      </c>
      <c r="C50" s="51"/>
      <c r="D50" s="51"/>
      <c r="E50" s="115">
        <f t="shared" si="6"/>
        <v>0</v>
      </c>
      <c r="F50" s="115">
        <f t="shared" si="6"/>
        <v>0</v>
      </c>
      <c r="G50" s="115">
        <f t="shared" si="6"/>
        <v>0</v>
      </c>
      <c r="H50" s="115">
        <f t="shared" si="6"/>
        <v>0</v>
      </c>
      <c r="I50" s="115">
        <f t="shared" si="6"/>
        <v>0</v>
      </c>
      <c r="J50" s="115">
        <f aca="true" t="shared" si="10" ref="J50:P50">IF(J39=0,0,J15/J39)</f>
        <v>0</v>
      </c>
      <c r="K50" s="115">
        <f t="shared" si="10"/>
        <v>0</v>
      </c>
      <c r="L50" s="115">
        <f t="shared" si="10"/>
        <v>0</v>
      </c>
      <c r="M50" s="115">
        <f t="shared" si="10"/>
        <v>0</v>
      </c>
      <c r="N50" s="115">
        <f t="shared" si="10"/>
        <v>0</v>
      </c>
      <c r="O50" s="115">
        <f t="shared" si="10"/>
        <v>0</v>
      </c>
      <c r="P50" s="115">
        <f t="shared" si="10"/>
        <v>0</v>
      </c>
      <c r="Q50" s="115">
        <f t="shared" si="8"/>
        <v>0</v>
      </c>
      <c r="R50" s="51"/>
    </row>
    <row r="51" spans="1:18" ht="12.75">
      <c r="A51" s="15">
        <v>33</v>
      </c>
      <c r="B51" s="20" t="s">
        <v>262</v>
      </c>
      <c r="C51" s="51"/>
      <c r="D51" s="51"/>
      <c r="E51" s="115">
        <f t="shared" si="6"/>
        <v>0</v>
      </c>
      <c r="F51" s="115">
        <f t="shared" si="6"/>
        <v>0</v>
      </c>
      <c r="G51" s="115">
        <f t="shared" si="6"/>
        <v>0</v>
      </c>
      <c r="H51" s="115">
        <f t="shared" si="6"/>
        <v>0</v>
      </c>
      <c r="I51" s="115">
        <f t="shared" si="6"/>
        <v>0</v>
      </c>
      <c r="J51" s="115">
        <f aca="true" t="shared" si="11" ref="J51:P51">IF(J40=0,0,J16/J40)</f>
        <v>0</v>
      </c>
      <c r="K51" s="115">
        <f t="shared" si="11"/>
        <v>0</v>
      </c>
      <c r="L51" s="115">
        <f t="shared" si="11"/>
        <v>0</v>
      </c>
      <c r="M51" s="115">
        <f t="shared" si="11"/>
        <v>0</v>
      </c>
      <c r="N51" s="115">
        <f t="shared" si="11"/>
        <v>0</v>
      </c>
      <c r="O51" s="115">
        <f t="shared" si="11"/>
        <v>0</v>
      </c>
      <c r="P51" s="115">
        <f t="shared" si="11"/>
        <v>0</v>
      </c>
      <c r="Q51" s="115">
        <f t="shared" si="8"/>
        <v>0</v>
      </c>
      <c r="R51" s="51"/>
    </row>
    <row r="52" spans="1:18" ht="12.75">
      <c r="A52" s="15">
        <v>34</v>
      </c>
      <c r="B52" s="20" t="s">
        <v>263</v>
      </c>
      <c r="C52" s="51"/>
      <c r="D52" s="51"/>
      <c r="E52" s="115">
        <f t="shared" si="6"/>
        <v>0</v>
      </c>
      <c r="F52" s="115">
        <f t="shared" si="6"/>
        <v>0</v>
      </c>
      <c r="G52" s="115">
        <f t="shared" si="6"/>
        <v>0</v>
      </c>
      <c r="H52" s="115">
        <f t="shared" si="6"/>
        <v>0</v>
      </c>
      <c r="I52" s="115">
        <f t="shared" si="6"/>
        <v>0</v>
      </c>
      <c r="J52" s="115">
        <f aca="true" t="shared" si="12" ref="J52:P52">IF(J41=0,0,J17/J41)</f>
        <v>0</v>
      </c>
      <c r="K52" s="115">
        <f t="shared" si="12"/>
        <v>0</v>
      </c>
      <c r="L52" s="115">
        <f t="shared" si="12"/>
        <v>0</v>
      </c>
      <c r="M52" s="115">
        <f t="shared" si="12"/>
        <v>0</v>
      </c>
      <c r="N52" s="115">
        <f t="shared" si="12"/>
        <v>0</v>
      </c>
      <c r="O52" s="115">
        <f t="shared" si="12"/>
        <v>0</v>
      </c>
      <c r="P52" s="115">
        <f t="shared" si="12"/>
        <v>0</v>
      </c>
      <c r="Q52" s="115">
        <f t="shared" si="8"/>
        <v>0</v>
      </c>
      <c r="R52" s="51"/>
    </row>
    <row r="53" spans="1:18" ht="12.75">
      <c r="A53" s="15">
        <v>35</v>
      </c>
      <c r="B53" s="20" t="s">
        <v>266</v>
      </c>
      <c r="C53" s="51"/>
      <c r="D53" s="51"/>
      <c r="E53" s="115">
        <f t="shared" si="6"/>
        <v>0</v>
      </c>
      <c r="F53" s="115">
        <f t="shared" si="6"/>
        <v>0</v>
      </c>
      <c r="G53" s="115">
        <f t="shared" si="6"/>
        <v>0</v>
      </c>
      <c r="H53" s="115">
        <f t="shared" si="6"/>
        <v>0</v>
      </c>
      <c r="I53" s="115">
        <f t="shared" si="6"/>
        <v>0</v>
      </c>
      <c r="J53" s="115">
        <f aca="true" t="shared" si="13" ref="J53:P53">IF(J42=0,0,J18/J42)</f>
        <v>0</v>
      </c>
      <c r="K53" s="115">
        <f t="shared" si="13"/>
        <v>0</v>
      </c>
      <c r="L53" s="115">
        <f t="shared" si="13"/>
        <v>0</v>
      </c>
      <c r="M53" s="115">
        <f t="shared" si="13"/>
        <v>0</v>
      </c>
      <c r="N53" s="115">
        <f t="shared" si="13"/>
        <v>0</v>
      </c>
      <c r="O53" s="115">
        <f t="shared" si="13"/>
        <v>0</v>
      </c>
      <c r="P53" s="115">
        <f t="shared" si="13"/>
        <v>0</v>
      </c>
      <c r="Q53" s="115">
        <f t="shared" si="8"/>
        <v>0</v>
      </c>
      <c r="R53" s="51"/>
    </row>
    <row r="54" spans="1:18" ht="12.75">
      <c r="A54" s="15">
        <v>36</v>
      </c>
      <c r="B54" s="271" t="s">
        <v>267</v>
      </c>
      <c r="C54" s="51"/>
      <c r="D54" s="51"/>
      <c r="E54" s="115">
        <f t="shared" si="6"/>
        <v>0</v>
      </c>
      <c r="F54" s="115">
        <f t="shared" si="6"/>
        <v>0</v>
      </c>
      <c r="G54" s="115">
        <f t="shared" si="6"/>
        <v>0</v>
      </c>
      <c r="H54" s="115">
        <f t="shared" si="6"/>
        <v>0</v>
      </c>
      <c r="I54" s="115">
        <f t="shared" si="6"/>
        <v>0</v>
      </c>
      <c r="J54" s="115">
        <f aca="true" t="shared" si="14" ref="J54:P54">IF(J43=0,0,J19/J43)</f>
        <v>0</v>
      </c>
      <c r="K54" s="115">
        <f t="shared" si="14"/>
        <v>0</v>
      </c>
      <c r="L54" s="115">
        <f t="shared" si="14"/>
        <v>0</v>
      </c>
      <c r="M54" s="115">
        <f t="shared" si="14"/>
        <v>0</v>
      </c>
      <c r="N54" s="115">
        <f t="shared" si="14"/>
        <v>0</v>
      </c>
      <c r="O54" s="115">
        <f t="shared" si="14"/>
        <v>0</v>
      </c>
      <c r="P54" s="115">
        <f t="shared" si="14"/>
        <v>0</v>
      </c>
      <c r="Q54" s="115">
        <f t="shared" si="8"/>
        <v>0</v>
      </c>
      <c r="R54" s="51"/>
    </row>
    <row r="55" spans="1:18" ht="12.75">
      <c r="A55" s="15">
        <v>37</v>
      </c>
      <c r="B55" s="34" t="s">
        <v>212</v>
      </c>
      <c r="C55" s="51"/>
      <c r="D55" s="51"/>
      <c r="E55" s="235">
        <f>IF(E45&gt;0,(E20/SUM(E37:E43)),0)</f>
        <v>0</v>
      </c>
      <c r="F55" s="235">
        <f>IF(F45&gt;0,(F20/SUM(F37:F43)),0)</f>
        <v>0</v>
      </c>
      <c r="G55" s="235">
        <f>IF(G45&gt;0,(G20/SUM(G37:G43)),0)</f>
        <v>0</v>
      </c>
      <c r="H55" s="235">
        <f>IF(H45&gt;0,(H20/SUM(H37:H43)),0)</f>
        <v>0</v>
      </c>
      <c r="I55" s="235">
        <f>IF(I45&gt;0,(I20/SUM(I37:I43)),0)</f>
        <v>0</v>
      </c>
      <c r="J55" s="235">
        <f aca="true" t="shared" si="15" ref="J55:P55">IF(J45&gt;0,(J20/SUM(J37:J43)),0)</f>
        <v>0</v>
      </c>
      <c r="K55" s="235">
        <f t="shared" si="15"/>
        <v>0</v>
      </c>
      <c r="L55" s="235">
        <f t="shared" si="15"/>
        <v>0</v>
      </c>
      <c r="M55" s="235">
        <f t="shared" si="15"/>
        <v>0</v>
      </c>
      <c r="N55" s="235">
        <f t="shared" si="15"/>
        <v>0</v>
      </c>
      <c r="O55" s="235">
        <f t="shared" si="15"/>
        <v>0</v>
      </c>
      <c r="P55" s="235">
        <f t="shared" si="15"/>
        <v>0</v>
      </c>
      <c r="Q55" s="235">
        <f>IF(Q45&gt;0,(Q20/SUM(Q37:Q43)),0)</f>
        <v>0</v>
      </c>
      <c r="R55" s="51"/>
    </row>
    <row r="56" spans="1:18" ht="12.75">
      <c r="A56" s="15">
        <v>38</v>
      </c>
      <c r="B56" s="20" t="s">
        <v>211</v>
      </c>
      <c r="C56" s="51"/>
      <c r="D56" s="51"/>
      <c r="E56" s="115">
        <f>IF(E44=0,0,E21/E44)</f>
        <v>0</v>
      </c>
      <c r="F56" s="115">
        <f>IF(F44=0,0,F21/F44)</f>
        <v>0</v>
      </c>
      <c r="G56" s="115">
        <f>IF(G44=0,0,G21/G44)</f>
        <v>0</v>
      </c>
      <c r="H56" s="115">
        <f>IF(H44=0,0,H21/H44)</f>
        <v>0</v>
      </c>
      <c r="I56" s="115">
        <f>IF(I44=0,0,I21/I44)</f>
        <v>0</v>
      </c>
      <c r="J56" s="115">
        <f aca="true" t="shared" si="16" ref="J56:P56">IF(J44=0,0,J21/J44)</f>
        <v>0</v>
      </c>
      <c r="K56" s="115">
        <f t="shared" si="16"/>
        <v>0</v>
      </c>
      <c r="L56" s="115">
        <f t="shared" si="16"/>
        <v>0</v>
      </c>
      <c r="M56" s="115">
        <f t="shared" si="16"/>
        <v>0</v>
      </c>
      <c r="N56" s="115">
        <f t="shared" si="16"/>
        <v>0</v>
      </c>
      <c r="O56" s="115">
        <f t="shared" si="16"/>
        <v>0</v>
      </c>
      <c r="P56" s="115">
        <f t="shared" si="16"/>
        <v>0</v>
      </c>
      <c r="Q56" s="115">
        <f>IF(Q44=0,0,Q21/Q44)</f>
        <v>0</v>
      </c>
      <c r="R56" s="51"/>
    </row>
    <row r="57" spans="1:18" ht="12.75">
      <c r="A57" s="15">
        <v>39</v>
      </c>
      <c r="B57" s="49" t="s">
        <v>228</v>
      </c>
      <c r="C57" s="51"/>
      <c r="D57" s="51"/>
      <c r="E57" s="116">
        <f>IF(E45&gt;0,(E23/E45),0)</f>
        <v>0</v>
      </c>
      <c r="F57" s="116">
        <f>IF(F45&gt;0,(F23/F45),0)</f>
        <v>0</v>
      </c>
      <c r="G57" s="116">
        <f>IF(G45&gt;0,(G23/G45),0)</f>
        <v>0</v>
      </c>
      <c r="H57" s="116">
        <f>IF(H45&gt;0,(H23/H45),0)</f>
        <v>0</v>
      </c>
      <c r="I57" s="116">
        <f>IF(I45&gt;0,(I23/I45),0)</f>
        <v>0</v>
      </c>
      <c r="J57" s="116">
        <f aca="true" t="shared" si="17" ref="J57:P57">IF(J45&gt;0,(J23/J45),0)</f>
        <v>0</v>
      </c>
      <c r="K57" s="116">
        <f t="shared" si="17"/>
        <v>0</v>
      </c>
      <c r="L57" s="116">
        <f t="shared" si="17"/>
        <v>0</v>
      </c>
      <c r="M57" s="116">
        <f t="shared" si="17"/>
        <v>0</v>
      </c>
      <c r="N57" s="116">
        <f t="shared" si="17"/>
        <v>0</v>
      </c>
      <c r="O57" s="116">
        <f t="shared" si="17"/>
        <v>0</v>
      </c>
      <c r="P57" s="116">
        <f t="shared" si="17"/>
        <v>0</v>
      </c>
      <c r="Q57" s="117">
        <f>IF(Q45&gt;0,(Q23/Q45),0)</f>
        <v>0</v>
      </c>
      <c r="R57" s="51"/>
    </row>
    <row r="58" spans="1:18" ht="12.75">
      <c r="A58" s="15"/>
      <c r="B58" s="49"/>
      <c r="C58" s="51"/>
      <c r="D58" s="51"/>
      <c r="E58" s="85"/>
      <c r="F58" s="85"/>
      <c r="G58" s="85"/>
      <c r="H58" s="85"/>
      <c r="I58" s="85"/>
      <c r="J58" s="85"/>
      <c r="K58" s="85"/>
      <c r="L58" s="85"/>
      <c r="M58" s="85"/>
      <c r="N58" s="85"/>
      <c r="O58" s="85"/>
      <c r="P58" s="85"/>
      <c r="Q58" s="85"/>
      <c r="R58" s="51"/>
    </row>
    <row r="59" spans="1:28" s="91" customFormat="1" ht="12.75">
      <c r="A59" s="15">
        <v>40</v>
      </c>
      <c r="B59" s="179" t="s">
        <v>174</v>
      </c>
      <c r="C59" s="225"/>
      <c r="D59" s="225"/>
      <c r="E59" s="226">
        <f>IF('Part 3'!E50&gt;0,E23/'Part 1'!E18,0)</f>
        <v>0</v>
      </c>
      <c r="F59" s="226">
        <f>IF('Part 3'!F50&gt;0,F23/'Part 1'!F18,0)</f>
        <v>0</v>
      </c>
      <c r="G59" s="226">
        <f>IF('Part 3'!G50&gt;0,G23/'Part 1'!G18,0)</f>
        <v>0</v>
      </c>
      <c r="H59" s="226">
        <f>IF('Part 3'!H50&gt;0,H23/'Part 1'!H18,0)</f>
        <v>0</v>
      </c>
      <c r="I59" s="226">
        <f>IF('Part 3'!I50&gt;0,I23/'Part 1'!I18,0)</f>
        <v>0</v>
      </c>
      <c r="J59" s="226">
        <f>IF('Part 3'!J50&gt;0,J23/'Part 1'!J18,0)</f>
        <v>0</v>
      </c>
      <c r="K59" s="226">
        <f>IF('Part 3'!K50&gt;0,K23/'Part 1'!K18,0)</f>
        <v>0</v>
      </c>
      <c r="L59" s="226">
        <f>IF('Part 3'!L50&gt;0,L23/'Part 1'!L18,0)</f>
        <v>0</v>
      </c>
      <c r="M59" s="226">
        <f>IF('Part 3'!M50&gt;0,M23/'Part 1'!M18,0)</f>
        <v>0</v>
      </c>
      <c r="N59" s="226">
        <f>IF('Part 3'!N50&gt;0,N23/'Part 1'!N18,0)</f>
        <v>0</v>
      </c>
      <c r="O59" s="226">
        <f>IF('Part 3'!O50&gt;0,O23/'Part 1'!O18,0)</f>
        <v>0</v>
      </c>
      <c r="P59" s="226">
        <f>IF('Part 3'!P50&gt;0,P23/'Part 1'!P18,0)</f>
        <v>0</v>
      </c>
      <c r="Q59" s="226">
        <f>IF('Part 3'!Q50&gt;0,Q23/'Part 1'!Q18,0)</f>
        <v>0</v>
      </c>
      <c r="X59" s="225"/>
      <c r="Y59" s="225"/>
      <c r="Z59" s="225"/>
      <c r="AA59" s="225"/>
      <c r="AB59" s="225"/>
    </row>
    <row r="60" spans="1:18" ht="12.75">
      <c r="A60" s="15"/>
      <c r="B60" s="49"/>
      <c r="C60" s="51"/>
      <c r="D60" s="51"/>
      <c r="E60" s="51"/>
      <c r="F60" s="51"/>
      <c r="G60" s="51"/>
      <c r="H60" s="51"/>
      <c r="I60" s="51"/>
      <c r="J60" s="51"/>
      <c r="K60" s="51"/>
      <c r="L60" s="51"/>
      <c r="M60" s="51"/>
      <c r="N60" s="51"/>
      <c r="O60" s="51"/>
      <c r="P60" s="51"/>
      <c r="Q60" s="51"/>
      <c r="R60" s="51"/>
    </row>
    <row r="61" spans="1:18" ht="12.75">
      <c r="A61" s="15"/>
      <c r="B61" s="40" t="s">
        <v>229</v>
      </c>
      <c r="C61" s="34"/>
      <c r="D61" s="34"/>
      <c r="E61" s="8"/>
      <c r="F61" s="8"/>
      <c r="G61" s="8"/>
      <c r="H61" s="8"/>
      <c r="I61" s="8"/>
      <c r="J61" s="8"/>
      <c r="K61" s="8"/>
      <c r="L61" s="8"/>
      <c r="M61" s="8"/>
      <c r="N61" s="8"/>
      <c r="O61" s="8"/>
      <c r="P61" s="8"/>
      <c r="Q61" s="8"/>
      <c r="R61" s="51"/>
    </row>
    <row r="62" spans="1:22" ht="12.75">
      <c r="A62" s="15">
        <v>41</v>
      </c>
      <c r="B62" s="20" t="s">
        <v>260</v>
      </c>
      <c r="C62" s="51"/>
      <c r="D62" s="51"/>
      <c r="E62" s="115">
        <f>IF('Part 3'!E33=0,0,E37/'Part 3'!E33)</f>
        <v>0</v>
      </c>
      <c r="F62" s="115">
        <f>IF('Part 3'!F33=0,0,F37/'Part 3'!F33)</f>
        <v>0</v>
      </c>
      <c r="G62" s="115">
        <f>IF('Part 3'!G33=0,0,G37/'Part 3'!G33)</f>
        <v>0</v>
      </c>
      <c r="H62" s="115">
        <f>IF('Part 3'!H33=0,0,H37/'Part 3'!H33)</f>
        <v>0</v>
      </c>
      <c r="I62" s="115">
        <f>IF('Part 3'!I33=0,0,I37/'Part 3'!I33)</f>
        <v>0</v>
      </c>
      <c r="J62" s="115">
        <f>IF('Part 3'!J33=0,0,J37/'Part 3'!J33)</f>
        <v>0</v>
      </c>
      <c r="K62" s="115">
        <f>IF('Part 3'!K33=0,0,K37/'Part 3'!K33)</f>
        <v>0</v>
      </c>
      <c r="L62" s="115">
        <f>IF('Part 3'!L33=0,0,L37/'Part 3'!L33)</f>
        <v>0</v>
      </c>
      <c r="M62" s="115">
        <f>IF('Part 3'!M33=0,0,M37/'Part 3'!M33)</f>
        <v>0</v>
      </c>
      <c r="N62" s="115">
        <f>IF('Part 3'!N33=0,0,N37/'Part 3'!N33)</f>
        <v>0</v>
      </c>
      <c r="O62" s="115">
        <f>IF('Part 3'!O33=0,0,O37/'Part 3'!O33)</f>
        <v>0</v>
      </c>
      <c r="P62" s="115">
        <f>IF('Part 3'!P33=0,0,P37/'Part 3'!P33)</f>
        <v>0</v>
      </c>
      <c r="Q62" s="115">
        <f>IF('Part 3'!Q33=0,0,Q37/'Part 3'!Q33)</f>
        <v>0</v>
      </c>
      <c r="R62" s="51"/>
      <c r="U62" s="166"/>
      <c r="V62" s="166"/>
    </row>
    <row r="63" spans="1:22" ht="12.75">
      <c r="A63" s="15">
        <v>42</v>
      </c>
      <c r="B63" s="20" t="s">
        <v>264</v>
      </c>
      <c r="C63" s="51"/>
      <c r="D63" s="51"/>
      <c r="E63" s="115">
        <f>IF('Part 3'!E34=0,0,E38/'Part 3'!E34)</f>
        <v>0</v>
      </c>
      <c r="F63" s="115">
        <f>IF('Part 3'!F34=0,0,F38/'Part 3'!F34)</f>
        <v>0</v>
      </c>
      <c r="G63" s="115">
        <f>IF('Part 3'!G34=0,0,G38/'Part 3'!G34)</f>
        <v>0</v>
      </c>
      <c r="H63" s="115">
        <f>IF('Part 3'!H34=0,0,H38/'Part 3'!H34)</f>
        <v>0</v>
      </c>
      <c r="I63" s="115">
        <f>IF('Part 3'!I34=0,0,I38/'Part 3'!I34)</f>
        <v>0</v>
      </c>
      <c r="J63" s="115">
        <f>IF('Part 3'!J34=0,0,J38/'Part 3'!J34)</f>
        <v>0</v>
      </c>
      <c r="K63" s="115">
        <f>IF('Part 3'!K34=0,0,K38/'Part 3'!K34)</f>
        <v>0</v>
      </c>
      <c r="L63" s="115">
        <f>IF('Part 3'!L34=0,0,L38/'Part 3'!L34)</f>
        <v>0</v>
      </c>
      <c r="M63" s="115">
        <f>IF('Part 3'!M34=0,0,M38/'Part 3'!M34)</f>
        <v>0</v>
      </c>
      <c r="N63" s="115">
        <f>IF('Part 3'!N34=0,0,N38/'Part 3'!N34)</f>
        <v>0</v>
      </c>
      <c r="O63" s="115">
        <f>IF('Part 3'!O34=0,0,O38/'Part 3'!O34)</f>
        <v>0</v>
      </c>
      <c r="P63" s="115">
        <f>IF('Part 3'!P34=0,0,P38/'Part 3'!P34)</f>
        <v>0</v>
      </c>
      <c r="Q63" s="115">
        <f>IF('Part 3'!Q34=0,0,Q38/'Part 3'!Q34)</f>
        <v>0</v>
      </c>
      <c r="R63" s="51"/>
      <c r="U63" s="166"/>
      <c r="V63" s="166"/>
    </row>
    <row r="64" spans="1:22" ht="12.75">
      <c r="A64" s="15">
        <v>43</v>
      </c>
      <c r="B64" s="20" t="s">
        <v>261</v>
      </c>
      <c r="C64" s="51"/>
      <c r="D64" s="51"/>
      <c r="E64" s="115">
        <f>IF('Part 3'!E35=0,0,E39/'Part 3'!E35)</f>
        <v>0</v>
      </c>
      <c r="F64" s="115">
        <f>IF('Part 3'!F35=0,0,F39/'Part 3'!F35)</f>
        <v>0</v>
      </c>
      <c r="G64" s="115">
        <f>IF('Part 3'!G35=0,0,G39/'Part 3'!G35)</f>
        <v>0</v>
      </c>
      <c r="H64" s="115">
        <f>IF('Part 3'!H35=0,0,H39/'Part 3'!H35)</f>
        <v>0</v>
      </c>
      <c r="I64" s="115">
        <f>IF('Part 3'!I35=0,0,I39/'Part 3'!I35)</f>
        <v>0</v>
      </c>
      <c r="J64" s="115">
        <f>IF('Part 3'!J35=0,0,J39/'Part 3'!J35)</f>
        <v>0</v>
      </c>
      <c r="K64" s="115">
        <f>IF('Part 3'!K35=0,0,K39/'Part 3'!K35)</f>
        <v>0</v>
      </c>
      <c r="L64" s="115">
        <f>IF('Part 3'!L35=0,0,L39/'Part 3'!L35)</f>
        <v>0</v>
      </c>
      <c r="M64" s="115">
        <f>IF('Part 3'!M35=0,0,M39/'Part 3'!M35)</f>
        <v>0</v>
      </c>
      <c r="N64" s="115">
        <f>IF('Part 3'!N35=0,0,N39/'Part 3'!N35)</f>
        <v>0</v>
      </c>
      <c r="O64" s="115">
        <f>IF('Part 3'!O35=0,0,O39/'Part 3'!O35)</f>
        <v>0</v>
      </c>
      <c r="P64" s="115">
        <f>IF('Part 3'!P35=0,0,P39/'Part 3'!P35)</f>
        <v>0</v>
      </c>
      <c r="Q64" s="115">
        <f>IF('Part 3'!Q35=0,0,Q39/'Part 3'!Q35)</f>
        <v>0</v>
      </c>
      <c r="R64" s="51"/>
      <c r="U64" s="166"/>
      <c r="V64" s="166"/>
    </row>
    <row r="65" spans="1:22" ht="12.75">
      <c r="A65" s="15">
        <v>44</v>
      </c>
      <c r="B65" s="20" t="s">
        <v>262</v>
      </c>
      <c r="C65" s="51"/>
      <c r="D65" s="51"/>
      <c r="E65" s="115">
        <f>IF('Part 3'!E36=0,0,E40/'Part 3'!E36)</f>
        <v>0</v>
      </c>
      <c r="F65" s="115">
        <f>IF('Part 3'!F36=0,0,F40/'Part 3'!F36)</f>
        <v>0</v>
      </c>
      <c r="G65" s="115">
        <f>IF('Part 3'!G36=0,0,G40/'Part 3'!G36)</f>
        <v>0</v>
      </c>
      <c r="H65" s="115">
        <f>IF('Part 3'!H36=0,0,H40/'Part 3'!H36)</f>
        <v>0</v>
      </c>
      <c r="I65" s="115">
        <f>IF('Part 3'!I36=0,0,I40/'Part 3'!I36)</f>
        <v>0</v>
      </c>
      <c r="J65" s="115">
        <f>IF('Part 3'!J36=0,0,J40/'Part 3'!J36)</f>
        <v>0</v>
      </c>
      <c r="K65" s="115">
        <f>IF('Part 3'!K36=0,0,K40/'Part 3'!K36)</f>
        <v>0</v>
      </c>
      <c r="L65" s="115">
        <f>IF('Part 3'!L36=0,0,L40/'Part 3'!L36)</f>
        <v>0</v>
      </c>
      <c r="M65" s="115">
        <f>IF('Part 3'!M36=0,0,M40/'Part 3'!M36)</f>
        <v>0</v>
      </c>
      <c r="N65" s="115">
        <f>IF('Part 3'!N36=0,0,N40/'Part 3'!N36)</f>
        <v>0</v>
      </c>
      <c r="O65" s="115">
        <f>IF('Part 3'!O36=0,0,O40/'Part 3'!O36)</f>
        <v>0</v>
      </c>
      <c r="P65" s="115">
        <f>IF('Part 3'!P36=0,0,P40/'Part 3'!P36)</f>
        <v>0</v>
      </c>
      <c r="Q65" s="115">
        <f>IF('Part 3'!Q36=0,0,Q40/'Part 3'!Q36)</f>
        <v>0</v>
      </c>
      <c r="R65" s="51"/>
      <c r="U65" s="166"/>
      <c r="V65" s="166"/>
    </row>
    <row r="66" spans="1:22" ht="12.75">
      <c r="A66" s="15">
        <v>45</v>
      </c>
      <c r="B66" s="20" t="s">
        <v>263</v>
      </c>
      <c r="C66" s="51"/>
      <c r="D66" s="51"/>
      <c r="E66" s="115">
        <f>IF('Part 3'!E37=0,0,E41/'Part 3'!E37)</f>
        <v>0</v>
      </c>
      <c r="F66" s="115">
        <f>IF('Part 3'!F37=0,0,F41/'Part 3'!F37)</f>
        <v>0</v>
      </c>
      <c r="G66" s="115">
        <f>IF('Part 3'!G37=0,0,G41/'Part 3'!G37)</f>
        <v>0</v>
      </c>
      <c r="H66" s="115">
        <f>IF('Part 3'!H37=0,0,H41/'Part 3'!H37)</f>
        <v>0</v>
      </c>
      <c r="I66" s="115">
        <f>IF('Part 3'!I37=0,0,I41/'Part 3'!I37)</f>
        <v>0</v>
      </c>
      <c r="J66" s="115">
        <f>IF('Part 3'!J37=0,0,J41/'Part 3'!J37)</f>
        <v>0</v>
      </c>
      <c r="K66" s="115">
        <f>IF('Part 3'!K37=0,0,K41/'Part 3'!K37)</f>
        <v>0</v>
      </c>
      <c r="L66" s="115">
        <f>IF('Part 3'!L37=0,0,L41/'Part 3'!L37)</f>
        <v>0</v>
      </c>
      <c r="M66" s="115">
        <f>IF('Part 3'!M37=0,0,M41/'Part 3'!M37)</f>
        <v>0</v>
      </c>
      <c r="N66" s="115">
        <f>IF('Part 3'!N37=0,0,N41/'Part 3'!N37)</f>
        <v>0</v>
      </c>
      <c r="O66" s="115">
        <f>IF('Part 3'!O37=0,0,O41/'Part 3'!O37)</f>
        <v>0</v>
      </c>
      <c r="P66" s="115">
        <f>IF('Part 3'!P37=0,0,P41/'Part 3'!P37)</f>
        <v>0</v>
      </c>
      <c r="Q66" s="115">
        <f>IF('Part 3'!Q37=0,0,Q41/'Part 3'!Q37)</f>
        <v>0</v>
      </c>
      <c r="R66" s="51"/>
      <c r="U66" s="166"/>
      <c r="V66" s="166"/>
    </row>
    <row r="67" spans="1:22" ht="12.75">
      <c r="A67" s="15">
        <v>46</v>
      </c>
      <c r="B67" s="20" t="s">
        <v>266</v>
      </c>
      <c r="C67" s="51"/>
      <c r="D67" s="51"/>
      <c r="E67" s="115">
        <f>IF('Part 3'!E38=0,0,E42/'Part 3'!E38)</f>
        <v>0</v>
      </c>
      <c r="F67" s="115">
        <f>IF('Part 3'!F38=0,0,F42/'Part 3'!F38)</f>
        <v>0</v>
      </c>
      <c r="G67" s="115">
        <f>IF('Part 3'!G38=0,0,G42/'Part 3'!G38)</f>
        <v>0</v>
      </c>
      <c r="H67" s="115">
        <f>IF('Part 3'!H38=0,0,H42/'Part 3'!H38)</f>
        <v>0</v>
      </c>
      <c r="I67" s="115">
        <f>IF('Part 3'!I38=0,0,I42/'Part 3'!I38)</f>
        <v>0</v>
      </c>
      <c r="J67" s="115">
        <f>IF('Part 3'!J38=0,0,J42/'Part 3'!J38)</f>
        <v>0</v>
      </c>
      <c r="K67" s="115">
        <f>IF('Part 3'!K38=0,0,K42/'Part 3'!K38)</f>
        <v>0</v>
      </c>
      <c r="L67" s="115">
        <f>IF('Part 3'!L38=0,0,L42/'Part 3'!L38)</f>
        <v>0</v>
      </c>
      <c r="M67" s="115">
        <f>IF('Part 3'!M38=0,0,M42/'Part 3'!M38)</f>
        <v>0</v>
      </c>
      <c r="N67" s="115">
        <f>IF('Part 3'!N38=0,0,N42/'Part 3'!N38)</f>
        <v>0</v>
      </c>
      <c r="O67" s="115">
        <f>IF('Part 3'!O38=0,0,O42/'Part 3'!O38)</f>
        <v>0</v>
      </c>
      <c r="P67" s="115">
        <f>IF('Part 3'!P38=0,0,P42/'Part 3'!P38)</f>
        <v>0</v>
      </c>
      <c r="Q67" s="115">
        <f>IF('Part 3'!Q38=0,0,Q42/'Part 3'!Q38)</f>
        <v>0</v>
      </c>
      <c r="R67" s="51"/>
      <c r="U67" s="166"/>
      <c r="V67" s="166"/>
    </row>
    <row r="68" spans="1:22" ht="12.75">
      <c r="A68" s="15">
        <v>47</v>
      </c>
      <c r="B68" s="271" t="s">
        <v>267</v>
      </c>
      <c r="C68" s="51"/>
      <c r="D68" s="51"/>
      <c r="E68" s="115">
        <f>IF('Part 3'!E39=0,0,E43/'Part 3'!E39)</f>
        <v>0</v>
      </c>
      <c r="F68" s="115">
        <f>IF('Part 3'!F39=0,0,F43/'Part 3'!F39)</f>
        <v>0</v>
      </c>
      <c r="G68" s="115">
        <f>IF('Part 3'!G39=0,0,G43/'Part 3'!G39)</f>
        <v>0</v>
      </c>
      <c r="H68" s="115">
        <f>IF('Part 3'!H39=0,0,H43/'Part 3'!H39)</f>
        <v>0</v>
      </c>
      <c r="I68" s="115">
        <f>IF('Part 3'!I39=0,0,I43/'Part 3'!I39)</f>
        <v>0</v>
      </c>
      <c r="J68" s="115">
        <f>IF('Part 3'!J39=0,0,J43/'Part 3'!J39)</f>
        <v>0</v>
      </c>
      <c r="K68" s="115">
        <f>IF('Part 3'!K39=0,0,K43/'Part 3'!K39)</f>
        <v>0</v>
      </c>
      <c r="L68" s="115">
        <f>IF('Part 3'!L39=0,0,L43/'Part 3'!L39)</f>
        <v>0</v>
      </c>
      <c r="M68" s="115">
        <f>IF('Part 3'!M39=0,0,M43/'Part 3'!M39)</f>
        <v>0</v>
      </c>
      <c r="N68" s="115">
        <f>IF('Part 3'!N39=0,0,N43/'Part 3'!N39)</f>
        <v>0</v>
      </c>
      <c r="O68" s="115">
        <f>IF('Part 3'!O39=0,0,O43/'Part 3'!O39)</f>
        <v>0</v>
      </c>
      <c r="P68" s="115">
        <f>IF('Part 3'!P39=0,0,P43/'Part 3'!P39)</f>
        <v>0</v>
      </c>
      <c r="Q68" s="115">
        <f>IF('Part 3'!Q39=0,0,Q43/'Part 3'!Q39)</f>
        <v>0</v>
      </c>
      <c r="R68" s="51"/>
      <c r="U68" s="166"/>
      <c r="V68" s="166"/>
    </row>
    <row r="69" spans="1:18" ht="12.75">
      <c r="A69" s="15">
        <v>48</v>
      </c>
      <c r="B69" s="49" t="s">
        <v>230</v>
      </c>
      <c r="C69" s="51"/>
      <c r="D69" s="51"/>
      <c r="E69" s="116">
        <f>IF(E45&gt;0,SUM(SUM(E37:E43)/('Part 3'!E40)),0)</f>
        <v>0</v>
      </c>
      <c r="F69" s="116">
        <f>IF(F45&gt;0,SUM(SUM(F37:F43)/('Part 3'!F40)),0)</f>
        <v>0</v>
      </c>
      <c r="G69" s="116">
        <f>IF(G45&gt;0,SUM(SUM(G37:G43)/('Part 3'!G40)),0)</f>
        <v>0</v>
      </c>
      <c r="H69" s="116">
        <f>IF(H45&gt;0,SUM(SUM(H37:H43)/('Part 3'!H40)),0)</f>
        <v>0</v>
      </c>
      <c r="I69" s="116">
        <f>IF(I45&gt;0,SUM(SUM(I37:I43)/('Part 3'!I40)),0)</f>
        <v>0</v>
      </c>
      <c r="J69" s="116">
        <f>IF(J45&gt;0,SUM(SUM(J37:J43)/('Part 3'!J40)),0)</f>
        <v>0</v>
      </c>
      <c r="K69" s="116">
        <f>IF(K45&gt;0,SUM(SUM(K37:K43)/('Part 3'!K40)),0)</f>
        <v>0</v>
      </c>
      <c r="L69" s="116">
        <f>IF(L45&gt;0,SUM(SUM(L37:L43)/('Part 3'!L40)),0)</f>
        <v>0</v>
      </c>
      <c r="M69" s="116">
        <f>IF(M45&gt;0,SUM(SUM(M37:M43)/('Part 3'!M40)),0)</f>
        <v>0</v>
      </c>
      <c r="N69" s="116">
        <f>IF(N45&gt;0,SUM(SUM(N37:N43)/('Part 3'!N40)),0)</f>
        <v>0</v>
      </c>
      <c r="O69" s="116">
        <f>IF(O45&gt;0,SUM(SUM(O37:O43)/('Part 3'!O40)),0)</f>
        <v>0</v>
      </c>
      <c r="P69" s="116">
        <f>IF(P45&gt;0,SUM(SUM(P37:P43)/('Part 3'!P40)),0)</f>
        <v>0</v>
      </c>
      <c r="Q69" s="116">
        <f>IF(Q45&gt;0,SUM(SUM(Q37:Q43)/('Part 3'!Q40)),0)</f>
        <v>0</v>
      </c>
      <c r="R69" s="51"/>
    </row>
    <row r="70" spans="1:18" s="91" customFormat="1" ht="12.75">
      <c r="A70" s="15">
        <v>49</v>
      </c>
      <c r="B70" s="49" t="s">
        <v>255</v>
      </c>
      <c r="C70" s="51"/>
      <c r="D70" s="51"/>
      <c r="E70" s="116">
        <f>IF(E45&gt;0,(E45/'Part 3'!E40),0)</f>
        <v>0</v>
      </c>
      <c r="F70" s="116">
        <f>IF(F45&gt;0,(F45/'Part 3'!F40),0)</f>
        <v>0</v>
      </c>
      <c r="G70" s="116">
        <f>IF(G45&gt;0,(G45/'Part 3'!G40),0)</f>
        <v>0</v>
      </c>
      <c r="H70" s="116">
        <f>IF(H45&gt;0,(H45/'Part 3'!H40),0)</f>
        <v>0</v>
      </c>
      <c r="I70" s="116">
        <f>IF(I45&gt;0,(I45/'Part 3'!I40),0)</f>
        <v>0</v>
      </c>
      <c r="J70" s="116">
        <f>IF(J45&gt;0,(J45/'Part 3'!J40),0)</f>
        <v>0</v>
      </c>
      <c r="K70" s="116">
        <f>IF(K45&gt;0,(K45/'Part 3'!K40),0)</f>
        <v>0</v>
      </c>
      <c r="L70" s="116">
        <f>IF(L45&gt;0,(L45/'Part 3'!L40),0)</f>
        <v>0</v>
      </c>
      <c r="M70" s="116">
        <f>IF(M45&gt;0,(M45/'Part 3'!M40),0)</f>
        <v>0</v>
      </c>
      <c r="N70" s="116">
        <f>IF(N45&gt;0,(N45/'Part 3'!N40),0)</f>
        <v>0</v>
      </c>
      <c r="O70" s="116">
        <f>IF(O45&gt;0,(O45/'Part 3'!O40),0)</f>
        <v>0</v>
      </c>
      <c r="P70" s="116">
        <f>IF(P45&gt;0,(P45/'Part 3'!P40),0)</f>
        <v>0</v>
      </c>
      <c r="Q70" s="117">
        <f>IF(Q45&gt;0,(Q45/'Part 3'!Q40),0)</f>
        <v>0</v>
      </c>
      <c r="R70" s="51"/>
    </row>
    <row r="71" spans="1:18" ht="12.75">
      <c r="A71" s="15"/>
      <c r="B71" s="49"/>
      <c r="C71" s="51"/>
      <c r="D71" s="51"/>
      <c r="E71" s="118"/>
      <c r="F71" s="118"/>
      <c r="G71" s="118"/>
      <c r="H71" s="118"/>
      <c r="I71" s="118"/>
      <c r="J71" s="118"/>
      <c r="K71" s="118"/>
      <c r="L71" s="118"/>
      <c r="M71" s="118"/>
      <c r="N71" s="118"/>
      <c r="O71" s="118"/>
      <c r="P71" s="118"/>
      <c r="Q71" s="118"/>
      <c r="R71" s="51"/>
    </row>
    <row r="72" spans="1:18" ht="12.75">
      <c r="A72" s="15"/>
      <c r="B72" s="53" t="s">
        <v>231</v>
      </c>
      <c r="C72" s="51"/>
      <c r="D72" s="51"/>
      <c r="E72" s="118"/>
      <c r="F72" s="118"/>
      <c r="G72" s="118"/>
      <c r="H72" s="118"/>
      <c r="I72" s="118"/>
      <c r="J72" s="118"/>
      <c r="K72" s="118"/>
      <c r="L72" s="118"/>
      <c r="M72" s="118"/>
      <c r="N72" s="118"/>
      <c r="O72" s="118"/>
      <c r="P72" s="118"/>
      <c r="Q72" s="118"/>
      <c r="R72" s="51"/>
    </row>
    <row r="73" spans="1:18" ht="12.75">
      <c r="A73" s="15">
        <v>50</v>
      </c>
      <c r="B73" s="34" t="s">
        <v>205</v>
      </c>
      <c r="C73" s="51"/>
      <c r="D73" s="51"/>
      <c r="E73" s="219"/>
      <c r="F73" s="219"/>
      <c r="G73" s="219"/>
      <c r="H73" s="219"/>
      <c r="I73" s="219"/>
      <c r="J73" s="219"/>
      <c r="K73" s="219"/>
      <c r="L73" s="219"/>
      <c r="M73" s="219"/>
      <c r="N73" s="219"/>
      <c r="O73" s="219"/>
      <c r="P73" s="219"/>
      <c r="Q73" s="124">
        <f>IF(Q45&gt;0,Q94/Q45,0)</f>
        <v>0</v>
      </c>
      <c r="R73" s="51"/>
    </row>
    <row r="74" spans="1:18" ht="12.75">
      <c r="A74" s="15">
        <v>51</v>
      </c>
      <c r="B74" s="34" t="s">
        <v>159</v>
      </c>
      <c r="C74" s="51"/>
      <c r="D74" s="51"/>
      <c r="E74" s="219"/>
      <c r="F74" s="219"/>
      <c r="G74" s="219"/>
      <c r="H74" s="219"/>
      <c r="I74" s="219"/>
      <c r="J74" s="219"/>
      <c r="K74" s="219"/>
      <c r="L74" s="219"/>
      <c r="M74" s="219"/>
      <c r="N74" s="219"/>
      <c r="O74" s="219"/>
      <c r="P74" s="219"/>
      <c r="Q74" s="124">
        <f>IF(Q20&gt;0,Q95/Q20,0)</f>
        <v>0</v>
      </c>
      <c r="R74" s="51"/>
    </row>
    <row r="75" spans="1:18" ht="12.75">
      <c r="A75" s="15"/>
      <c r="B75" s="49"/>
      <c r="C75" s="51"/>
      <c r="D75" s="51"/>
      <c r="E75" s="51"/>
      <c r="F75" s="51"/>
      <c r="G75" s="51"/>
      <c r="H75" s="51"/>
      <c r="I75" s="51"/>
      <c r="J75" s="51"/>
      <c r="K75" s="51"/>
      <c r="L75" s="51"/>
      <c r="M75" s="51"/>
      <c r="N75" s="51"/>
      <c r="O75" s="51"/>
      <c r="P75" s="51"/>
      <c r="Q75" s="51"/>
      <c r="R75" s="51"/>
    </row>
    <row r="76" spans="1:18" ht="12.75">
      <c r="A76" s="15"/>
      <c r="B76" s="53" t="s">
        <v>57</v>
      </c>
      <c r="C76" s="51"/>
      <c r="D76" s="51"/>
      <c r="E76" s="223"/>
      <c r="F76" s="223"/>
      <c r="G76" s="223"/>
      <c r="H76" s="223"/>
      <c r="I76" s="223"/>
      <c r="J76" s="240"/>
      <c r="K76" s="240"/>
      <c r="L76" s="240"/>
      <c r="M76" s="240"/>
      <c r="N76" s="240"/>
      <c r="O76" s="240"/>
      <c r="P76" s="240"/>
      <c r="Q76" s="224"/>
      <c r="R76" s="51"/>
    </row>
    <row r="77" spans="1:18" ht="12.75">
      <c r="A77" s="15">
        <v>52</v>
      </c>
      <c r="B77" s="34" t="s">
        <v>275</v>
      </c>
      <c r="C77" s="51"/>
      <c r="D77" s="51"/>
      <c r="E77" s="219"/>
      <c r="F77" s="219"/>
      <c r="G77" s="219"/>
      <c r="H77" s="219"/>
      <c r="I77" s="219"/>
      <c r="J77" s="219"/>
      <c r="K77" s="219"/>
      <c r="L77" s="219"/>
      <c r="M77" s="219"/>
      <c r="N77" s="219"/>
      <c r="O77" s="219"/>
      <c r="P77" s="219"/>
      <c r="Q77" s="35">
        <f aca="true" t="shared" si="18" ref="Q77:Q82">SUM(E77:P77)</f>
        <v>0</v>
      </c>
      <c r="R77" s="51"/>
    </row>
    <row r="78" spans="1:18" ht="12.75">
      <c r="A78" s="15">
        <v>53</v>
      </c>
      <c r="B78" s="34" t="s">
        <v>269</v>
      </c>
      <c r="C78" s="51"/>
      <c r="D78" s="51"/>
      <c r="E78" s="219"/>
      <c r="F78" s="219"/>
      <c r="G78" s="219"/>
      <c r="H78" s="219"/>
      <c r="I78" s="219"/>
      <c r="J78" s="219"/>
      <c r="K78" s="219"/>
      <c r="L78" s="219"/>
      <c r="M78" s="219"/>
      <c r="N78" s="219"/>
      <c r="O78" s="219"/>
      <c r="P78" s="219"/>
      <c r="Q78" s="35">
        <f t="shared" si="18"/>
        <v>0</v>
      </c>
      <c r="R78" s="51"/>
    </row>
    <row r="79" spans="1:18" ht="12.75">
      <c r="A79" s="15">
        <v>54</v>
      </c>
      <c r="B79" s="34" t="s">
        <v>270</v>
      </c>
      <c r="C79" s="51"/>
      <c r="D79" s="51"/>
      <c r="E79" s="219"/>
      <c r="F79" s="219"/>
      <c r="G79" s="219"/>
      <c r="H79" s="219"/>
      <c r="I79" s="219"/>
      <c r="J79" s="219"/>
      <c r="K79" s="219"/>
      <c r="L79" s="219"/>
      <c r="M79" s="219"/>
      <c r="N79" s="219"/>
      <c r="O79" s="219"/>
      <c r="P79" s="219"/>
      <c r="Q79" s="35">
        <f t="shared" si="18"/>
        <v>0</v>
      </c>
      <c r="R79" s="51"/>
    </row>
    <row r="80" spans="1:18" ht="12.75">
      <c r="A80" s="15">
        <v>55</v>
      </c>
      <c r="B80" s="34" t="s">
        <v>271</v>
      </c>
      <c r="C80" s="51"/>
      <c r="D80" s="51"/>
      <c r="E80" s="219"/>
      <c r="F80" s="219"/>
      <c r="G80" s="219"/>
      <c r="H80" s="219"/>
      <c r="I80" s="219"/>
      <c r="J80" s="219"/>
      <c r="K80" s="219"/>
      <c r="L80" s="219"/>
      <c r="M80" s="219"/>
      <c r="N80" s="219"/>
      <c r="O80" s="219"/>
      <c r="P80" s="219"/>
      <c r="Q80" s="35">
        <f t="shared" si="18"/>
        <v>0</v>
      </c>
      <c r="R80" s="51"/>
    </row>
    <row r="81" spans="1:18" ht="12.75">
      <c r="A81" s="15">
        <v>56</v>
      </c>
      <c r="B81" s="34" t="s">
        <v>208</v>
      </c>
      <c r="C81" s="51"/>
      <c r="D81" s="51"/>
      <c r="E81" s="35">
        <f>+E20-E77+E79</f>
        <v>0</v>
      </c>
      <c r="F81" s="35">
        <f>+F20-F77+F79</f>
        <v>0</v>
      </c>
      <c r="G81" s="35">
        <f>+G20-G77+G79</f>
        <v>0</v>
      </c>
      <c r="H81" s="35">
        <f>+H20-H77+H79</f>
        <v>0</v>
      </c>
      <c r="I81" s="35">
        <f>+I20-I77+I79</f>
        <v>0</v>
      </c>
      <c r="J81" s="35">
        <f aca="true" t="shared" si="19" ref="J81:P81">+J20-J77+J79</f>
        <v>0</v>
      </c>
      <c r="K81" s="35">
        <f t="shared" si="19"/>
        <v>0</v>
      </c>
      <c r="L81" s="35">
        <f t="shared" si="19"/>
        <v>0</v>
      </c>
      <c r="M81" s="35">
        <f t="shared" si="19"/>
        <v>0</v>
      </c>
      <c r="N81" s="35">
        <f t="shared" si="19"/>
        <v>0</v>
      </c>
      <c r="O81" s="35">
        <f t="shared" si="19"/>
        <v>0</v>
      </c>
      <c r="P81" s="35">
        <f t="shared" si="19"/>
        <v>0</v>
      </c>
      <c r="Q81" s="35">
        <f t="shared" si="18"/>
        <v>0</v>
      </c>
      <c r="R81" s="51"/>
    </row>
    <row r="82" spans="1:18" ht="12.75">
      <c r="A82" s="15">
        <v>57</v>
      </c>
      <c r="B82" s="34" t="s">
        <v>209</v>
      </c>
      <c r="C82" s="51"/>
      <c r="D82" s="51"/>
      <c r="E82" s="35">
        <f>+E45-E78+E80</f>
        <v>0</v>
      </c>
      <c r="F82" s="35">
        <f>+F45-F78+F80</f>
        <v>0</v>
      </c>
      <c r="G82" s="35">
        <f>+G45-G78+G80</f>
        <v>0</v>
      </c>
      <c r="H82" s="35">
        <f>+H45-H78+H80</f>
        <v>0</v>
      </c>
      <c r="I82" s="35">
        <f>+I45-I78+I80</f>
        <v>0</v>
      </c>
      <c r="J82" s="35">
        <f aca="true" t="shared" si="20" ref="J82:P82">+J45-J78+J80</f>
        <v>0</v>
      </c>
      <c r="K82" s="35">
        <f t="shared" si="20"/>
        <v>0</v>
      </c>
      <c r="L82" s="35">
        <f t="shared" si="20"/>
        <v>0</v>
      </c>
      <c r="M82" s="35">
        <f t="shared" si="20"/>
        <v>0</v>
      </c>
      <c r="N82" s="35">
        <f t="shared" si="20"/>
        <v>0</v>
      </c>
      <c r="O82" s="35">
        <f t="shared" si="20"/>
        <v>0</v>
      </c>
      <c r="P82" s="35">
        <f t="shared" si="20"/>
        <v>0</v>
      </c>
      <c r="Q82" s="35">
        <f t="shared" si="18"/>
        <v>0</v>
      </c>
      <c r="R82" s="51"/>
    </row>
    <row r="83" spans="1:18" ht="12.75">
      <c r="A83" s="13"/>
      <c r="B83" s="50"/>
      <c r="C83" s="51"/>
      <c r="D83" s="51"/>
      <c r="E83" s="51"/>
      <c r="F83" s="51"/>
      <c r="G83" s="51"/>
      <c r="H83" s="51"/>
      <c r="I83" s="51"/>
      <c r="J83" s="51"/>
      <c r="K83" s="51"/>
      <c r="L83" s="51"/>
      <c r="M83" s="51"/>
      <c r="N83" s="51"/>
      <c r="O83" s="51"/>
      <c r="P83" s="51"/>
      <c r="Q83" s="51"/>
      <c r="R83" s="51"/>
    </row>
    <row r="84" spans="1:18" ht="12.75">
      <c r="A84" s="52" t="s">
        <v>218</v>
      </c>
      <c r="B84" s="20"/>
      <c r="C84" s="45"/>
      <c r="D84" s="45"/>
      <c r="E84" s="45"/>
      <c r="F84" s="45"/>
      <c r="G84" s="45"/>
      <c r="H84" s="45"/>
      <c r="I84" s="45"/>
      <c r="J84" s="45"/>
      <c r="K84" s="45"/>
      <c r="L84" s="45"/>
      <c r="M84" s="45"/>
      <c r="N84" s="45"/>
      <c r="O84" s="45"/>
      <c r="P84" s="45"/>
      <c r="Q84" s="45"/>
      <c r="R84" s="45"/>
    </row>
    <row r="85" spans="1:18" ht="12.75">
      <c r="A85" s="15">
        <v>58</v>
      </c>
      <c r="B85" s="325"/>
      <c r="C85" s="325"/>
      <c r="D85" s="325"/>
      <c r="E85" s="325"/>
      <c r="F85" s="325"/>
      <c r="G85" s="325"/>
      <c r="H85" s="325"/>
      <c r="I85" s="325"/>
      <c r="J85" s="325"/>
      <c r="K85" s="325"/>
      <c r="L85" s="325"/>
      <c r="M85" s="45"/>
      <c r="N85" s="45"/>
      <c r="O85" s="45"/>
      <c r="P85" s="45"/>
      <c r="Q85" s="45"/>
      <c r="R85" s="119"/>
    </row>
    <row r="86" spans="1:18" ht="12.75">
      <c r="A86" s="15"/>
      <c r="B86" s="49"/>
      <c r="C86" s="51"/>
      <c r="D86" s="51"/>
      <c r="E86" s="51"/>
      <c r="F86" s="51"/>
      <c r="G86" s="51"/>
      <c r="H86" s="51"/>
      <c r="I86" s="51"/>
      <c r="J86" s="51"/>
      <c r="K86" s="51"/>
      <c r="L86" s="51"/>
      <c r="M86" s="51"/>
      <c r="N86" s="51"/>
      <c r="O86" s="51"/>
      <c r="P86" s="51"/>
      <c r="Q86" s="51"/>
      <c r="R86" s="51"/>
    </row>
    <row r="87" spans="1:18" ht="12.75">
      <c r="A87" s="52" t="s">
        <v>254</v>
      </c>
      <c r="B87" s="20"/>
      <c r="C87" s="45"/>
      <c r="D87" s="45"/>
      <c r="E87" s="45"/>
      <c r="F87" s="45"/>
      <c r="G87" s="45"/>
      <c r="H87" s="45"/>
      <c r="I87" s="45"/>
      <c r="J87" s="45"/>
      <c r="K87" s="45"/>
      <c r="L87" s="45"/>
      <c r="M87" s="45"/>
      <c r="N87" s="45"/>
      <c r="O87" s="45"/>
      <c r="P87" s="45"/>
      <c r="Q87" s="45"/>
      <c r="R87" s="45"/>
    </row>
    <row r="88" spans="1:18" ht="12.75">
      <c r="A88" s="15">
        <v>59</v>
      </c>
      <c r="B88" s="34" t="s">
        <v>214</v>
      </c>
      <c r="C88" s="51"/>
      <c r="D88" s="51"/>
      <c r="E88" s="219"/>
      <c r="F88" s="219"/>
      <c r="G88" s="219"/>
      <c r="H88" s="219"/>
      <c r="I88" s="219"/>
      <c r="J88" s="219"/>
      <c r="K88" s="219"/>
      <c r="L88" s="219"/>
      <c r="M88" s="219"/>
      <c r="N88" s="219"/>
      <c r="O88" s="219"/>
      <c r="P88" s="219"/>
      <c r="Q88" s="35">
        <f>SUM(E88:P88)</f>
        <v>0</v>
      </c>
      <c r="R88" s="119"/>
    </row>
    <row r="89" spans="1:18" ht="12.75">
      <c r="A89" s="15"/>
      <c r="B89" s="49"/>
      <c r="C89" s="51"/>
      <c r="D89" s="51"/>
      <c r="E89" s="51"/>
      <c r="F89" s="51"/>
      <c r="G89" s="51"/>
      <c r="H89" s="51"/>
      <c r="I89" s="51"/>
      <c r="J89" s="51"/>
      <c r="K89" s="51"/>
      <c r="L89" s="51"/>
      <c r="M89" s="51"/>
      <c r="N89" s="51"/>
      <c r="O89" s="51"/>
      <c r="P89" s="51"/>
      <c r="Q89" s="51"/>
      <c r="R89" s="51"/>
    </row>
    <row r="90" spans="1:18" ht="26.25" customHeight="1">
      <c r="A90" s="315" t="str">
        <f>+'Part 1'!A57:Q57</f>
        <v>Note: Except where stated otherwise, reporting is on an incurred basis (that is, reported in the period corresponding to dates of service, rather than to date paid).  All prior quarters' data must be updated to reflect the most recent revised IBNR estimates.</v>
      </c>
      <c r="B90" s="315"/>
      <c r="C90" s="315"/>
      <c r="D90" s="315"/>
      <c r="E90" s="315"/>
      <c r="F90" s="315"/>
      <c r="G90" s="315"/>
      <c r="H90" s="315"/>
      <c r="I90" s="315"/>
      <c r="J90" s="315"/>
      <c r="K90" s="315"/>
      <c r="L90" s="315"/>
      <c r="M90" s="315"/>
      <c r="N90" s="315"/>
      <c r="O90" s="315"/>
      <c r="P90" s="315"/>
      <c r="Q90" s="315"/>
      <c r="R90" s="22"/>
    </row>
    <row r="93" ht="12.75">
      <c r="A93" s="132" t="s">
        <v>26</v>
      </c>
    </row>
    <row r="94" spans="5:17" ht="12.75" hidden="1">
      <c r="E94" s="72">
        <f>+E73*E45</f>
        <v>0</v>
      </c>
      <c r="F94" s="72">
        <f>+F73*F45</f>
        <v>0</v>
      </c>
      <c r="G94" s="72">
        <f>+G73*G45</f>
        <v>0</v>
      </c>
      <c r="H94" s="72">
        <f>+H73*H45</f>
        <v>0</v>
      </c>
      <c r="I94" s="72">
        <f>+I73*I45</f>
        <v>0</v>
      </c>
      <c r="J94" s="72">
        <f aca="true" t="shared" si="21" ref="J94:O94">+J73*J45</f>
        <v>0</v>
      </c>
      <c r="K94" s="72">
        <f t="shared" si="21"/>
        <v>0</v>
      </c>
      <c r="L94" s="72">
        <f t="shared" si="21"/>
        <v>0</v>
      </c>
      <c r="M94" s="72">
        <f t="shared" si="21"/>
        <v>0</v>
      </c>
      <c r="N94" s="72">
        <f t="shared" si="21"/>
        <v>0</v>
      </c>
      <c r="O94" s="72">
        <f t="shared" si="21"/>
        <v>0</v>
      </c>
      <c r="P94" s="72">
        <f>+P73*P45</f>
        <v>0</v>
      </c>
      <c r="Q94" s="72">
        <f>SUM(E94:P94)</f>
        <v>0</v>
      </c>
    </row>
    <row r="95" spans="1:17" ht="12.75" hidden="1">
      <c r="A95" s="155"/>
      <c r="B95" s="155"/>
      <c r="C95" s="155"/>
      <c r="D95" s="155"/>
      <c r="E95" s="167">
        <f>+E74*E20</f>
        <v>0</v>
      </c>
      <c r="F95" s="167">
        <f>+F74*F20</f>
        <v>0</v>
      </c>
      <c r="G95" s="167">
        <f>+G74*G20</f>
        <v>0</v>
      </c>
      <c r="H95" s="167">
        <f>+H74*H20</f>
        <v>0</v>
      </c>
      <c r="I95" s="167">
        <f>+I74*I20</f>
        <v>0</v>
      </c>
      <c r="J95" s="167">
        <f aca="true" t="shared" si="22" ref="J95:O95">+J74*J20</f>
        <v>0</v>
      </c>
      <c r="K95" s="167">
        <f t="shared" si="22"/>
        <v>0</v>
      </c>
      <c r="L95" s="167">
        <f t="shared" si="22"/>
        <v>0</v>
      </c>
      <c r="M95" s="167">
        <f t="shared" si="22"/>
        <v>0</v>
      </c>
      <c r="N95" s="167">
        <f t="shared" si="22"/>
        <v>0</v>
      </c>
      <c r="O95" s="167">
        <f t="shared" si="22"/>
        <v>0</v>
      </c>
      <c r="P95" s="167">
        <f>+P74*P20</f>
        <v>0</v>
      </c>
      <c r="Q95" s="72">
        <f>SUM(E95:P95)</f>
        <v>0</v>
      </c>
    </row>
    <row r="96" spans="1:17" ht="12.75" hidden="1">
      <c r="A96" s="87"/>
      <c r="B96" s="87"/>
      <c r="C96" s="87"/>
      <c r="D96" s="87"/>
      <c r="E96" s="87"/>
      <c r="F96" s="87"/>
      <c r="G96" s="87"/>
      <c r="H96" s="87"/>
      <c r="I96" s="87"/>
      <c r="J96" s="87"/>
      <c r="K96" s="87"/>
      <c r="L96" s="87"/>
      <c r="M96" s="87"/>
      <c r="N96" s="87"/>
      <c r="O96" s="87"/>
      <c r="P96" s="87"/>
      <c r="Q96" s="87"/>
    </row>
  </sheetData>
  <sheetProtection password="C4A1" sheet="1"/>
  <mergeCells count="5">
    <mergeCell ref="A90:Q90"/>
    <mergeCell ref="C8:F8"/>
    <mergeCell ref="C3:F3"/>
    <mergeCell ref="D6:E6"/>
    <mergeCell ref="B85:L85"/>
  </mergeCells>
  <dataValidations count="1">
    <dataValidation type="decimal" allowBlank="1" showInputMessage="1" showErrorMessage="1" errorTitle="Non-numeric value entered." error="Only numeric entries are acceptable.  Try again." sqref="E13:P19 E21:P22 E37:P44 E73:P74 E77:P80 E88:P88">
      <formula1>-9999999999999990</formula1>
      <formula2>9999999999999990</formula2>
    </dataValidation>
  </dataValidations>
  <printOptions/>
  <pageMargins left="0" right="0" top="0.5" bottom="0.5" header="0.5" footer="0.25"/>
  <pageSetup fitToWidth="2" horizontalDpi="600" verticalDpi="600" orientation="landscape" scale="47" r:id="rId1"/>
  <headerFooter alignWithMargins="0">
    <oddFooter>&amp;L&amp;A&amp;CPrescription Expense by Risk Group&amp;R&amp;D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E38"/>
  <sheetViews>
    <sheetView zoomScalePageLayoutView="0" workbookViewId="0" topLeftCell="A1">
      <selection activeCell="G4" sqref="G4"/>
    </sheetView>
  </sheetViews>
  <sheetFormatPr defaultColWidth="9.33203125" defaultRowHeight="12.75"/>
  <cols>
    <col min="1" max="1" width="4.66015625" style="2" customWidth="1"/>
    <col min="2" max="2" width="20" style="2" customWidth="1"/>
    <col min="3" max="3" width="16" style="2" customWidth="1"/>
    <col min="4" max="4" width="5" style="2" customWidth="1"/>
    <col min="5" max="17" width="17.83203125" style="2" customWidth="1"/>
    <col min="18" max="18" width="2.83203125" style="2" customWidth="1"/>
    <col min="19" max="23" width="12.83203125" style="2" customWidth="1"/>
    <col min="24" max="30" width="13.83203125" style="2" customWidth="1"/>
    <col min="31" max="31" width="13" style="2" customWidth="1"/>
    <col min="32" max="35" width="12.33203125" style="2" customWidth="1"/>
    <col min="36" max="16384" width="9.33203125" style="2" customWidth="1"/>
  </cols>
  <sheetData>
    <row r="1" spans="1:30" s="133" customFormat="1" ht="12.75">
      <c r="A1" s="126"/>
      <c r="B1" s="126"/>
      <c r="C1" s="126"/>
      <c r="D1" s="97" t="s">
        <v>22</v>
      </c>
      <c r="E1" s="97"/>
      <c r="F1" s="97"/>
      <c r="G1" s="97"/>
      <c r="H1" s="97"/>
      <c r="I1" s="97"/>
      <c r="J1" s="97"/>
      <c r="K1" s="97"/>
      <c r="L1" s="97"/>
      <c r="M1" s="97"/>
      <c r="N1" s="97"/>
      <c r="O1" s="97"/>
      <c r="P1" s="97"/>
      <c r="Q1" s="97"/>
      <c r="R1" s="76"/>
      <c r="S1" s="76"/>
      <c r="T1" s="76"/>
      <c r="U1" s="76"/>
      <c r="V1" s="76"/>
      <c r="W1" s="169"/>
      <c r="X1" s="169"/>
      <c r="Y1" s="169"/>
      <c r="Z1" s="169"/>
      <c r="AA1" s="169"/>
      <c r="AB1" s="169"/>
      <c r="AC1" s="169"/>
      <c r="AD1" s="169"/>
    </row>
    <row r="2" spans="1:30" s="133" customFormat="1" ht="12.75">
      <c r="A2" s="126"/>
      <c r="B2" s="126"/>
      <c r="C2" s="126"/>
      <c r="D2" s="33"/>
      <c r="E2" s="33"/>
      <c r="F2" s="33"/>
      <c r="G2" s="33"/>
      <c r="H2" s="33"/>
      <c r="I2" s="33"/>
      <c r="J2" s="33"/>
      <c r="K2" s="33"/>
      <c r="L2" s="33"/>
      <c r="M2" s="33"/>
      <c r="N2" s="33"/>
      <c r="O2" s="33"/>
      <c r="P2" s="33"/>
      <c r="Q2" s="33"/>
      <c r="R2" s="76"/>
      <c r="S2" s="76"/>
      <c r="T2" s="76"/>
      <c r="U2" s="76"/>
      <c r="V2" s="76"/>
      <c r="W2" s="170"/>
      <c r="X2" s="170"/>
      <c r="Y2" s="170"/>
      <c r="Z2" s="170"/>
      <c r="AA2" s="170"/>
      <c r="AB2" s="170"/>
      <c r="AC2" s="170"/>
      <c r="AD2" s="170"/>
    </row>
    <row r="3" spans="1:30" s="133" customFormat="1" ht="12.75">
      <c r="A3" s="4"/>
      <c r="B3" s="5" t="s">
        <v>136</v>
      </c>
      <c r="C3" s="319" t="str">
        <f>+'Part 1'!C3:F3</f>
        <v>             ----------------------------------------&gt;            </v>
      </c>
      <c r="D3" s="319"/>
      <c r="E3" s="319"/>
      <c r="F3" s="319"/>
      <c r="G3" s="319"/>
      <c r="H3" s="319"/>
      <c r="I3" s="239"/>
      <c r="J3" s="239"/>
      <c r="K3" s="239"/>
      <c r="L3" s="239"/>
      <c r="M3" s="239"/>
      <c r="N3" s="239"/>
      <c r="O3" s="239"/>
      <c r="P3" s="239"/>
      <c r="Q3" s="239"/>
      <c r="R3" s="75"/>
      <c r="S3" s="75"/>
      <c r="T3" s="75"/>
      <c r="U3" s="75"/>
      <c r="V3" s="75"/>
      <c r="W3" s="31"/>
      <c r="X3" s="31"/>
      <c r="Y3" s="31"/>
      <c r="Z3" s="31"/>
      <c r="AA3" s="31"/>
      <c r="AB3" s="31"/>
      <c r="AC3" s="31"/>
      <c r="AD3" s="31"/>
    </row>
    <row r="4" spans="1:30" s="133" customFormat="1" ht="12.75">
      <c r="A4" s="4"/>
      <c r="B4" s="5" t="s">
        <v>6</v>
      </c>
      <c r="C4" s="134">
        <f>+'Part 1'!C4</f>
        <v>2017</v>
      </c>
      <c r="E4" s="110" t="s">
        <v>21</v>
      </c>
      <c r="F4" s="143" t="str">
        <f>+'Part 1'!F4</f>
        <v>STAR</v>
      </c>
      <c r="G4" s="140"/>
      <c r="H4" s="135"/>
      <c r="I4" s="135"/>
      <c r="J4" s="135"/>
      <c r="K4" s="135"/>
      <c r="L4" s="135"/>
      <c r="M4" s="135"/>
      <c r="N4" s="135"/>
      <c r="O4" s="135"/>
      <c r="P4" s="135"/>
      <c r="Q4" s="136"/>
      <c r="R4" s="75"/>
      <c r="S4" s="75"/>
      <c r="T4" s="75"/>
      <c r="U4" s="75"/>
      <c r="V4" s="75"/>
      <c r="W4" s="31"/>
      <c r="X4" s="31"/>
      <c r="Y4" s="31"/>
      <c r="Z4" s="31"/>
      <c r="AA4" s="31"/>
      <c r="AB4" s="31"/>
      <c r="AC4" s="31"/>
      <c r="AD4" s="31"/>
    </row>
    <row r="5" spans="1:30" s="133" customFormat="1" ht="12.75">
      <c r="A5" s="4"/>
      <c r="B5" s="5" t="s">
        <v>7</v>
      </c>
      <c r="C5" s="150">
        <f>+'Part 1'!C5</f>
        <v>0</v>
      </c>
      <c r="E5" s="111" t="s">
        <v>137</v>
      </c>
      <c r="F5" s="148">
        <f>+'Part 1'!F5</f>
        <v>0</v>
      </c>
      <c r="G5" s="127"/>
      <c r="H5" s="128"/>
      <c r="I5" s="128"/>
      <c r="J5" s="128"/>
      <c r="K5" s="128"/>
      <c r="L5" s="128"/>
      <c r="M5" s="128"/>
      <c r="N5" s="128"/>
      <c r="O5" s="128"/>
      <c r="P5" s="128"/>
      <c r="Q5" s="128"/>
      <c r="R5" s="144"/>
      <c r="S5" s="144"/>
      <c r="T5" s="144"/>
      <c r="U5" s="144"/>
      <c r="V5" s="144"/>
      <c r="W5" s="111"/>
      <c r="X5" s="111"/>
      <c r="Y5" s="111"/>
      <c r="Z5" s="111"/>
      <c r="AA5" s="111"/>
      <c r="AB5" s="111"/>
      <c r="AC5" s="111"/>
      <c r="AD5" s="111"/>
    </row>
    <row r="6" spans="1:30" s="133" customFormat="1" ht="12.75">
      <c r="A6" s="4"/>
      <c r="B6" s="5" t="s">
        <v>8</v>
      </c>
      <c r="C6" s="148">
        <f>+'Part 1'!C6</f>
        <v>0</v>
      </c>
      <c r="D6" s="317" t="s">
        <v>122</v>
      </c>
      <c r="E6" s="317"/>
      <c r="F6" s="150">
        <f>+'Part 1'!F6</f>
        <v>0</v>
      </c>
      <c r="G6" s="128"/>
      <c r="H6" s="128"/>
      <c r="I6" s="128"/>
      <c r="J6" s="128"/>
      <c r="K6" s="128"/>
      <c r="L6" s="128"/>
      <c r="M6" s="128"/>
      <c r="N6" s="128"/>
      <c r="O6" s="128"/>
      <c r="P6" s="128"/>
      <c r="Q6" s="128"/>
      <c r="R6" s="144"/>
      <c r="S6" s="144"/>
      <c r="T6" s="144"/>
      <c r="U6" s="144"/>
      <c r="V6" s="144"/>
      <c r="W6" s="171"/>
      <c r="X6" s="171"/>
      <c r="Y6" s="171"/>
      <c r="Z6" s="171"/>
      <c r="AA6" s="171"/>
      <c r="AB6" s="171"/>
      <c r="AC6" s="171"/>
      <c r="AD6" s="171"/>
    </row>
    <row r="7" spans="1:30" ht="12.75">
      <c r="A7" s="4"/>
      <c r="B7" s="1"/>
      <c r="C7" s="1"/>
      <c r="D7" s="1"/>
      <c r="E7" s="6"/>
      <c r="F7" s="6"/>
      <c r="G7" s="6"/>
      <c r="H7" s="7"/>
      <c r="I7" s="7"/>
      <c r="J7" s="7"/>
      <c r="K7" s="7"/>
      <c r="L7" s="7"/>
      <c r="M7" s="7"/>
      <c r="N7" s="7"/>
      <c r="O7" s="7"/>
      <c r="P7" s="7"/>
      <c r="Q7" s="16"/>
      <c r="R7" s="7"/>
      <c r="S7" s="7"/>
      <c r="T7" s="7"/>
      <c r="U7" s="7"/>
      <c r="V7" s="7"/>
      <c r="W7" s="10"/>
      <c r="X7" s="10"/>
      <c r="Y7" s="10"/>
      <c r="Z7" s="10"/>
      <c r="AA7" s="10"/>
      <c r="AB7" s="10"/>
      <c r="AC7" s="10"/>
      <c r="AD7" s="10"/>
    </row>
    <row r="8" spans="1:30" ht="12.75">
      <c r="A8" s="29"/>
      <c r="B8" s="137" t="s">
        <v>146</v>
      </c>
      <c r="C8" s="321" t="s">
        <v>168</v>
      </c>
      <c r="D8" s="321"/>
      <c r="E8" s="321"/>
      <c r="F8" s="172"/>
      <c r="G8" s="172"/>
      <c r="H8" s="146"/>
      <c r="I8" s="146"/>
      <c r="J8" s="146"/>
      <c r="K8" s="146"/>
      <c r="L8" s="146"/>
      <c r="M8" s="146"/>
      <c r="N8" s="146"/>
      <c r="O8" s="146"/>
      <c r="P8" s="146"/>
      <c r="Q8" s="5"/>
      <c r="R8" s="154"/>
      <c r="S8" s="154"/>
      <c r="T8" s="154"/>
      <c r="U8" s="154"/>
      <c r="V8" s="154"/>
      <c r="W8" s="154"/>
      <c r="X8" s="154"/>
      <c r="Y8" s="154"/>
      <c r="Z8" s="154"/>
      <c r="AA8" s="154"/>
      <c r="AB8" s="154"/>
      <c r="AC8" s="154"/>
      <c r="AD8" s="154"/>
    </row>
    <row r="9" spans="1:30" ht="12.75">
      <c r="A9" s="29"/>
      <c r="B9" s="149"/>
      <c r="C9" s="97"/>
      <c r="D9" s="97"/>
      <c r="E9" s="97"/>
      <c r="F9" s="172"/>
      <c r="G9" s="172"/>
      <c r="H9" s="146"/>
      <c r="I9" s="146"/>
      <c r="J9" s="146"/>
      <c r="K9" s="146"/>
      <c r="L9" s="146"/>
      <c r="M9" s="146"/>
      <c r="N9" s="146"/>
      <c r="O9" s="146"/>
      <c r="P9" s="146"/>
      <c r="Q9" s="5"/>
      <c r="R9" s="154"/>
      <c r="S9" s="154"/>
      <c r="T9" s="154"/>
      <c r="U9" s="154"/>
      <c r="V9" s="154"/>
      <c r="W9" s="154"/>
      <c r="X9" s="154"/>
      <c r="Y9" s="154"/>
      <c r="Z9" s="154"/>
      <c r="AA9" s="154"/>
      <c r="AB9" s="154"/>
      <c r="AC9" s="154"/>
      <c r="AD9" s="154"/>
    </row>
    <row r="10" spans="2:17" ht="12.75">
      <c r="B10" s="17"/>
      <c r="C10" s="253"/>
      <c r="D10" s="254" t="s">
        <v>0</v>
      </c>
      <c r="E10" s="266" t="str">
        <f>+'Part 1'!E10</f>
        <v>Sep-16</v>
      </c>
      <c r="F10" s="266" t="str">
        <f>+'Part 1'!F10</f>
        <v>Oct-16</v>
      </c>
      <c r="G10" s="266" t="str">
        <f>+'Part 1'!G10</f>
        <v>Nov-16</v>
      </c>
      <c r="H10" s="266" t="str">
        <f>+'Part 1'!H10</f>
        <v>Dec-16</v>
      </c>
      <c r="I10" s="266" t="str">
        <f>+'Part 1'!I10</f>
        <v>Jan-17</v>
      </c>
      <c r="J10" s="266" t="str">
        <f>+'Part 1'!J10</f>
        <v>Feb-17</v>
      </c>
      <c r="K10" s="266" t="str">
        <f>+'Part 1'!K10</f>
        <v>Mar-17</v>
      </c>
      <c r="L10" s="266" t="str">
        <f>+'Part 1'!L10</f>
        <v>Apr-17</v>
      </c>
      <c r="M10" s="266" t="str">
        <f>+'Part 1'!M10</f>
        <v>May-17</v>
      </c>
      <c r="N10" s="266" t="str">
        <f>+'Part 1'!N10</f>
        <v>Jun-17</v>
      </c>
      <c r="O10" s="266" t="str">
        <f>+'Part 1'!O10</f>
        <v>Jul-17</v>
      </c>
      <c r="P10" s="266" t="str">
        <f>+'Part 1'!P10</f>
        <v>Aug-17</v>
      </c>
      <c r="Q10" s="255" t="s">
        <v>1</v>
      </c>
    </row>
    <row r="11" spans="1:2" ht="12.75">
      <c r="A11" s="142" t="s">
        <v>27</v>
      </c>
      <c r="B11" s="134"/>
    </row>
    <row r="12" spans="1:17" ht="12.75">
      <c r="A12" s="13">
        <v>1</v>
      </c>
      <c r="B12" s="178" t="s">
        <v>180</v>
      </c>
      <c r="E12" s="276"/>
      <c r="F12" s="276"/>
      <c r="G12" s="276"/>
      <c r="H12" s="276"/>
      <c r="I12" s="276"/>
      <c r="J12" s="276"/>
      <c r="K12" s="276"/>
      <c r="L12" s="276"/>
      <c r="M12" s="276"/>
      <c r="N12" s="276"/>
      <c r="O12" s="276"/>
      <c r="P12" s="276"/>
      <c r="Q12" s="99">
        <f>IF(Q26=0,0,+Q17/Q26)</f>
        <v>0</v>
      </c>
    </row>
    <row r="13" spans="1:2" ht="12.75">
      <c r="A13" s="13"/>
      <c r="B13" s="53"/>
    </row>
    <row r="14" spans="1:2" ht="12.75">
      <c r="A14" s="13"/>
      <c r="B14" s="40" t="s">
        <v>160</v>
      </c>
    </row>
    <row r="15" spans="1:17" ht="12.75">
      <c r="A15" s="13">
        <v>2</v>
      </c>
      <c r="B15" s="20" t="s">
        <v>30</v>
      </c>
      <c r="E15" s="35">
        <f>ROUND(SUM(E20:E24)*E12,0)</f>
        <v>0</v>
      </c>
      <c r="F15" s="35">
        <f>ROUND(SUM(F20:F24)*F12,0)</f>
        <v>0</v>
      </c>
      <c r="G15" s="35">
        <f>ROUND(SUM(G20:G24)*G12,0)</f>
        <v>0</v>
      </c>
      <c r="H15" s="35">
        <f>ROUND(SUM(H20:H24)*H12,0)</f>
        <v>0</v>
      </c>
      <c r="I15" s="35">
        <f>ROUND(SUM(I20:I24)*I12,0)</f>
        <v>0</v>
      </c>
      <c r="J15" s="35">
        <f aca="true" t="shared" si="0" ref="J15:P15">ROUND(SUM(J20:J24)*J12,0)</f>
        <v>0</v>
      </c>
      <c r="K15" s="35">
        <f t="shared" si="0"/>
        <v>0</v>
      </c>
      <c r="L15" s="35">
        <f t="shared" si="0"/>
        <v>0</v>
      </c>
      <c r="M15" s="35">
        <f t="shared" si="0"/>
        <v>0</v>
      </c>
      <c r="N15" s="35">
        <f t="shared" si="0"/>
        <v>0</v>
      </c>
      <c r="O15" s="35">
        <f t="shared" si="0"/>
        <v>0</v>
      </c>
      <c r="P15" s="35">
        <f t="shared" si="0"/>
        <v>0</v>
      </c>
      <c r="Q15" s="72">
        <f>SUM(E15:P15)</f>
        <v>0</v>
      </c>
    </row>
    <row r="16" spans="1:17" ht="12.75">
      <c r="A16" s="13">
        <v>3</v>
      </c>
      <c r="B16" s="34" t="s">
        <v>31</v>
      </c>
      <c r="E16" s="55">
        <f>ROUND(E25*E12,0)</f>
        <v>0</v>
      </c>
      <c r="F16" s="55">
        <f>ROUND(F25*F12,0)</f>
        <v>0</v>
      </c>
      <c r="G16" s="55">
        <f>ROUND(G25*G12,0)</f>
        <v>0</v>
      </c>
      <c r="H16" s="55">
        <f>ROUND(H25*H12,0)</f>
        <v>0</v>
      </c>
      <c r="I16" s="55">
        <f>ROUND(I25*I12,0)</f>
        <v>0</v>
      </c>
      <c r="J16" s="55">
        <f aca="true" t="shared" si="1" ref="J16:P16">ROUND(J25*J12,0)</f>
        <v>0</v>
      </c>
      <c r="K16" s="55">
        <f t="shared" si="1"/>
        <v>0</v>
      </c>
      <c r="L16" s="55">
        <f t="shared" si="1"/>
        <v>0</v>
      </c>
      <c r="M16" s="55">
        <f t="shared" si="1"/>
        <v>0</v>
      </c>
      <c r="N16" s="55">
        <f t="shared" si="1"/>
        <v>0</v>
      </c>
      <c r="O16" s="55">
        <f t="shared" si="1"/>
        <v>0</v>
      </c>
      <c r="P16" s="55">
        <f t="shared" si="1"/>
        <v>0</v>
      </c>
      <c r="Q16" s="73">
        <f>SUM(E16:P16)</f>
        <v>0</v>
      </c>
    </row>
    <row r="17" spans="1:17" ht="13.5" thickBot="1">
      <c r="A17" s="13">
        <v>4</v>
      </c>
      <c r="B17" s="83" t="s">
        <v>167</v>
      </c>
      <c r="E17" s="74">
        <f>+E15+E16</f>
        <v>0</v>
      </c>
      <c r="F17" s="74">
        <f>+F15+F16</f>
        <v>0</v>
      </c>
      <c r="G17" s="74">
        <f>+G15+G16</f>
        <v>0</v>
      </c>
      <c r="H17" s="74">
        <f>+H15+H16</f>
        <v>0</v>
      </c>
      <c r="I17" s="74">
        <f>+I15+I16</f>
        <v>0</v>
      </c>
      <c r="J17" s="74">
        <f aca="true" t="shared" si="2" ref="J17:P17">+J15+J16</f>
        <v>0</v>
      </c>
      <c r="K17" s="74">
        <f t="shared" si="2"/>
        <v>0</v>
      </c>
      <c r="L17" s="74">
        <f t="shared" si="2"/>
        <v>0</v>
      </c>
      <c r="M17" s="74">
        <f t="shared" si="2"/>
        <v>0</v>
      </c>
      <c r="N17" s="74">
        <f t="shared" si="2"/>
        <v>0</v>
      </c>
      <c r="O17" s="74">
        <f t="shared" si="2"/>
        <v>0</v>
      </c>
      <c r="P17" s="74">
        <f t="shared" si="2"/>
        <v>0</v>
      </c>
      <c r="Q17" s="102">
        <f>+Q15+Q16</f>
        <v>0</v>
      </c>
    </row>
    <row r="18" spans="1:2" ht="13.5" thickTop="1">
      <c r="A18" s="13"/>
      <c r="B18" s="54"/>
    </row>
    <row r="19" spans="1:2" ht="12.75">
      <c r="A19" s="13"/>
      <c r="B19" s="125" t="s">
        <v>181</v>
      </c>
    </row>
    <row r="20" spans="1:17" ht="12.75">
      <c r="A20" s="13">
        <v>5</v>
      </c>
      <c r="B20" s="20" t="s">
        <v>261</v>
      </c>
      <c r="E20" s="219"/>
      <c r="F20" s="219"/>
      <c r="G20" s="219"/>
      <c r="H20" s="219"/>
      <c r="I20" s="219"/>
      <c r="J20" s="219"/>
      <c r="K20" s="219"/>
      <c r="L20" s="219"/>
      <c r="M20" s="219"/>
      <c r="N20" s="219"/>
      <c r="O20" s="219"/>
      <c r="P20" s="219"/>
      <c r="Q20" s="72">
        <f aca="true" t="shared" si="3" ref="Q20:Q25">SUM(E20:P20)</f>
        <v>0</v>
      </c>
    </row>
    <row r="21" spans="1:17" ht="12.75">
      <c r="A21" s="13">
        <v>6</v>
      </c>
      <c r="B21" s="20" t="s">
        <v>262</v>
      </c>
      <c r="E21" s="219"/>
      <c r="F21" s="219"/>
      <c r="G21" s="219"/>
      <c r="H21" s="219"/>
      <c r="I21" s="219"/>
      <c r="J21" s="219"/>
      <c r="K21" s="219"/>
      <c r="L21" s="219"/>
      <c r="M21" s="219"/>
      <c r="N21" s="219"/>
      <c r="O21" s="219"/>
      <c r="P21" s="219"/>
      <c r="Q21" s="72">
        <f t="shared" si="3"/>
        <v>0</v>
      </c>
    </row>
    <row r="22" spans="1:17" ht="12.75">
      <c r="A22" s="13">
        <v>7</v>
      </c>
      <c r="B22" s="20" t="s">
        <v>263</v>
      </c>
      <c r="E22" s="219"/>
      <c r="F22" s="219"/>
      <c r="G22" s="219"/>
      <c r="H22" s="219"/>
      <c r="I22" s="219"/>
      <c r="J22" s="219"/>
      <c r="K22" s="219"/>
      <c r="L22" s="219"/>
      <c r="M22" s="219"/>
      <c r="N22" s="219"/>
      <c r="O22" s="219"/>
      <c r="P22" s="219"/>
      <c r="Q22" s="72">
        <f t="shared" si="3"/>
        <v>0</v>
      </c>
    </row>
    <row r="23" spans="1:17" ht="12.75">
      <c r="A23" s="13">
        <v>8</v>
      </c>
      <c r="B23" s="20" t="s">
        <v>266</v>
      </c>
      <c r="E23" s="219"/>
      <c r="F23" s="219"/>
      <c r="G23" s="219"/>
      <c r="H23" s="219"/>
      <c r="I23" s="219"/>
      <c r="J23" s="219"/>
      <c r="K23" s="219"/>
      <c r="L23" s="219"/>
      <c r="M23" s="219"/>
      <c r="N23" s="219"/>
      <c r="O23" s="219"/>
      <c r="P23" s="219"/>
      <c r="Q23" s="72">
        <f t="shared" si="3"/>
        <v>0</v>
      </c>
    </row>
    <row r="24" spans="1:17" ht="12.75">
      <c r="A24" s="13">
        <v>9</v>
      </c>
      <c r="B24" s="271" t="s">
        <v>267</v>
      </c>
      <c r="E24" s="219"/>
      <c r="F24" s="219"/>
      <c r="G24" s="219"/>
      <c r="H24" s="219"/>
      <c r="I24" s="219"/>
      <c r="J24" s="219"/>
      <c r="K24" s="219"/>
      <c r="L24" s="219"/>
      <c r="M24" s="219"/>
      <c r="N24" s="219"/>
      <c r="O24" s="219"/>
      <c r="P24" s="219"/>
      <c r="Q24" s="72">
        <f t="shared" si="3"/>
        <v>0</v>
      </c>
    </row>
    <row r="25" spans="1:17" ht="12.75">
      <c r="A25" s="13">
        <v>10</v>
      </c>
      <c r="B25" s="34" t="s">
        <v>31</v>
      </c>
      <c r="E25" s="275"/>
      <c r="F25" s="275"/>
      <c r="G25" s="275"/>
      <c r="H25" s="275"/>
      <c r="I25" s="275"/>
      <c r="J25" s="275"/>
      <c r="K25" s="275"/>
      <c r="L25" s="275"/>
      <c r="M25" s="275"/>
      <c r="N25" s="275"/>
      <c r="O25" s="275"/>
      <c r="P25" s="275"/>
      <c r="Q25" s="73">
        <f t="shared" si="3"/>
        <v>0</v>
      </c>
    </row>
    <row r="26" spans="1:17" ht="13.5" thickBot="1">
      <c r="A26" s="13">
        <v>11</v>
      </c>
      <c r="B26" s="49" t="s">
        <v>34</v>
      </c>
      <c r="C26" s="91"/>
      <c r="D26" s="91"/>
      <c r="E26" s="81">
        <f aca="true" t="shared" si="4" ref="E26:Q26">SUM(E20:E25)</f>
        <v>0</v>
      </c>
      <c r="F26" s="81">
        <f t="shared" si="4"/>
        <v>0</v>
      </c>
      <c r="G26" s="81">
        <f t="shared" si="4"/>
        <v>0</v>
      </c>
      <c r="H26" s="81">
        <f t="shared" si="4"/>
        <v>0</v>
      </c>
      <c r="I26" s="81">
        <f t="shared" si="4"/>
        <v>0</v>
      </c>
      <c r="J26" s="81">
        <f aca="true" t="shared" si="5" ref="J26:P26">SUM(J20:J25)</f>
        <v>0</v>
      </c>
      <c r="K26" s="81">
        <f t="shared" si="5"/>
        <v>0</v>
      </c>
      <c r="L26" s="81">
        <f t="shared" si="5"/>
        <v>0</v>
      </c>
      <c r="M26" s="81">
        <f t="shared" si="5"/>
        <v>0</v>
      </c>
      <c r="N26" s="81">
        <f t="shared" si="5"/>
        <v>0</v>
      </c>
      <c r="O26" s="81">
        <f t="shared" si="5"/>
        <v>0</v>
      </c>
      <c r="P26" s="81">
        <f t="shared" si="5"/>
        <v>0</v>
      </c>
      <c r="Q26" s="98">
        <f t="shared" si="4"/>
        <v>0</v>
      </c>
    </row>
    <row r="27" spans="1:2" ht="13.5" thickTop="1">
      <c r="A27" s="13"/>
      <c r="B27" s="20"/>
    </row>
    <row r="28" spans="1:31" ht="12.75">
      <c r="A28" s="13"/>
      <c r="B28" s="40" t="s">
        <v>121</v>
      </c>
      <c r="S28" s="20"/>
      <c r="T28" s="8"/>
      <c r="U28" s="8"/>
      <c r="V28" s="8"/>
      <c r="W28" s="8"/>
      <c r="X28" s="8"/>
      <c r="Y28" s="8"/>
      <c r="Z28" s="8"/>
      <c r="AA28" s="8"/>
      <c r="AB28" s="8"/>
      <c r="AC28" s="8"/>
      <c r="AD28" s="8"/>
      <c r="AE28" s="43"/>
    </row>
    <row r="29" spans="1:31" ht="12.75">
      <c r="A29" s="13">
        <v>12</v>
      </c>
      <c r="B29" s="20" t="s">
        <v>32</v>
      </c>
      <c r="E29" s="45">
        <f>SUM('Part 5'!E14+'Part 5'!E19)</f>
        <v>0</v>
      </c>
      <c r="F29" s="45">
        <f>SUM('Part 5'!F14+'Part 5'!F19)</f>
        <v>0</v>
      </c>
      <c r="G29" s="45">
        <f>SUM('Part 5'!G14+'Part 5'!G19)</f>
        <v>0</v>
      </c>
      <c r="H29" s="45">
        <f>SUM('Part 5'!H14+'Part 5'!H19)</f>
        <v>0</v>
      </c>
      <c r="I29" s="45">
        <f>SUM('Part 5'!I14+'Part 5'!I19)</f>
        <v>0</v>
      </c>
      <c r="J29" s="45">
        <f>SUM('Part 5'!J14+'Part 5'!J19)</f>
        <v>0</v>
      </c>
      <c r="K29" s="45">
        <f>SUM('Part 5'!K14+'Part 5'!K19)</f>
        <v>0</v>
      </c>
      <c r="L29" s="45">
        <f>SUM('Part 5'!L14+'Part 5'!L19)</f>
        <v>0</v>
      </c>
      <c r="M29" s="45">
        <f>SUM('Part 5'!M14+'Part 5'!M19)</f>
        <v>0</v>
      </c>
      <c r="N29" s="45">
        <f>SUM('Part 5'!N14+'Part 5'!N19)</f>
        <v>0</v>
      </c>
      <c r="O29" s="45">
        <f>SUM('Part 5'!O14+'Part 5'!O19)</f>
        <v>0</v>
      </c>
      <c r="P29" s="45">
        <f>SUM('Part 5'!P14+'Part 5'!P19)</f>
        <v>0</v>
      </c>
      <c r="Q29" s="72">
        <f>SUM(E29:P29)</f>
        <v>0</v>
      </c>
      <c r="S29" s="45"/>
      <c r="T29" s="45"/>
      <c r="U29" s="45"/>
      <c r="V29" s="45"/>
      <c r="W29" s="45"/>
      <c r="X29" s="45"/>
      <c r="Y29" s="45"/>
      <c r="Z29" s="45"/>
      <c r="AA29" s="45"/>
      <c r="AB29" s="45"/>
      <c r="AC29" s="45"/>
      <c r="AD29" s="45"/>
      <c r="AE29" s="45"/>
    </row>
    <row r="30" spans="1:31" ht="12.75">
      <c r="A30" s="13">
        <v>13</v>
      </c>
      <c r="B30" s="34" t="s">
        <v>33</v>
      </c>
      <c r="C30" s="91"/>
      <c r="D30" s="91"/>
      <c r="E30" s="275"/>
      <c r="F30" s="275"/>
      <c r="G30" s="275"/>
      <c r="H30" s="275"/>
      <c r="I30" s="275"/>
      <c r="J30" s="275"/>
      <c r="K30" s="275"/>
      <c r="L30" s="275"/>
      <c r="M30" s="275"/>
      <c r="N30" s="275"/>
      <c r="O30" s="275"/>
      <c r="P30" s="275"/>
      <c r="Q30" s="104">
        <f>SUM(E30:P30)</f>
        <v>0</v>
      </c>
      <c r="S30" s="78"/>
      <c r="T30" s="78"/>
      <c r="U30" s="78"/>
      <c r="V30" s="78"/>
      <c r="W30" s="78"/>
      <c r="X30" s="78"/>
      <c r="Y30" s="78"/>
      <c r="Z30" s="78"/>
      <c r="AA30" s="78"/>
      <c r="AB30" s="78"/>
      <c r="AC30" s="78"/>
      <c r="AD30" s="78"/>
      <c r="AE30" s="45"/>
    </row>
    <row r="31" spans="1:31" ht="13.5" thickBot="1">
      <c r="A31" s="13">
        <v>14</v>
      </c>
      <c r="B31" s="34" t="s">
        <v>35</v>
      </c>
      <c r="C31" s="91"/>
      <c r="D31" s="91"/>
      <c r="E31" s="44">
        <f aca="true" t="shared" si="6" ref="E31:Q31">ROUND(SUM(E29:E30),0)</f>
        <v>0</v>
      </c>
      <c r="F31" s="44">
        <f t="shared" si="6"/>
        <v>0</v>
      </c>
      <c r="G31" s="44">
        <f t="shared" si="6"/>
        <v>0</v>
      </c>
      <c r="H31" s="44">
        <f t="shared" si="6"/>
        <v>0</v>
      </c>
      <c r="I31" s="44">
        <f t="shared" si="6"/>
        <v>0</v>
      </c>
      <c r="J31" s="44">
        <f aca="true" t="shared" si="7" ref="J31:P31">ROUND(SUM(J29:J30),0)</f>
        <v>0</v>
      </c>
      <c r="K31" s="44">
        <f t="shared" si="7"/>
        <v>0</v>
      </c>
      <c r="L31" s="44">
        <f t="shared" si="7"/>
        <v>0</v>
      </c>
      <c r="M31" s="44">
        <f t="shared" si="7"/>
        <v>0</v>
      </c>
      <c r="N31" s="44">
        <f t="shared" si="7"/>
        <v>0</v>
      </c>
      <c r="O31" s="44">
        <f t="shared" si="7"/>
        <v>0</v>
      </c>
      <c r="P31" s="44">
        <f t="shared" si="7"/>
        <v>0</v>
      </c>
      <c r="Q31" s="94">
        <f t="shared" si="6"/>
        <v>0</v>
      </c>
      <c r="S31" s="45"/>
      <c r="T31" s="45"/>
      <c r="U31" s="45"/>
      <c r="V31" s="45"/>
      <c r="W31" s="45"/>
      <c r="X31" s="45"/>
      <c r="Y31" s="45"/>
      <c r="Z31" s="45"/>
      <c r="AA31" s="45"/>
      <c r="AB31" s="45"/>
      <c r="AC31" s="45"/>
      <c r="AD31" s="45"/>
      <c r="AE31" s="45"/>
    </row>
    <row r="32" spans="1:31" ht="13.5" thickTop="1">
      <c r="A32" s="13"/>
      <c r="B32" s="34"/>
      <c r="C32" s="91"/>
      <c r="D32" s="91"/>
      <c r="E32" s="91"/>
      <c r="F32" s="91"/>
      <c r="G32" s="91"/>
      <c r="H32" s="91"/>
      <c r="I32" s="91"/>
      <c r="J32" s="91"/>
      <c r="K32" s="91"/>
      <c r="L32" s="91"/>
      <c r="M32" s="91"/>
      <c r="N32" s="91"/>
      <c r="O32" s="91"/>
      <c r="P32" s="91"/>
      <c r="Q32" s="91"/>
      <c r="S32" s="45"/>
      <c r="T32" s="45"/>
      <c r="U32" s="45"/>
      <c r="V32" s="45"/>
      <c r="W32" s="45"/>
      <c r="X32" s="45"/>
      <c r="Y32" s="45"/>
      <c r="Z32" s="45"/>
      <c r="AA32" s="45"/>
      <c r="AB32" s="45"/>
      <c r="AC32" s="45"/>
      <c r="AD32" s="45"/>
      <c r="AE32" s="45"/>
    </row>
    <row r="33" spans="1:31" ht="12.75">
      <c r="A33" s="13"/>
      <c r="B33" s="40" t="s">
        <v>184</v>
      </c>
      <c r="S33" s="34"/>
      <c r="T33" s="34"/>
      <c r="U33" s="34"/>
      <c r="V33" s="34"/>
      <c r="W33" s="34"/>
      <c r="X33" s="34"/>
      <c r="Y33" s="34"/>
      <c r="Z33" s="34"/>
      <c r="AA33" s="34"/>
      <c r="AB33" s="34"/>
      <c r="AC33" s="34"/>
      <c r="AD33" s="34"/>
      <c r="AE33" s="34"/>
    </row>
    <row r="34" spans="1:31" ht="12.75">
      <c r="A34" s="13">
        <v>15</v>
      </c>
      <c r="B34" s="20" t="s">
        <v>32</v>
      </c>
      <c r="E34" s="106">
        <f>IF(E26=0,0,ROUND(E29/(E26-E25),0))</f>
        <v>0</v>
      </c>
      <c r="F34" s="106">
        <f>IF(F26=0,0,ROUND(F29/(F26-F25),0))</f>
        <v>0</v>
      </c>
      <c r="G34" s="106">
        <f>IF(G26=0,0,ROUND(G29/(G26-G25),0))</f>
        <v>0</v>
      </c>
      <c r="H34" s="106">
        <f>IF(H26=0,0,ROUND(H29/(H26-H25),0))</f>
        <v>0</v>
      </c>
      <c r="I34" s="106">
        <f>IF(I26=0,0,ROUND(I29/(I26-I25),0))</f>
        <v>0</v>
      </c>
      <c r="J34" s="106">
        <f aca="true" t="shared" si="8" ref="J34:P34">IF(J26=0,0,ROUND(J29/(J26-J25),0))</f>
        <v>0</v>
      </c>
      <c r="K34" s="106">
        <f t="shared" si="8"/>
        <v>0</v>
      </c>
      <c r="L34" s="106">
        <f t="shared" si="8"/>
        <v>0</v>
      </c>
      <c r="M34" s="106">
        <f t="shared" si="8"/>
        <v>0</v>
      </c>
      <c r="N34" s="106">
        <f t="shared" si="8"/>
        <v>0</v>
      </c>
      <c r="O34" s="106">
        <f t="shared" si="8"/>
        <v>0</v>
      </c>
      <c r="P34" s="106">
        <f t="shared" si="8"/>
        <v>0</v>
      </c>
      <c r="Q34" s="106">
        <f>IF(Q26=0,0,ROUND(Q29/(Q26-Q25),0))</f>
        <v>0</v>
      </c>
      <c r="S34" s="82"/>
      <c r="T34" s="82"/>
      <c r="U34" s="82"/>
      <c r="V34" s="82"/>
      <c r="W34" s="82"/>
      <c r="X34" s="82"/>
      <c r="Y34" s="82"/>
      <c r="Z34" s="82"/>
      <c r="AA34" s="82"/>
      <c r="AB34" s="82"/>
      <c r="AC34" s="82"/>
      <c r="AD34" s="82"/>
      <c r="AE34" s="82"/>
    </row>
    <row r="35" spans="1:31" ht="12.75">
      <c r="A35" s="13">
        <v>16</v>
      </c>
      <c r="B35" s="34" t="s">
        <v>33</v>
      </c>
      <c r="E35" s="106">
        <f aca="true" t="shared" si="9" ref="E35:I36">IF(E25=0,0,ROUND(E30/E25,0))</f>
        <v>0</v>
      </c>
      <c r="F35" s="106">
        <f t="shared" si="9"/>
        <v>0</v>
      </c>
      <c r="G35" s="106">
        <f t="shared" si="9"/>
        <v>0</v>
      </c>
      <c r="H35" s="106">
        <f t="shared" si="9"/>
        <v>0</v>
      </c>
      <c r="I35" s="106">
        <f t="shared" si="9"/>
        <v>0</v>
      </c>
      <c r="J35" s="106">
        <f aca="true" t="shared" si="10" ref="J35:P35">IF(J25=0,0,ROUND(J30/J25,0))</f>
        <v>0</v>
      </c>
      <c r="K35" s="106">
        <f t="shared" si="10"/>
        <v>0</v>
      </c>
      <c r="L35" s="106">
        <f t="shared" si="10"/>
        <v>0</v>
      </c>
      <c r="M35" s="106">
        <f t="shared" si="10"/>
        <v>0</v>
      </c>
      <c r="N35" s="106">
        <f t="shared" si="10"/>
        <v>0</v>
      </c>
      <c r="O35" s="106">
        <f t="shared" si="10"/>
        <v>0</v>
      </c>
      <c r="P35" s="106">
        <f t="shared" si="10"/>
        <v>0</v>
      </c>
      <c r="Q35" s="106">
        <f>IF(Q25=0,0,ROUND(Q30/Q25,0))</f>
        <v>0</v>
      </c>
      <c r="S35" s="82"/>
      <c r="T35" s="82"/>
      <c r="U35" s="82"/>
      <c r="V35" s="82"/>
      <c r="W35" s="82"/>
      <c r="X35" s="82"/>
      <c r="Y35" s="82"/>
      <c r="Z35" s="82"/>
      <c r="AA35" s="82"/>
      <c r="AB35" s="82"/>
      <c r="AC35" s="82"/>
      <c r="AD35" s="82"/>
      <c r="AE35" s="82"/>
    </row>
    <row r="36" spans="1:31" ht="13.5" thickBot="1">
      <c r="A36" s="13">
        <v>17</v>
      </c>
      <c r="B36" s="49" t="s">
        <v>36</v>
      </c>
      <c r="E36" s="107">
        <f t="shared" si="9"/>
        <v>0</v>
      </c>
      <c r="F36" s="107">
        <f t="shared" si="9"/>
        <v>0</v>
      </c>
      <c r="G36" s="107">
        <f t="shared" si="9"/>
        <v>0</v>
      </c>
      <c r="H36" s="107">
        <f t="shared" si="9"/>
        <v>0</v>
      </c>
      <c r="I36" s="107">
        <f t="shared" si="9"/>
        <v>0</v>
      </c>
      <c r="J36" s="107">
        <f aca="true" t="shared" si="11" ref="J36:P36">IF(J26=0,0,ROUND(J31/J26,0))</f>
        <v>0</v>
      </c>
      <c r="K36" s="107">
        <f t="shared" si="11"/>
        <v>0</v>
      </c>
      <c r="L36" s="107">
        <f t="shared" si="11"/>
        <v>0</v>
      </c>
      <c r="M36" s="107">
        <f t="shared" si="11"/>
        <v>0</v>
      </c>
      <c r="N36" s="107">
        <f t="shared" si="11"/>
        <v>0</v>
      </c>
      <c r="O36" s="107">
        <f t="shared" si="11"/>
        <v>0</v>
      </c>
      <c r="P36" s="107">
        <f t="shared" si="11"/>
        <v>0</v>
      </c>
      <c r="Q36" s="108">
        <f>IF(Q26=0,0,ROUND(Q31/Q26,0))</f>
        <v>0</v>
      </c>
      <c r="S36" s="82"/>
      <c r="T36" s="82"/>
      <c r="U36" s="82"/>
      <c r="V36" s="82"/>
      <c r="W36" s="82"/>
      <c r="X36" s="82"/>
      <c r="Y36" s="82"/>
      <c r="Z36" s="82"/>
      <c r="AA36" s="82"/>
      <c r="AB36" s="82"/>
      <c r="AC36" s="82"/>
      <c r="AD36" s="82"/>
      <c r="AE36" s="82"/>
    </row>
    <row r="37" spans="1:30" ht="13.5" thickTop="1">
      <c r="A37" s="13"/>
      <c r="B37" s="50"/>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row>
    <row r="38" spans="1:30" ht="26.25" customHeight="1">
      <c r="A38" s="315" t="str">
        <f>+'Part 1'!A57:Q57</f>
        <v>Note: Except where stated otherwise, reporting is on an incurred basis (that is, reported in the period corresponding to dates of service, rather than to date paid).  All prior quarters' data must be updated to reflect the most recent revised IBNR estimates.</v>
      </c>
      <c r="B38" s="315"/>
      <c r="C38" s="315"/>
      <c r="D38" s="315"/>
      <c r="E38" s="315"/>
      <c r="F38" s="315"/>
      <c r="G38" s="315"/>
      <c r="H38" s="315"/>
      <c r="I38" s="315"/>
      <c r="J38" s="315"/>
      <c r="K38" s="315"/>
      <c r="L38" s="315"/>
      <c r="M38" s="315"/>
      <c r="N38" s="315"/>
      <c r="O38" s="315"/>
      <c r="P38" s="315"/>
      <c r="Q38" s="315"/>
      <c r="R38" s="22"/>
      <c r="S38" s="22"/>
      <c r="T38" s="22"/>
      <c r="U38" s="22"/>
      <c r="V38" s="22"/>
      <c r="X38" s="13"/>
      <c r="Y38" s="13"/>
      <c r="Z38" s="13"/>
      <c r="AA38" s="13"/>
      <c r="AB38" s="13"/>
      <c r="AC38" s="13"/>
      <c r="AD38" s="13"/>
    </row>
  </sheetData>
  <sheetProtection password="C4A1" sheet="1"/>
  <mergeCells count="4">
    <mergeCell ref="A38:Q38"/>
    <mergeCell ref="C8:E8"/>
    <mergeCell ref="D6:E6"/>
    <mergeCell ref="C3:H3"/>
  </mergeCells>
  <dataValidations count="1">
    <dataValidation type="decimal" allowBlank="1" showInputMessage="1" showErrorMessage="1" errorTitle="Non-numeric value entered." error="Only numeric entries are acceptable.  Try again." sqref="E20:P25 E30:P30 E12:P12">
      <formula1>-9999999999999990</formula1>
      <formula2>9999999999999990</formula2>
    </dataValidation>
  </dataValidations>
  <printOptions/>
  <pageMargins left="0" right="0" top="0.5" bottom="0.5" header="0.5" footer="0.5"/>
  <pageSetup cellComments="asDisplayed" fitToHeight="1" fitToWidth="1" horizontalDpi="600" verticalDpi="600" orientation="landscape" scale="54" r:id="rId1"/>
  <headerFooter alignWithMargins="0">
    <oddFooter>&amp;L&amp;A&amp;CDSPs and Delivery Expenses&amp;R&amp;D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HHSC Financial Statistical Report (FSR)</dc:title>
  <dc:subject>HHSC-defined report, per Contract</dc:subject>
  <dc:creator>Veach,Laura (HHSC)</dc:creator>
  <cp:keywords>HHSC, FSR, capitated Medicaid, managed care, medical transportation, financial report</cp:keywords>
  <dc:description>Customer-defined financial &amp; statistical report, required to be filled-out by supplier/contractor, subject to audit, with penalties for mis-reporting.</dc:description>
  <cp:lastModifiedBy>Laura Veach</cp:lastModifiedBy>
  <cp:lastPrinted>2017-06-09T21:02:22Z</cp:lastPrinted>
  <dcterms:created xsi:type="dcterms:W3CDTF">2011-06-16T19:21:33Z</dcterms:created>
  <dcterms:modified xsi:type="dcterms:W3CDTF">2017-06-09T21:02:30Z</dcterms:modified>
  <cp:category>Medicaid capitated at-risk FRB contract reporting</cp:category>
  <cp:version/>
  <cp:contentType/>
  <cp:contentStatus/>
</cp:coreProperties>
</file>

<file path=docProps/custom.xml><?xml version="1.0" encoding="utf-8"?>
<Properties xmlns="http://schemas.openxmlformats.org/officeDocument/2006/custom-properties" xmlns:vt="http://schemas.openxmlformats.org/officeDocument/2006/docPropsVTypes"/>
</file>