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435" windowHeight="11400" tabRatio="599" activeTab="0"/>
  </bookViews>
  <sheets>
    <sheet name="Document History" sheetId="1" r:id="rId1"/>
    <sheet name="Part 1" sheetId="2" r:id="rId2"/>
    <sheet name="Part 2" sheetId="3" r:id="rId3"/>
    <sheet name="Part 3" sheetId="4" r:id="rId4"/>
    <sheet name="Part 4" sheetId="5" r:id="rId5"/>
    <sheet name="Part 5" sheetId="6" r:id="rId6"/>
    <sheet name="Part 6" sheetId="7" r:id="rId7"/>
    <sheet name="Certification" sheetId="8" r:id="rId8"/>
  </sheets>
  <definedNames>
    <definedName name="Certification">'Certification'!$A$1:$K$23</definedName>
    <definedName name="Document_History">'Document History'!$A$1:$F$16</definedName>
    <definedName name="Part1_Expenses">'Part 1'!$A$21:$P$41</definedName>
    <definedName name="Part1_Header">'Part 1'!$A$1:$P$5</definedName>
    <definedName name="Part1_IncStatement">'Part 1'!$A$6:$P$41</definedName>
    <definedName name="Part1_PostIncome_Items">'Part 1'!$A$42:$P$47</definedName>
    <definedName name="Part1_Revenues">'Part 1'!$A$10:$P$20</definedName>
    <definedName name="Part2_Header">'Part 2'!$A$1:$P$5</definedName>
    <definedName name="Part2_Statistics">'Part 2'!$A$6:$P$19</definedName>
    <definedName name="Part3_Header">'Part 3'!$A$1:$P$5</definedName>
    <definedName name="Part3_Med_Pharm_Prem">'Part 3'!$A$6:$P$52</definedName>
    <definedName name="Part3_MedPrem">'Part 3'!$A$8:$P$25</definedName>
    <definedName name="Part3_PharmPrem">'Part 3'!$A$35:$P$52</definedName>
    <definedName name="Part4_Header">'Part 4'!$A$1:$P$5</definedName>
    <definedName name="Part4_MedExp_byClass">'Part 4'!$A$6:$P$65</definedName>
    <definedName name="Part4_MMs">'Part 4'!$A$66:$P$74</definedName>
    <definedName name="Part5_Balance">'Part 5'!$A$39:$P$41</definedName>
    <definedName name="Part5_Capitated_IncAbove">'Part 5'!$A$42:$P$47</definedName>
    <definedName name="Part5_Capitated_NotIncAbove">'Part 5'!$A$48:$P$49</definedName>
    <definedName name="Part5_Header">'Part 5'!$A$1:$P$5</definedName>
    <definedName name="Part5_MedExp_byServType">'Part 5'!$A$6:$P$38</definedName>
    <definedName name="Part5_Other">'Part 5'!$A$51:$P$58</definedName>
    <definedName name="Part6_Header">'Part 6'!$A$1:$P$5</definedName>
    <definedName name="Part6_RxExp_RiskGroup">'Part 6'!$A$6:$P$78</definedName>
    <definedName name="_xlnm.Print_Area" localSheetId="7">'Certification'!$A$1:$L$23</definedName>
    <definedName name="_xlnm.Print_Area" localSheetId="0">'Document History'!$A$1:$G$16</definedName>
    <definedName name="_xlnm.Print_Area" localSheetId="1">'Part 1'!$A$1:$Q$47</definedName>
    <definedName name="_xlnm.Print_Area" localSheetId="2">'Part 2'!$A$1:$P$19</definedName>
    <definedName name="_xlnm.Print_Area" localSheetId="3">'Part 3'!$A$1:$Q$52</definedName>
    <definedName name="_xlnm.Print_Area" localSheetId="4">'Part 4'!$A$1:$Q$74</definedName>
    <definedName name="_xlnm.Print_Area" localSheetId="5">'Part 5'!$A$1:$Q$58</definedName>
    <definedName name="_xlnm.Print_Area" localSheetId="6">'Part 6'!$A$1:$Q$78</definedName>
    <definedName name="_xlnm.Print_Titles" localSheetId="3">'Part 3'!$1:$7</definedName>
  </definedNames>
  <calcPr fullCalcOnLoad="1"/>
</workbook>
</file>

<file path=xl/sharedStrings.xml><?xml version="1.0" encoding="utf-8"?>
<sst xmlns="http://schemas.openxmlformats.org/spreadsheetml/2006/main" count="694" uniqueCount="351">
  <si>
    <t>Incurred Months:</t>
  </si>
  <si>
    <t>YTD</t>
  </si>
  <si>
    <t>Document Name</t>
  </si>
  <si>
    <t xml:space="preserve">State Fiscal Year:  </t>
  </si>
  <si>
    <t xml:space="preserve">Submission Date:  </t>
  </si>
  <si>
    <t xml:space="preserve">Submission Type:  </t>
  </si>
  <si>
    <t>Summary Income Statement</t>
  </si>
  <si>
    <t>Printed Name and Title of CEO, CFO, or equivalent (no delegates)</t>
  </si>
  <si>
    <t>On behalf of (legal name of Contractor)</t>
  </si>
  <si>
    <t>Date signed</t>
  </si>
  <si>
    <t xml:space="preserve">4.   </t>
  </si>
  <si>
    <t xml:space="preserve">5.   </t>
  </si>
  <si>
    <t xml:space="preserve">1.  </t>
  </si>
  <si>
    <t xml:space="preserve">2.  </t>
  </si>
  <si>
    <t xml:space="preserve">3.  </t>
  </si>
  <si>
    <t xml:space="preserve">7.  </t>
  </si>
  <si>
    <t xml:space="preserve">8.  </t>
  </si>
  <si>
    <t>Legal Signature of officer named above</t>
  </si>
  <si>
    <t>Program:</t>
  </si>
  <si>
    <t>HHSC  FINANCIAL STATISTICAL REPORT  (FSR)</t>
  </si>
  <si>
    <t>DO NOT DELETE BELOW THIS LINE</t>
  </si>
  <si>
    <t>Member Months:</t>
  </si>
  <si>
    <t>Revenues:</t>
  </si>
  <si>
    <t>Medical Expenses:</t>
  </si>
  <si>
    <t>STAR</t>
  </si>
  <si>
    <t>Dallas</t>
  </si>
  <si>
    <t>Statistics</t>
  </si>
  <si>
    <t>Other:</t>
  </si>
  <si>
    <t>Medical Expenses  by Service Type</t>
  </si>
  <si>
    <t>Pharmacy Premium $PMPM:</t>
  </si>
  <si>
    <t># of Prescriptions:</t>
  </si>
  <si>
    <t>DO NOT DELETE BELOW THIS LINE:</t>
  </si>
  <si>
    <t>Harris / Houston</t>
  </si>
  <si>
    <t>Ft. Worth / Tarrant</t>
  </si>
  <si>
    <t>El Paso</t>
  </si>
  <si>
    <t>Travis / Austin</t>
  </si>
  <si>
    <t>Lubbock</t>
  </si>
  <si>
    <t>Corpus / Nueces</t>
  </si>
  <si>
    <t>Bexar/San Antonio</t>
  </si>
  <si>
    <t>STAR+PLUS</t>
  </si>
  <si>
    <t>Dental</t>
  </si>
  <si>
    <t>MCO name:</t>
  </si>
  <si>
    <t>Hidalgo</t>
  </si>
  <si>
    <t>Jefferson</t>
  </si>
  <si>
    <t>Superior / Bankers / Centene</t>
  </si>
  <si>
    <t xml:space="preserve">6.   </t>
  </si>
  <si>
    <t xml:space="preserve">9.  </t>
  </si>
  <si>
    <t xml:space="preserve">10.   </t>
  </si>
  <si>
    <t>Post-income items:</t>
  </si>
  <si>
    <t>Included in Total Medical above:</t>
  </si>
  <si>
    <t>Not included in Total Medical above:</t>
  </si>
  <si>
    <t>Net Reinsurance Cost $-PMPM, as included in the annual actuarial rate-setting letter:</t>
  </si>
  <si>
    <t>CHIP (excl Perinatal)</t>
  </si>
  <si>
    <t>CHIP-Perinate</t>
  </si>
  <si>
    <t>STAR Health</t>
  </si>
  <si>
    <t>SFY13</t>
  </si>
  <si>
    <t>link:</t>
  </si>
  <si>
    <t>http://www.hhsc.state.tx.us/rad/managed-care/downloads/2012-star-plus-info.pdf</t>
  </si>
  <si>
    <t>http://www.hhsc.state.tx.us/rad/managed-care/downloads/2012-star-info.pdf</t>
  </si>
  <si>
    <t>http://www.hhsc.state.tx.us/rad/managed-care/downloads/2012-chip-info.pdf</t>
  </si>
  <si>
    <t>(same source doc as CHIP;  different page)</t>
  </si>
  <si>
    <t>http://www.hhsc.state.tx.us/rad/managed-care/downloads/2012-star-health-info.pdf</t>
  </si>
  <si>
    <t>Rptg Period End Date:</t>
  </si>
  <si>
    <t>Medical Expense by Expense Class</t>
  </si>
  <si>
    <t>Paid Claims:</t>
  </si>
  <si>
    <t>Paid Capitation:</t>
  </si>
  <si>
    <t>Paid Reinsurance Premiums, Net of Reinsurance Recoveries:</t>
  </si>
  <si>
    <t xml:space="preserve">MCO name:  </t>
  </si>
  <si>
    <t>Service Area:</t>
  </si>
  <si>
    <t>MCO Name (Name of legal entity of MCO)</t>
  </si>
  <si>
    <t>Balance</t>
  </si>
  <si>
    <t>Check</t>
  </si>
  <si>
    <t>Medical and Pharmacy Premiums</t>
  </si>
  <si>
    <t>Medical Premiums (HHSC Capitation):</t>
  </si>
  <si>
    <t>Medical Premium $PMPM:</t>
  </si>
  <si>
    <t>Pharmacy Premiums (HHSC Capitation):</t>
  </si>
  <si>
    <t>Part 6:</t>
  </si>
  <si>
    <t>Part 4:</t>
  </si>
  <si>
    <t>Part 3:</t>
  </si>
  <si>
    <t>Part 2:</t>
  </si>
  <si>
    <t>Part 1:</t>
  </si>
  <si>
    <t>Total Cost $PMPM:</t>
  </si>
  <si>
    <t># of Prescriptions per Member-Month</t>
  </si>
  <si>
    <t>Prescription Expense by Risk Group</t>
  </si>
  <si>
    <t>Part 5:</t>
  </si>
  <si>
    <t>Prescription Expense $PMPM:</t>
  </si>
  <si>
    <t>CHAPTER</t>
  </si>
  <si>
    <t>HHSC UNIFORM MANAGED CARE MANUAL</t>
  </si>
  <si>
    <t>EFFECTIVE DATE</t>
  </si>
  <si>
    <t>Baseline</t>
  </si>
  <si>
    <t>Acute Care Services:</t>
  </si>
  <si>
    <t>Long-Term Care Services:</t>
  </si>
  <si>
    <t xml:space="preserve">The named managed care organization, herein referred to as "MCO," or "Contractor," is authorized to submit encounter data to the Texas Health and Human Services Commission (HHSC) for services rendered by the undersigned MCO, in machine-readable form, as specified by HHSC. Contractor is also required to submit data in the attached Financial Statistical Report (FSR). </t>
  </si>
  <si>
    <t>Note: Except where stated otherwise, reporting is on an incurred basis (that is, reported in the period corresponding to dates of service, rather than to date paid).  All prior quarters' data must be updated to reflect the most recent revised IBNR estimates.</t>
  </si>
  <si>
    <t>Medical IBNR:</t>
  </si>
  <si>
    <t>Cost per Prescription (excluding PBM Admin):</t>
  </si>
  <si>
    <t>Generic split for Paid Prescriptions:</t>
  </si>
  <si>
    <t>United HealthCare / UnitedHealth Group</t>
  </si>
  <si>
    <t>(excludes taxes and Prescription pass-through)</t>
  </si>
  <si>
    <t>MRSA West</t>
  </si>
  <si>
    <t>MRSA Central</t>
  </si>
  <si>
    <t>MRSA Northeast</t>
  </si>
  <si>
    <t>STAR KIDS FINANCIAL STATISTICAL REPORT (FSR) TEMPLATE</t>
  </si>
  <si>
    <t>5.3.1.59</t>
  </si>
  <si>
    <t>Amerigroup / Anthem</t>
  </si>
  <si>
    <t>Aetna Better Health</t>
  </si>
  <si>
    <t>STAR Kids SDAs:</t>
  </si>
  <si>
    <t>Blue Cross Blue Shield of Texas / Health Care Service Corporation</t>
  </si>
  <si>
    <t>STAR Kids MCO names:</t>
  </si>
  <si>
    <t>Community First Health Plans / Univ Health Sys / Bexar Cnty Hosp Distr</t>
  </si>
  <si>
    <t>Cook Children's Health Plan</t>
  </si>
  <si>
    <t>Driscoll Children's Health Plan</t>
  </si>
  <si>
    <t>Texas Children's Health Plan</t>
  </si>
  <si>
    <t>Children's Medical Center / CMC</t>
  </si>
  <si>
    <t>STAR KIDS</t>
  </si>
  <si>
    <t>Under Age 1 Child</t>
  </si>
  <si>
    <t>Age 1-5 Child</t>
  </si>
  <si>
    <t>Age 6-14 Child</t>
  </si>
  <si>
    <t>Age 15-20 Child</t>
  </si>
  <si>
    <t>Medically Dependent Children (MDCP Waiver)</t>
  </si>
  <si>
    <t>Youth Empowerment Services (YES Waiver)</t>
  </si>
  <si>
    <t>Intellectual and Developmental Disabilities (IDD Waiver)</t>
  </si>
  <si>
    <t>Included in Line 11, "Prescription Expense (excluding PBM Admin)," above:</t>
  </si>
  <si>
    <t>Quality Improvement Cost:</t>
  </si>
  <si>
    <t>Patient Centered Medical Home Services:</t>
  </si>
  <si>
    <t>Initial version of Uniform Managed Care Manual Chapter 5.3.1.59, "STAR KIDS FSR Template."
Chapter 5.3.1.59 applies to contracts issued as a result of HHSC RFP number 529-13-0071 for reporting transactions occurring on or after November 1, 2016.</t>
  </si>
  <si>
    <t>Other Medical Expenses:</t>
  </si>
  <si>
    <t>Revision</t>
  </si>
  <si>
    <t>Chapter is modified to correct formula error on Part 2, cell Q16.</t>
  </si>
  <si>
    <t>v2.1</t>
  </si>
  <si>
    <t>End of Worksheet</t>
  </si>
  <si>
    <r>
      <t>STATUS</t>
    </r>
    <r>
      <rPr>
        <b/>
        <vertAlign val="superscript"/>
        <sz val="11"/>
        <color indexed="8"/>
        <rFont val="Arial"/>
        <family val="2"/>
      </rPr>
      <t>1</t>
    </r>
  </si>
  <si>
    <r>
      <t>DOCUMENT REVISION</t>
    </r>
    <r>
      <rPr>
        <b/>
        <vertAlign val="superscript"/>
        <sz val="11"/>
        <rFont val="Arial"/>
        <family val="2"/>
      </rPr>
      <t>2</t>
    </r>
  </si>
  <si>
    <r>
      <t>DESCRIPTION</t>
    </r>
    <r>
      <rPr>
        <b/>
        <vertAlign val="superscript"/>
        <sz val="11"/>
        <color indexed="8"/>
        <rFont val="Arial"/>
        <family val="2"/>
      </rPr>
      <t>3</t>
    </r>
  </si>
  <si>
    <r>
      <t>1</t>
    </r>
    <r>
      <rPr>
        <sz val="11"/>
        <rFont val="Arial"/>
        <family val="2"/>
      </rPr>
      <t xml:space="preserve">  Status should be represented as “Baseline” for initial issuances, “Revision” for changes to the Baseline version, and “Cancellation” for withdrawn versions.</t>
    </r>
  </si>
  <si>
    <r>
      <t xml:space="preserve">2 </t>
    </r>
    <r>
      <rPr>
        <sz val="11"/>
        <rFont val="Arial"/>
        <family val="2"/>
      </rPr>
      <t xml:space="preserve"> Revisions should be numbered according to the version of the issuance and sequential numbering of the revision—e.g., “1.2” refers to the first version of the document and the second revision.</t>
    </r>
  </si>
  <si>
    <r>
      <t>3</t>
    </r>
    <r>
      <rPr>
        <sz val="11"/>
        <rFont val="Arial"/>
        <family val="2"/>
      </rPr>
      <t xml:space="preserve">  Brief description of the changes to the document made in the revision.</t>
    </r>
  </si>
  <si>
    <t xml:space="preserve">HHSC Managed Care </t>
  </si>
  <si>
    <t>Contract costs</t>
  </si>
  <si>
    <t>1 Member Months</t>
  </si>
  <si>
    <r>
      <rPr>
        <sz val="11"/>
        <rFont val="Arial"/>
        <family val="2"/>
      </rPr>
      <t>2</t>
    </r>
    <r>
      <rPr>
        <b/>
        <sz val="11"/>
        <rFont val="Arial"/>
        <family val="2"/>
      </rPr>
      <t xml:space="preserve"> Average Monthly Member Months</t>
    </r>
  </si>
  <si>
    <t>3 Medical Premiums</t>
  </si>
  <si>
    <t>4 Pharmacy Premiums</t>
  </si>
  <si>
    <t>5 Investment Income</t>
  </si>
  <si>
    <t>6 Health Insurance Providers Fee Reimbursement</t>
  </si>
  <si>
    <t>7 Other Revenue</t>
  </si>
  <si>
    <t>8 Total Gross Revenues</t>
  </si>
  <si>
    <t>9 Health Insurance Providers Fee &amp; Related Costs</t>
  </si>
  <si>
    <t>10 Premium Taxes</t>
  </si>
  <si>
    <t>11 Maintenance Taxes</t>
  </si>
  <si>
    <t>13 Fee-For-Service</t>
  </si>
  <si>
    <t>14 Capitated Services</t>
  </si>
  <si>
    <t>15 Patient Centered Medical Home Services</t>
  </si>
  <si>
    <t>16 Net Reinsurance cost</t>
  </si>
  <si>
    <t>17 IBNR Accrual - Medical</t>
  </si>
  <si>
    <t>18 Quality Improvement</t>
  </si>
  <si>
    <t>19 Other Medical Expenses</t>
  </si>
  <si>
    <t>20 Total Medical Expenses</t>
  </si>
  <si>
    <t>21 Prescription Expenses (excluding PBM Admin)</t>
  </si>
  <si>
    <r>
      <rPr>
        <sz val="11"/>
        <rFont val="Arial"/>
        <family val="2"/>
      </rPr>
      <t>22</t>
    </r>
    <r>
      <rPr>
        <b/>
        <sz val="11"/>
        <rFont val="Arial"/>
        <family val="2"/>
      </rPr>
      <t xml:space="preserve"> Total Medical and Prescription Expenses</t>
    </r>
  </si>
  <si>
    <r>
      <rPr>
        <sz val="11"/>
        <rFont val="Arial"/>
        <family val="2"/>
      </rPr>
      <t>23</t>
    </r>
    <r>
      <rPr>
        <b/>
        <sz val="11"/>
        <rFont val="Arial"/>
        <family val="2"/>
      </rPr>
      <t xml:space="preserve"> Administrative Expenses</t>
    </r>
  </si>
  <si>
    <r>
      <rPr>
        <sz val="11"/>
        <rFont val="Arial"/>
        <family val="2"/>
      </rPr>
      <t>24</t>
    </r>
    <r>
      <rPr>
        <b/>
        <sz val="11"/>
        <rFont val="Arial"/>
        <family val="2"/>
      </rPr>
      <t xml:space="preserve"> Total Expenses</t>
    </r>
  </si>
  <si>
    <r>
      <rPr>
        <sz val="11"/>
        <rFont val="Arial"/>
        <family val="2"/>
      </rPr>
      <t>25</t>
    </r>
    <r>
      <rPr>
        <b/>
        <sz val="11"/>
        <rFont val="Arial"/>
        <family val="2"/>
      </rPr>
      <t xml:space="preserve"> Net Income Before Taxes</t>
    </r>
  </si>
  <si>
    <t>26 % Medical Exp to Net Revenues</t>
  </si>
  <si>
    <t>27 % Prescription Exp to Net Revenues</t>
  </si>
  <si>
    <t>28 % Total Medical and Prescription to Net Rev. (MLR)</t>
  </si>
  <si>
    <t>29 % Admin Exp to Net Revenues</t>
  </si>
  <si>
    <t>31 % Adj. Admin to Net Revenues</t>
  </si>
  <si>
    <t>32 Performance Assessment</t>
  </si>
  <si>
    <r>
      <rPr>
        <sz val="11"/>
        <rFont val="Arial"/>
        <family val="2"/>
      </rPr>
      <t>30</t>
    </r>
    <r>
      <rPr>
        <b/>
        <sz val="11"/>
        <rFont val="Arial"/>
        <family val="2"/>
      </rPr>
      <t xml:space="preserve"> % Net Income to Net Revenues</t>
    </r>
  </si>
  <si>
    <t>Line Number</t>
  </si>
  <si>
    <r>
      <rPr>
        <sz val="11"/>
        <rFont val="Arial"/>
        <family val="2"/>
      </rPr>
      <t>12</t>
    </r>
    <r>
      <rPr>
        <b/>
        <sz val="11"/>
        <rFont val="Arial"/>
        <family val="2"/>
      </rPr>
      <t xml:space="preserve"> Net Revenues</t>
    </r>
  </si>
  <si>
    <t>1 Paid Medical Expenses Completion Factor</t>
  </si>
  <si>
    <t>2 MCO Admin Cost (including PBM Admin)</t>
  </si>
  <si>
    <t>3 Health Insurance Providers Fee &amp; Related Costs</t>
  </si>
  <si>
    <t>4 Premium &amp; Maintenance Taxes</t>
  </si>
  <si>
    <t>5 Medical Expenses, excl Net Reinsurance and Quality Improvement</t>
  </si>
  <si>
    <t>6 Net Reinsurance</t>
  </si>
  <si>
    <t>7 Quality Improvement</t>
  </si>
  <si>
    <t>8 Prescription Expenses (excluding PBM Admin)</t>
  </si>
  <si>
    <t>9 Subtotal</t>
  </si>
  <si>
    <t>10 Profit/(Loss) before Experience Rebate</t>
  </si>
  <si>
    <t>1 Under Age 1 Child</t>
  </si>
  <si>
    <t>2 Age 1-5 Child</t>
  </si>
  <si>
    <t>3 Age 6-14 Child</t>
  </si>
  <si>
    <t>4 Age 15-20 Child</t>
  </si>
  <si>
    <t>5 Medically Dependent Children (MDCP Waiver)</t>
  </si>
  <si>
    <t>6 Intellectual and Developmental Disabilities (IDD Waiver)</t>
  </si>
  <si>
    <t>7 Youth Empowerment Services (YES Waiver)</t>
  </si>
  <si>
    <r>
      <rPr>
        <sz val="11"/>
        <color indexed="8"/>
        <rFont val="Arial"/>
        <family val="2"/>
      </rPr>
      <t>8</t>
    </r>
    <r>
      <rPr>
        <b/>
        <sz val="11"/>
        <color indexed="8"/>
        <rFont val="Arial"/>
        <family val="2"/>
      </rPr>
      <t xml:space="preserve"> Total Medical Premiums</t>
    </r>
  </si>
  <si>
    <t>9 Under Age 1 Child</t>
  </si>
  <si>
    <t>10 Age 1-5 Child</t>
  </si>
  <si>
    <t>11 Age 6-14 Child</t>
  </si>
  <si>
    <t>12 Age 15-20 Child</t>
  </si>
  <si>
    <t>13 Medically Dependent Children (MDCP Waiver)</t>
  </si>
  <si>
    <t>14 Intellectual and Developmental Disabilities (IDD Waiver)</t>
  </si>
  <si>
    <t>15 Youth Empowerment Services (YES Waiver)</t>
  </si>
  <si>
    <t>16 Total Medical Premium $PMPM</t>
  </si>
  <si>
    <t>17 Under Age 1 Child</t>
  </si>
  <si>
    <t>18 Age 1-5 Child</t>
  </si>
  <si>
    <t>19 Age 6-14 Child</t>
  </si>
  <si>
    <t>20 Age 15-20 Child</t>
  </si>
  <si>
    <t>21 Medically Dependent Children (MDCP Waiver)</t>
  </si>
  <si>
    <t>22 Intellectual and Developmental Disabilities (IDD Waiver)</t>
  </si>
  <si>
    <t>23 Youth Empowerment Services (YES Waiver)</t>
  </si>
  <si>
    <t>24 Total Member Months</t>
  </si>
  <si>
    <t>25 Under Age 1 Child</t>
  </si>
  <si>
    <t>26 Age 1-5 Child</t>
  </si>
  <si>
    <t>27 Age 6-14 Child</t>
  </si>
  <si>
    <t>28 Age 15-20 Child</t>
  </si>
  <si>
    <t>29 Medically Dependent Children (MDCP Waiver)</t>
  </si>
  <si>
    <t>30 Intellectual and Developmental Disabilities (IDD Waiver)</t>
  </si>
  <si>
    <t>31 Youth Empowerment Services (YES Waiver)</t>
  </si>
  <si>
    <r>
      <rPr>
        <sz val="11"/>
        <rFont val="Arial"/>
        <family val="2"/>
      </rPr>
      <t>32</t>
    </r>
    <r>
      <rPr>
        <b/>
        <sz val="11"/>
        <rFont val="Arial"/>
        <family val="2"/>
      </rPr>
      <t xml:space="preserve"> Total Pharmacy Premiums </t>
    </r>
  </si>
  <si>
    <t>33 Under Age 1 Child</t>
  </si>
  <si>
    <t>34 Age 1-5 Child</t>
  </si>
  <si>
    <t>35 Age 6-14 Child</t>
  </si>
  <si>
    <t>36 Age 15-20 Child</t>
  </si>
  <si>
    <t>37 Medically Dependent Children (MDCP Waiver)</t>
  </si>
  <si>
    <t>38 Intellectual and Developmental Disabilities (IDD Waiver)</t>
  </si>
  <si>
    <t>39 Youth Empowerment Services (YES Waiver)</t>
  </si>
  <si>
    <t>40 Total Pharmacy Premium $PMPM</t>
  </si>
  <si>
    <t>8 Total Paid Claims</t>
  </si>
  <si>
    <t>16 Total Paid Capitation</t>
  </si>
  <si>
    <t>24 Total Net Reinsurance</t>
  </si>
  <si>
    <t>32 Total Medical IBNR</t>
  </si>
  <si>
    <t>40 Total PCMH</t>
  </si>
  <si>
    <t>41 Quality Improvement</t>
  </si>
  <si>
    <t>42 Under Age 1 Child</t>
  </si>
  <si>
    <t>43 Age 1-5 Child</t>
  </si>
  <si>
    <t>44 Age 6-14 Child</t>
  </si>
  <si>
    <t>45 Age 15-20 Child</t>
  </si>
  <si>
    <t>46 Medically Dependent Children (MDCP Waiver)</t>
  </si>
  <si>
    <t>47 Intellectual and Developmental Disabilities (IDD Waiver)</t>
  </si>
  <si>
    <t>48 Youth Empowerment Services (YES Waiver)</t>
  </si>
  <si>
    <t>49 Total Other Medical Expenses</t>
  </si>
  <si>
    <t>1 Physician Services:  Primary Care</t>
  </si>
  <si>
    <t>2 Physician Services:  Specialist</t>
  </si>
  <si>
    <t>3 Physician Services:  Deliveries - Prof Component</t>
  </si>
  <si>
    <t>4 Non-Physician Professional Services</t>
  </si>
  <si>
    <t>5 Emergency Room Services</t>
  </si>
  <si>
    <t>6 Outpatient Facility Services</t>
  </si>
  <si>
    <t>7 Inpatient Facility Svcs: Medical/Surgical</t>
  </si>
  <si>
    <t>8 Inpatient Facility Svcs: Deliveries - Facility Component</t>
  </si>
  <si>
    <t>9 Behavioral Health Services</t>
  </si>
  <si>
    <t>10 Vision Services</t>
  </si>
  <si>
    <t>11 Miscellaneous Other</t>
  </si>
  <si>
    <t>12 Patient Centered Medical Home Services</t>
  </si>
  <si>
    <t>13 Reinsurance Premiums</t>
  </si>
  <si>
    <t>14 Reinsurance Recoveries</t>
  </si>
  <si>
    <t>15 Incurred But Not Reported (IBNR)</t>
  </si>
  <si>
    <t>16 Incentives or Network Risk Retention</t>
  </si>
  <si>
    <t xml:space="preserve">17 Quality Improvement </t>
  </si>
  <si>
    <r>
      <rPr>
        <sz val="11"/>
        <rFont val="Arial"/>
        <family val="2"/>
      </rPr>
      <t>18</t>
    </r>
    <r>
      <rPr>
        <b/>
        <sz val="11"/>
        <rFont val="Arial"/>
        <family val="2"/>
      </rPr>
      <t xml:space="preserve"> Total Acute Care Expenses</t>
    </r>
  </si>
  <si>
    <t>19 Personal Care Services (PCS)</t>
  </si>
  <si>
    <t>20 Private Duty Nursing (PDN)</t>
  </si>
  <si>
    <t>21 MDCP Waiver Services</t>
  </si>
  <si>
    <t>22 Community First Choice (CFC) Services</t>
  </si>
  <si>
    <t>23 DAHS - Day Activity and Health Services</t>
  </si>
  <si>
    <t>24 Misc. Other (PPECCs, ERS, Support Management)</t>
  </si>
  <si>
    <t>25 Incentives or Network Risk Retention</t>
  </si>
  <si>
    <t>26 Incurred But Not Reported</t>
  </si>
  <si>
    <t xml:space="preserve">27 Quality Improvement </t>
  </si>
  <si>
    <r>
      <rPr>
        <sz val="11"/>
        <rFont val="Arial"/>
        <family val="2"/>
      </rPr>
      <t>28</t>
    </r>
    <r>
      <rPr>
        <b/>
        <sz val="11"/>
        <rFont val="Arial"/>
        <family val="2"/>
      </rPr>
      <t xml:space="preserve"> Total Long-Term Care Expenses</t>
    </r>
  </si>
  <si>
    <r>
      <rPr>
        <u val="single"/>
        <sz val="11"/>
        <rFont val="Arial"/>
        <family val="2"/>
      </rPr>
      <t>29</t>
    </r>
    <r>
      <rPr>
        <b/>
        <u val="single"/>
        <sz val="11"/>
        <rFont val="Arial"/>
        <family val="2"/>
      </rPr>
      <t xml:space="preserve"> Total Medical Expenses:</t>
    </r>
  </si>
  <si>
    <t>30 Attendant Care Enhancement payments</t>
  </si>
  <si>
    <t>31 Total Related Party Expenses</t>
  </si>
  <si>
    <t>32 % of Medical Expenses that are Related Party</t>
  </si>
  <si>
    <t>34 Capitated Services:  BH, Vision, etc.</t>
  </si>
  <si>
    <t>35 Total Medical Value Added Services</t>
  </si>
  <si>
    <r>
      <t>Prescription Expense (excluding PBM admin)</t>
    </r>
    <r>
      <rPr>
        <sz val="11"/>
        <rFont val="Arial"/>
        <family val="2"/>
      </rPr>
      <t>:</t>
    </r>
  </si>
  <si>
    <r>
      <rPr>
        <sz val="11"/>
        <rFont val="Arial"/>
        <family val="2"/>
      </rPr>
      <t>8</t>
    </r>
    <r>
      <rPr>
        <b/>
        <sz val="11"/>
        <rFont val="Arial"/>
        <family val="2"/>
      </rPr>
      <t xml:space="preserve"> Prescription Paid Claims Expense</t>
    </r>
  </si>
  <si>
    <t>9 IBNR related to Prescriptions</t>
  </si>
  <si>
    <t>10 TPL pay &amp; chase collected (related to Pharmacy only)</t>
  </si>
  <si>
    <r>
      <rPr>
        <sz val="11"/>
        <rFont val="Arial"/>
        <family val="2"/>
      </rPr>
      <t>11</t>
    </r>
    <r>
      <rPr>
        <b/>
        <sz val="11"/>
        <rFont val="Arial"/>
        <family val="2"/>
      </rPr>
      <t xml:space="preserve"> Prescription Expense (excluding PBM admin)</t>
    </r>
  </si>
  <si>
    <t>12 Under Age 1 Child</t>
  </si>
  <si>
    <t>13 Age 1-5 Child</t>
  </si>
  <si>
    <t>14 Age 6-14 Child</t>
  </si>
  <si>
    <t>15 Age 15-20 Child</t>
  </si>
  <si>
    <t>16 Medically Dependent Children (MDCP Waiver)</t>
  </si>
  <si>
    <t>17 Intellectual and Developmental Disabilities (IDD Waiver)</t>
  </si>
  <si>
    <t>18 Youth Empowerment Services (YES Waiver)</t>
  </si>
  <si>
    <t>19 Prescription Paid Claims Expense $PMPM</t>
  </si>
  <si>
    <t>20 Prescription Expense including IBNR $PMPM</t>
  </si>
  <si>
    <t>21 Under Age 1 Child</t>
  </si>
  <si>
    <t>22 Age 1-5 Child</t>
  </si>
  <si>
    <t>23 Age 6-14 Child</t>
  </si>
  <si>
    <t>24 Age 15-20 Child</t>
  </si>
  <si>
    <t>25 Medically Dependent Children (MDCP Waiver)</t>
  </si>
  <si>
    <t>26 Intellectual and Developmental Disabilities (IDD Waiver)</t>
  </si>
  <si>
    <t>27 Youth Empowerment Services (YES Waiver)</t>
  </si>
  <si>
    <t>28 # of Prescriptions in IBNR (Line 9 above)</t>
  </si>
  <si>
    <t>29 Total # of Prescriptions</t>
  </si>
  <si>
    <t>30 Under Age 1 Child</t>
  </si>
  <si>
    <t>31 Age 1-5 Child</t>
  </si>
  <si>
    <t>32 Age 6-14 Child</t>
  </si>
  <si>
    <t>33 Age 15-20 Child</t>
  </si>
  <si>
    <t>34 Medically Dependent Children (MDCP Waiver)</t>
  </si>
  <si>
    <t>35 Intellectual and Developmental Disabilities (IDD Waiver)</t>
  </si>
  <si>
    <t>36 Youth Empowerment Services (YES Waiver)</t>
  </si>
  <si>
    <t>37 Average cost of paid claims per Prescription</t>
  </si>
  <si>
    <t>38 IBNR related to Prescriptions</t>
  </si>
  <si>
    <t>39 Average Cost per Prescription (excluding PBM Admin)</t>
  </si>
  <si>
    <t>40 % Prescription Cost to Rx Premium</t>
  </si>
  <si>
    <t>41 Under Age 1 Child</t>
  </si>
  <si>
    <t>42 Age 1-5 Child</t>
  </si>
  <si>
    <t>43 Age 6-14 Child</t>
  </si>
  <si>
    <t>44 Age 15-20 Child</t>
  </si>
  <si>
    <t>45 Medically Dependent Children (MDCP Waiver)</t>
  </si>
  <si>
    <t>46 Intellectual and Developmental Disabilities (IDD Waiver)</t>
  </si>
  <si>
    <t>47 Youth Empowerment Services (YES Waiver)</t>
  </si>
  <si>
    <t>48 Average # of Paid Prescriptions per Member-Month</t>
  </si>
  <si>
    <t>49 Average # of Prescriptions per Member-Month incl IBNR:</t>
  </si>
  <si>
    <t>50 % Generic, by # of Prescriptions</t>
  </si>
  <si>
    <t>51 % Generic, by Aggregate $ Gross Cost</t>
  </si>
  <si>
    <t>52 Included in Line 8 above : Non-PBM expenditures</t>
  </si>
  <si>
    <t>53 Included in Line 28 above: Non-PBM # of Rx</t>
  </si>
  <si>
    <t>54 Excluded from Line 8: PBM $ in Part 4 Other Med Exp.</t>
  </si>
  <si>
    <t>55 Excluded from Line 28: PBM # of Rx related to Line 54</t>
  </si>
  <si>
    <t>56 Total PBM $ billed to MCO (excl. PBM Admin)</t>
  </si>
  <si>
    <t>57 Total PBM Qty of Rx</t>
  </si>
  <si>
    <t>59 Pharmacy administered vaccines</t>
  </si>
  <si>
    <r>
      <t>By signature below, Contractor certifies that the data or document</t>
    </r>
    <r>
      <rPr>
        <sz val="11"/>
        <rFont val="Arial"/>
        <family val="2"/>
      </rPr>
      <t>s so recorded and submitted as input data or information, based on its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r>
  </si>
  <si>
    <t>Yr-End 90-Day</t>
  </si>
  <si>
    <t>Yr-End 334-Day</t>
  </si>
  <si>
    <r>
      <rPr>
        <sz val="11"/>
        <rFont val="Arial"/>
        <family val="2"/>
      </rPr>
      <t>11</t>
    </r>
    <r>
      <rPr>
        <b/>
        <sz val="11"/>
        <rFont val="Arial"/>
        <family val="2"/>
      </rPr>
      <t xml:space="preserve"> Total Cost $PMPM to HHSC</t>
    </r>
  </si>
  <si>
    <r>
      <rPr>
        <sz val="11"/>
        <rFont val="Arial"/>
        <family val="2"/>
      </rPr>
      <t xml:space="preserve">50 </t>
    </r>
    <r>
      <rPr>
        <b/>
        <u val="single"/>
        <sz val="11"/>
        <rFont val="Arial"/>
        <family val="2"/>
      </rPr>
      <t>Please indicate categories of expenses included in the "Other Medical Expenses" section above:</t>
    </r>
  </si>
  <si>
    <t>SFY12</t>
  </si>
  <si>
    <t xml:space="preserve">  relevant rate for this FSR =</t>
  </si>
  <si>
    <t>Sum of Medical Expense by Class</t>
  </si>
  <si>
    <r>
      <rPr>
        <sz val="11"/>
        <rFont val="Arial"/>
        <family val="2"/>
      </rPr>
      <t xml:space="preserve">58 </t>
    </r>
    <r>
      <rPr>
        <b/>
        <u val="single"/>
        <sz val="11"/>
        <rFont val="Arial"/>
        <family val="2"/>
      </rPr>
      <t>Please provide the last date of actual pharmacy payments (Pharmacy Benefit Manager/PBM invoiced date range) included in "Prescription Paid Claims Expense" above:</t>
    </r>
  </si>
  <si>
    <t>33 Capitated Services:  PCPs, Hospitals, and Other Providers</t>
  </si>
  <si>
    <t>36 Total Case-by-Case Services</t>
  </si>
  <si>
    <t>37 Behavioral Health Services $PMPM</t>
  </si>
  <si>
    <t>38 Vision Services $PMPM</t>
  </si>
  <si>
    <t>39 Emergency Room as % of Medical Expenses</t>
  </si>
  <si>
    <t>Date of Submission</t>
  </si>
  <si>
    <t>SFY</t>
  </si>
  <si>
    <t>FSR Period</t>
  </si>
  <si>
    <t>Total Member Months</t>
  </si>
  <si>
    <t>DATA CERTIFICATION FORM</t>
  </si>
  <si>
    <t>Program &amp; Service Area</t>
  </si>
  <si>
    <t>Adds Case-by-Case Services informational line on Part 5, and minor administrative edits for clarification and ease of use.
This chapter applies to contracts issued as a result of HHSC RFP number 529-13-0071 for reporting transactions occurring on or after September 1, 2018.</t>
  </si>
  <si>
    <t>Q1</t>
  </si>
  <si>
    <t>Q2</t>
  </si>
  <si>
    <t>Q3</t>
  </si>
  <si>
    <t>Q4</t>
  </si>
  <si>
    <t xml:space="preserve">       </t>
  </si>
  <si>
    <t xml:space="preserve">Administrative change made to update the password protection within the template per an internal audit recommendation. </t>
  </si>
  <si>
    <t>Version 2.2.1</t>
  </si>
  <si>
    <t>2.2.1</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</si>
</sst>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_);[Red]\(0\)"/>
    <numFmt numFmtId="167" formatCode="0.0%"/>
    <numFmt numFmtId="168" formatCode="_(&quot;$&quot;* #,##0.0_);_(&quot;$&quot;* \(#,##0.0\);_(&quot;$&quot;* &quot;-&quot;??_);_(@_)"/>
    <numFmt numFmtId="169" formatCode="_(&quot;$&quot;* #,##0_);_(&quot;$&quot;* \(#,##0\);_(&quot;$&quot;* &quot;-&quot;??_);_(@_)"/>
    <numFmt numFmtId="170" formatCode="0.000000"/>
    <numFmt numFmtId="171" formatCode="0.00000"/>
    <numFmt numFmtId="172" formatCode="0.0000"/>
    <numFmt numFmtId="173" formatCode="0.000"/>
    <numFmt numFmtId="174" formatCode="[$-409]dddd\,\ mmmm\ dd\,\ yyyy"/>
    <numFmt numFmtId="175" formatCode="[$-409]mmmm\ d\,\ yyyy;@"/>
    <numFmt numFmtId="176" formatCode="#,##0.0_);\(#,##0.0\)"/>
    <numFmt numFmtId="177" formatCode="&quot;$&quot;#,##0.0_);\(&quot;$&quot;#,##0.0\)"/>
    <numFmt numFmtId="178" formatCode="#,##0.0_);[Red]\(#,##0.0\)"/>
    <numFmt numFmtId="179" formatCode="&quot;$&quot;#,##0.000_);\(&quot;$&quot;#,##0.000\)"/>
    <numFmt numFmtId="180" formatCode="#,##0.000_);[Red]\(#,##0.000\)"/>
    <numFmt numFmtId="181" formatCode="&quot;Yes&quot;;&quot;Yes&quot;;&quot;No&quot;"/>
    <numFmt numFmtId="182" formatCode="&quot;True&quot;;&quot;True&quot;;&quot;False&quot;"/>
    <numFmt numFmtId="183" formatCode="&quot;On&quot;;&quot;On&quot;;&quot;Off&quot;"/>
    <numFmt numFmtId="184" formatCode="[$€-2]\ #,##0.00_);[Red]\([$€-2]\ #,##0.00\)"/>
    <numFmt numFmtId="185" formatCode="#,##0.000_);\(#,##0.000\)"/>
    <numFmt numFmtId="186" formatCode="&quot;$&quot;#,##0.00"/>
    <numFmt numFmtId="187" formatCode="m/d/yyyy;@"/>
    <numFmt numFmtId="188" formatCode="#,##0.0"/>
    <numFmt numFmtId="189" formatCode="0.0"/>
    <numFmt numFmtId="190" formatCode="_(* #,##0.0_);_(* \(#,##0.0\);_(* &quot;-&quot;??_);_(@_)"/>
    <numFmt numFmtId="191" formatCode="_(&quot;$&quot;* #,##0.000_);_(&quot;$&quot;* \(#,##0.000\);_(&quot;$&quot;* &quot;-&quot;??_);_(@_)"/>
    <numFmt numFmtId="192" formatCode="0.000%"/>
    <numFmt numFmtId="193" formatCode="m/d"/>
    <numFmt numFmtId="194" formatCode="0.00_);[Red]\(0.00\)"/>
    <numFmt numFmtId="195" formatCode="0.0_);[Red]\(0.0\)"/>
    <numFmt numFmtId="196" formatCode="mmmm\ d\,\ yyyy"/>
    <numFmt numFmtId="197" formatCode="_(* #,##0.000_);_(* \(#,##0.000\);_(* &quot;-&quot;??_);_(@_)"/>
    <numFmt numFmtId="198" formatCode="[$-409]mmm\-yy;@"/>
    <numFmt numFmtId="199" formatCode="mmm\-yyyy"/>
  </numFmts>
  <fonts count="43">
    <font>
      <sz val="10"/>
      <name val="Times New Roman"/>
      <family val="0"/>
    </font>
    <font>
      <sz val="10"/>
      <name val="Arial"/>
      <family val="2"/>
    </font>
    <font>
      <sz val="8"/>
      <name val="Times New Roman"/>
      <family val="1"/>
    </font>
    <font>
      <u val="single"/>
      <sz val="10"/>
      <color indexed="12"/>
      <name val="Times New Roman"/>
      <family val="1"/>
    </font>
    <font>
      <u val="single"/>
      <sz val="10"/>
      <color indexed="3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Arial"/>
      <family val="2"/>
    </font>
    <font>
      <b/>
      <sz val="11"/>
      <name val="Arial"/>
      <family val="2"/>
    </font>
    <font>
      <b/>
      <sz val="11"/>
      <color indexed="8"/>
      <name val="Arial"/>
      <family val="2"/>
    </font>
    <font>
      <b/>
      <vertAlign val="superscript"/>
      <sz val="11"/>
      <color indexed="8"/>
      <name val="Arial"/>
      <family val="2"/>
    </font>
    <font>
      <b/>
      <vertAlign val="superscript"/>
      <sz val="11"/>
      <name val="Arial"/>
      <family val="2"/>
    </font>
    <font>
      <sz val="11"/>
      <color indexed="8"/>
      <name val="Arial"/>
      <family val="2"/>
    </font>
    <font>
      <vertAlign val="superscript"/>
      <sz val="11"/>
      <name val="Arial"/>
      <family val="2"/>
    </font>
    <font>
      <b/>
      <u val="single"/>
      <sz val="11"/>
      <name val="Arial"/>
      <family val="2"/>
    </font>
    <font>
      <i/>
      <sz val="11"/>
      <name val="Arial"/>
      <family val="2"/>
    </font>
    <font>
      <u val="single"/>
      <sz val="11"/>
      <name val="Arial"/>
      <family val="2"/>
    </font>
    <font>
      <b/>
      <i/>
      <sz val="11"/>
      <name val="Arial"/>
      <family val="2"/>
    </font>
    <font>
      <b/>
      <u val="single"/>
      <sz val="11"/>
      <color indexed="8"/>
      <name val="Arial"/>
      <family val="2"/>
    </font>
    <font>
      <u val="single"/>
      <sz val="11"/>
      <color indexed="8"/>
      <name val="Arial"/>
      <family val="2"/>
    </font>
    <font>
      <b/>
      <sz val="11"/>
      <color indexed="10"/>
      <name val="Arial"/>
      <family val="2"/>
    </font>
    <font>
      <sz val="11"/>
      <color indexed="12"/>
      <name val="Arial"/>
      <family val="2"/>
    </font>
    <font>
      <u val="single"/>
      <sz val="10"/>
      <name val="Arial"/>
      <family val="2"/>
    </font>
    <font>
      <b/>
      <sz val="10"/>
      <name val="Arial"/>
      <family val="2"/>
    </font>
    <font>
      <sz val="11"/>
      <color indexed="9"/>
      <name val="Arial"/>
      <family val="2"/>
    </font>
    <font>
      <sz val="11"/>
      <color indexed="10"/>
      <name val="Arial"/>
      <family val="2"/>
    </font>
    <font>
      <sz val="11"/>
      <color theme="0"/>
      <name val="Arial"/>
      <family val="2"/>
    </font>
    <font>
      <b/>
      <sz val="11"/>
      <color rgb="FFFF0000"/>
      <name val="Arial"/>
      <family val="2"/>
    </font>
    <font>
      <sz val="11"/>
      <color rgb="FFFF000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ck"/>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thin"/>
      <top/>
      <bottom style="thin"/>
    </border>
    <border>
      <left style="thin"/>
      <right style="thin"/>
      <top>
        <color indexed="63"/>
      </top>
      <bottom style="thin"/>
    </border>
    <border>
      <left style="medium"/>
      <right style="thin"/>
      <top style="thin"/>
      <bottom style="thin"/>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style="thick"/>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8"/>
      </right>
      <top>
        <color indexed="63"/>
      </top>
      <bottom>
        <color indexed="63"/>
      </bottom>
    </border>
    <border>
      <left style="thin"/>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cellStyleXfs>
  <cellXfs count="324">
    <xf numFmtId="0" fontId="0" fillId="0" borderId="0" xfId="0" applyAlignment="1">
      <alignment/>
    </xf>
    <xf numFmtId="0" fontId="21" fillId="0" borderId="0" xfId="0" applyFont="1" applyAlignment="1">
      <alignment/>
    </xf>
    <xf numFmtId="0" fontId="21" fillId="0" borderId="0" xfId="0" applyFont="1" applyFill="1" applyAlignment="1">
      <alignment/>
    </xf>
    <xf numFmtId="0" fontId="22" fillId="0" borderId="10" xfId="0" applyFont="1" applyFill="1" applyBorder="1" applyAlignment="1">
      <alignment horizontal="center" vertical="top" wrapText="1"/>
    </xf>
    <xf numFmtId="0" fontId="21" fillId="0" borderId="11" xfId="0" applyFont="1" applyFill="1" applyBorder="1" applyAlignment="1">
      <alignment/>
    </xf>
    <xf numFmtId="0" fontId="21" fillId="0" borderId="12" xfId="0" applyFont="1" applyFill="1" applyBorder="1" applyAlignment="1">
      <alignment horizontal="justify" vertical="top" wrapText="1"/>
    </xf>
    <xf numFmtId="0" fontId="21" fillId="0" borderId="13" xfId="0" applyFont="1" applyBorder="1" applyAlignment="1">
      <alignment/>
    </xf>
    <xf numFmtId="0" fontId="23" fillId="16"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horizontal="center" vertical="center" wrapText="1"/>
    </xf>
    <xf numFmtId="198" fontId="23" fillId="0" borderId="16" xfId="0" applyNumberFormat="1" applyFont="1" applyFill="1" applyBorder="1" applyAlignment="1">
      <alignment horizontal="center" vertical="center" wrapText="1"/>
    </xf>
    <xf numFmtId="198" fontId="21" fillId="0" borderId="0" xfId="0" applyNumberFormat="1" applyFont="1" applyFill="1" applyAlignment="1">
      <alignment/>
    </xf>
    <xf numFmtId="0" fontId="22" fillId="0" borderId="0" xfId="0" applyFont="1" applyAlignment="1" quotePrefix="1">
      <alignment/>
    </xf>
    <xf numFmtId="0" fontId="21" fillId="0" borderId="0" xfId="0" applyFont="1" applyAlignment="1" applyProtection="1">
      <alignment horizontal="right"/>
      <protection/>
    </xf>
    <xf numFmtId="0" fontId="28" fillId="18" borderId="0" xfId="0" applyFont="1" applyFill="1" applyBorder="1" applyAlignment="1" applyProtection="1">
      <alignment horizontal="center"/>
      <protection locked="0"/>
    </xf>
    <xf numFmtId="0" fontId="28" fillId="0" borderId="0" xfId="0" applyFont="1" applyFill="1" applyBorder="1" applyAlignment="1" applyProtection="1" quotePrefix="1">
      <alignment horizontal="left"/>
      <protection/>
    </xf>
    <xf numFmtId="187" fontId="22" fillId="18" borderId="0" xfId="0" applyNumberFormat="1" applyFont="1" applyFill="1" applyAlignment="1" applyProtection="1">
      <alignment horizontal="left"/>
      <protection locked="0"/>
    </xf>
    <xf numFmtId="0" fontId="28" fillId="18" borderId="0" xfId="0" applyFont="1" applyFill="1" applyBorder="1" applyAlignment="1" applyProtection="1">
      <alignment horizontal="left"/>
      <protection locked="0"/>
    </xf>
    <xf numFmtId="0" fontId="22" fillId="18" borderId="0" xfId="0" applyFont="1" applyFill="1" applyBorder="1" applyAlignment="1" applyProtection="1">
      <alignment horizontal="left"/>
      <protection locked="0"/>
    </xf>
    <xf numFmtId="0" fontId="28" fillId="0" borderId="0" xfId="0" applyFont="1" applyFill="1" applyBorder="1" applyAlignment="1" applyProtection="1">
      <alignment horizontal="left" vertical="center"/>
      <protection/>
    </xf>
    <xf numFmtId="0" fontId="29" fillId="0" borderId="0" xfId="0" applyFont="1" applyBorder="1" applyAlignment="1" applyProtection="1">
      <alignment horizontal="left" vertical="center"/>
      <protection/>
    </xf>
    <xf numFmtId="198" fontId="30" fillId="0" borderId="0" xfId="0" applyNumberFormat="1" applyFont="1" applyFill="1" applyBorder="1" applyAlignment="1" applyProtection="1" quotePrefix="1">
      <alignment horizontal="center"/>
      <protection/>
    </xf>
    <xf numFmtId="0" fontId="21" fillId="0" borderId="0" xfId="0" applyFont="1" applyFill="1" applyAlignment="1" applyProtection="1">
      <alignment horizontal="center"/>
      <protection/>
    </xf>
    <xf numFmtId="0" fontId="21" fillId="0" borderId="0" xfId="0" applyFont="1" applyFill="1" applyBorder="1" applyAlignment="1" applyProtection="1">
      <alignment/>
      <protection/>
    </xf>
    <xf numFmtId="38" fontId="29" fillId="0" borderId="0" xfId="42" applyNumberFormat="1" applyFont="1" applyFill="1" applyBorder="1" applyAlignment="1" applyProtection="1">
      <alignment horizontal="right"/>
      <protection/>
    </xf>
    <xf numFmtId="38" fontId="21" fillId="0" borderId="0" xfId="42" applyNumberFormat="1" applyFont="1" applyFill="1" applyBorder="1" applyAlignment="1" applyProtection="1">
      <alignment horizontal="right"/>
      <protection/>
    </xf>
    <xf numFmtId="38" fontId="22" fillId="0" borderId="0" xfId="42" applyNumberFormat="1" applyFont="1" applyFill="1" applyBorder="1" applyAlignment="1" applyProtection="1">
      <alignment horizontal="right"/>
      <protection/>
    </xf>
    <xf numFmtId="38" fontId="21" fillId="0" borderId="0" xfId="42" applyNumberFormat="1" applyFont="1" applyBorder="1" applyAlignment="1" applyProtection="1">
      <alignment horizontal="right"/>
      <protection/>
    </xf>
    <xf numFmtId="0" fontId="22" fillId="0" borderId="0" xfId="0" applyFont="1" applyFill="1" applyBorder="1" applyAlignment="1" applyProtection="1">
      <alignment/>
      <protection/>
    </xf>
    <xf numFmtId="17" fontId="21" fillId="0" borderId="0" xfId="0" applyNumberFormat="1" applyFont="1" applyFill="1" applyBorder="1" applyAlignment="1" applyProtection="1">
      <alignment horizontal="center"/>
      <protection/>
    </xf>
    <xf numFmtId="165" fontId="22" fillId="0" borderId="0" xfId="44" applyNumberFormat="1" applyFont="1" applyFill="1" applyBorder="1" applyAlignment="1" applyProtection="1">
      <alignment horizontal="center"/>
      <protection/>
    </xf>
    <xf numFmtId="0" fontId="40" fillId="0" borderId="0" xfId="44" applyNumberFormat="1" applyFont="1" applyFill="1" applyBorder="1" applyAlignment="1" applyProtection="1">
      <alignment horizontal="center"/>
      <protection/>
    </xf>
    <xf numFmtId="17" fontId="21" fillId="0" borderId="0" xfId="0" applyNumberFormat="1" applyFont="1" applyBorder="1" applyAlignment="1" applyProtection="1">
      <alignment horizontal="center"/>
      <protection/>
    </xf>
    <xf numFmtId="0" fontId="21" fillId="0" borderId="0" xfId="0" applyFont="1" applyFill="1" applyAlignment="1" applyProtection="1">
      <alignment/>
      <protection/>
    </xf>
    <xf numFmtId="38" fontId="21" fillId="0" borderId="0" xfId="42" applyNumberFormat="1" applyFont="1" applyFill="1" applyAlignment="1" applyProtection="1">
      <alignment/>
      <protection/>
    </xf>
    <xf numFmtId="38" fontId="21" fillId="0" borderId="0" xfId="42" applyNumberFormat="1" applyFont="1" applyAlignment="1" applyProtection="1">
      <alignment/>
      <protection/>
    </xf>
    <xf numFmtId="38" fontId="21" fillId="0" borderId="0" xfId="42" applyNumberFormat="1" applyFont="1" applyFill="1" applyBorder="1" applyAlignment="1" applyProtection="1">
      <alignment/>
      <protection/>
    </xf>
    <xf numFmtId="38" fontId="21" fillId="18" borderId="0" xfId="0" applyNumberFormat="1" applyFont="1" applyFill="1" applyAlignment="1" applyProtection="1">
      <alignment/>
      <protection locked="0"/>
    </xf>
    <xf numFmtId="0" fontId="26" fillId="0" borderId="0" xfId="0" applyFont="1" applyFill="1" applyAlignment="1" applyProtection="1">
      <alignment/>
      <protection/>
    </xf>
    <xf numFmtId="38" fontId="21" fillId="18" borderId="0" xfId="42" applyNumberFormat="1" applyFont="1" applyFill="1" applyAlignment="1" applyProtection="1">
      <alignment/>
      <protection locked="0"/>
    </xf>
    <xf numFmtId="38" fontId="21" fillId="18" borderId="17" xfId="42" applyNumberFormat="1" applyFont="1" applyFill="1" applyBorder="1" applyAlignment="1" applyProtection="1">
      <alignment/>
      <protection locked="0"/>
    </xf>
    <xf numFmtId="38" fontId="21" fillId="0" borderId="17" xfId="42" applyNumberFormat="1" applyFont="1" applyFill="1" applyBorder="1" applyAlignment="1" applyProtection="1">
      <alignment horizontal="right"/>
      <protection/>
    </xf>
    <xf numFmtId="38" fontId="21" fillId="0" borderId="0" xfId="42" applyNumberFormat="1" applyFont="1" applyBorder="1" applyAlignment="1" applyProtection="1">
      <alignment/>
      <protection/>
    </xf>
    <xf numFmtId="0" fontId="22" fillId="0" borderId="0" xfId="0" applyFont="1" applyFill="1" applyAlignment="1" applyProtection="1">
      <alignment/>
      <protection/>
    </xf>
    <xf numFmtId="38" fontId="21" fillId="0" borderId="18" xfId="42" applyNumberFormat="1" applyFont="1" applyFill="1" applyBorder="1" applyAlignment="1" applyProtection="1">
      <alignment/>
      <protection/>
    </xf>
    <xf numFmtId="38" fontId="22" fillId="0" borderId="18" xfId="42" applyNumberFormat="1" applyFont="1" applyFill="1" applyBorder="1" applyAlignment="1" applyProtection="1">
      <alignment/>
      <protection/>
    </xf>
    <xf numFmtId="165" fontId="21" fillId="0" borderId="0" xfId="42" applyNumberFormat="1" applyFont="1" applyFill="1" applyBorder="1" applyAlignment="1" applyProtection="1">
      <alignment/>
      <protection/>
    </xf>
    <xf numFmtId="165" fontId="21" fillId="0" borderId="0" xfId="42" applyNumberFormat="1" applyFont="1" applyFill="1" applyAlignment="1" applyProtection="1">
      <alignment/>
      <protection/>
    </xf>
    <xf numFmtId="0" fontId="21" fillId="0" borderId="0" xfId="0" applyFont="1" applyFill="1" applyAlignment="1" applyProtection="1" quotePrefix="1">
      <alignment/>
      <protection/>
    </xf>
    <xf numFmtId="38" fontId="21" fillId="0" borderId="0" xfId="44" applyNumberFormat="1" applyFont="1" applyFill="1" applyBorder="1" applyAlignment="1" applyProtection="1">
      <alignment horizontal="right"/>
      <protection/>
    </xf>
    <xf numFmtId="0" fontId="21" fillId="0" borderId="0" xfId="60" applyFont="1" applyFill="1" applyProtection="1" quotePrefix="1">
      <alignment/>
      <protection/>
    </xf>
    <xf numFmtId="38" fontId="21" fillId="0" borderId="0" xfId="44" applyNumberFormat="1" applyFont="1" applyFill="1" applyBorder="1" applyAlignment="1" applyProtection="1">
      <alignment/>
      <protection/>
    </xf>
    <xf numFmtId="0" fontId="21" fillId="0" borderId="0" xfId="0" applyFont="1" applyFill="1" applyAlignment="1" applyProtection="1" quotePrefix="1">
      <alignment horizontal="left"/>
      <protection/>
    </xf>
    <xf numFmtId="38" fontId="21" fillId="0" borderId="17" xfId="42" applyNumberFormat="1" applyFont="1" applyFill="1" applyBorder="1" applyAlignment="1" applyProtection="1">
      <alignment/>
      <protection/>
    </xf>
    <xf numFmtId="38" fontId="22" fillId="0" borderId="0" xfId="42" applyNumberFormat="1" applyFont="1" applyFill="1" applyBorder="1" applyAlignment="1" applyProtection="1">
      <alignment/>
      <protection/>
    </xf>
    <xf numFmtId="0" fontId="21" fillId="0" borderId="0" xfId="60" applyFont="1" applyFill="1" applyAlignment="1" applyProtection="1" quotePrefix="1">
      <alignment horizontal="left"/>
      <protection/>
    </xf>
    <xf numFmtId="38" fontId="22" fillId="0" borderId="17" xfId="42" applyNumberFormat="1" applyFont="1" applyFill="1" applyBorder="1" applyAlignment="1" applyProtection="1">
      <alignment/>
      <protection/>
    </xf>
    <xf numFmtId="0" fontId="22" fillId="0" borderId="0" xfId="0" applyFont="1" applyFill="1" applyAlignment="1" applyProtection="1" quotePrefix="1">
      <alignment horizontal="left"/>
      <protection/>
    </xf>
    <xf numFmtId="38" fontId="22" fillId="0" borderId="17" xfId="42" applyNumberFormat="1" applyFont="1" applyBorder="1" applyAlignment="1" applyProtection="1">
      <alignment horizontal="right"/>
      <protection/>
    </xf>
    <xf numFmtId="38" fontId="21" fillId="0" borderId="18" xfId="42" applyNumberFormat="1" applyFont="1" applyBorder="1" applyAlignment="1" applyProtection="1">
      <alignment/>
      <protection/>
    </xf>
    <xf numFmtId="38" fontId="21" fillId="0" borderId="17" xfId="42" applyNumberFormat="1" applyFont="1" applyBorder="1" applyAlignment="1" applyProtection="1">
      <alignment horizontal="right"/>
      <protection/>
    </xf>
    <xf numFmtId="38" fontId="21" fillId="0" borderId="19" xfId="42" applyNumberFormat="1" applyFont="1" applyFill="1" applyBorder="1" applyAlignment="1" applyProtection="1">
      <alignment/>
      <protection/>
    </xf>
    <xf numFmtId="38" fontId="22" fillId="0" borderId="19" xfId="42" applyNumberFormat="1" applyFont="1" applyFill="1" applyBorder="1" applyAlignment="1" applyProtection="1">
      <alignment/>
      <protection/>
    </xf>
    <xf numFmtId="167" fontId="21" fillId="0" borderId="0" xfId="44" applyNumberFormat="1" applyFont="1" applyFill="1" applyBorder="1" applyAlignment="1" applyProtection="1">
      <alignment/>
      <protection/>
    </xf>
    <xf numFmtId="167" fontId="21" fillId="0" borderId="0" xfId="45" applyNumberFormat="1" applyFont="1" applyFill="1" applyBorder="1" applyAlignment="1" applyProtection="1">
      <alignment/>
      <protection/>
    </xf>
    <xf numFmtId="167" fontId="21" fillId="0" borderId="0" xfId="42" applyNumberFormat="1" applyFont="1" applyFill="1" applyBorder="1" applyAlignment="1" applyProtection="1">
      <alignment/>
      <protection/>
    </xf>
    <xf numFmtId="167" fontId="21" fillId="0" borderId="0" xfId="42" applyNumberFormat="1" applyFont="1" applyBorder="1" applyAlignment="1" applyProtection="1">
      <alignment/>
      <protection/>
    </xf>
    <xf numFmtId="167" fontId="21" fillId="0" borderId="17" xfId="45" applyNumberFormat="1" applyFont="1" applyFill="1" applyBorder="1" applyAlignment="1" applyProtection="1">
      <alignment/>
      <protection/>
    </xf>
    <xf numFmtId="167" fontId="21" fillId="0" borderId="17" xfId="44" applyNumberFormat="1" applyFont="1" applyFill="1" applyBorder="1" applyAlignment="1" applyProtection="1">
      <alignment/>
      <protection/>
    </xf>
    <xf numFmtId="167" fontId="22" fillId="0" borderId="0" xfId="42" applyNumberFormat="1" applyFont="1" applyFill="1" applyBorder="1" applyAlignment="1" applyProtection="1">
      <alignment/>
      <protection/>
    </xf>
    <xf numFmtId="167" fontId="22" fillId="0" borderId="0" xfId="42" applyNumberFormat="1" applyFont="1" applyBorder="1" applyAlignment="1" applyProtection="1">
      <alignment/>
      <protection/>
    </xf>
    <xf numFmtId="167" fontId="22" fillId="0" borderId="0" xfId="44" applyNumberFormat="1" applyFont="1" applyFill="1" applyBorder="1" applyAlignment="1" applyProtection="1">
      <alignment/>
      <protection/>
    </xf>
    <xf numFmtId="0" fontId="21" fillId="0" borderId="0" xfId="60" applyFont="1" applyFill="1" applyProtection="1">
      <alignment/>
      <protection/>
    </xf>
    <xf numFmtId="167" fontId="22" fillId="0" borderId="0" xfId="45" applyNumberFormat="1" applyFont="1" applyFill="1" applyBorder="1" applyAlignment="1" applyProtection="1">
      <alignment/>
      <protection/>
    </xf>
    <xf numFmtId="0" fontId="22" fillId="0" borderId="0" xfId="0" applyFont="1" applyFill="1" applyAlignment="1" applyProtection="1">
      <alignment horizontal="left"/>
      <protection/>
    </xf>
    <xf numFmtId="167" fontId="21" fillId="0" borderId="0" xfId="66" applyNumberFormat="1" applyFont="1" applyBorder="1" applyAlignment="1" applyProtection="1">
      <alignment/>
      <protection/>
    </xf>
    <xf numFmtId="167" fontId="22" fillId="0" borderId="0" xfId="66" applyNumberFormat="1" applyFont="1" applyFill="1" applyBorder="1" applyAlignment="1" applyProtection="1">
      <alignment/>
      <protection/>
    </xf>
    <xf numFmtId="166" fontId="21" fillId="0" borderId="0" xfId="42" applyNumberFormat="1" applyFont="1" applyFill="1" applyBorder="1" applyAlignment="1" applyProtection="1">
      <alignment/>
      <protection/>
    </xf>
    <xf numFmtId="38" fontId="21" fillId="18" borderId="20" xfId="42" applyNumberFormat="1" applyFont="1" applyFill="1" applyBorder="1" applyAlignment="1" applyProtection="1">
      <alignment horizontal="right"/>
      <protection locked="0"/>
    </xf>
    <xf numFmtId="37" fontId="21" fillId="0" borderId="0" xfId="0" applyNumberFormat="1" applyFont="1" applyFill="1" applyAlignment="1" applyProtection="1">
      <alignment/>
      <protection/>
    </xf>
    <xf numFmtId="37" fontId="21" fillId="0" borderId="0" xfId="42" applyNumberFormat="1" applyFont="1" applyBorder="1" applyAlignment="1" applyProtection="1">
      <alignment horizontal="right"/>
      <protection/>
    </xf>
    <xf numFmtId="165" fontId="21" fillId="0" borderId="0" xfId="42" applyNumberFormat="1" applyFont="1" applyBorder="1" applyAlignment="1" applyProtection="1">
      <alignment/>
      <protection/>
    </xf>
    <xf numFmtId="0" fontId="21" fillId="0" borderId="0" xfId="0" applyFont="1" applyAlignment="1" applyProtection="1">
      <alignment horizontal="left"/>
      <protection/>
    </xf>
    <xf numFmtId="0" fontId="21" fillId="0" borderId="0" xfId="0" applyFont="1" applyAlignment="1" applyProtection="1">
      <alignment/>
      <protection/>
    </xf>
    <xf numFmtId="0" fontId="28" fillId="18" borderId="0" xfId="0" applyFont="1" applyFill="1" applyBorder="1" applyAlignment="1" applyProtection="1">
      <alignment/>
      <protection locked="0"/>
    </xf>
    <xf numFmtId="0" fontId="28" fillId="0" borderId="0" xfId="0" applyFont="1" applyFill="1" applyBorder="1" applyAlignment="1" applyProtection="1">
      <alignment horizontal="left"/>
      <protection/>
    </xf>
    <xf numFmtId="0" fontId="21" fillId="0" borderId="0" xfId="0" applyFont="1" applyFill="1" applyAlignment="1" applyProtection="1">
      <alignment horizontal="left"/>
      <protection/>
    </xf>
    <xf numFmtId="0" fontId="21" fillId="0" borderId="0" xfId="0" applyFont="1" applyFill="1" applyAlignment="1" applyProtection="1">
      <alignment/>
      <protection/>
    </xf>
    <xf numFmtId="0" fontId="30" fillId="0" borderId="0" xfId="0" applyFont="1" applyFill="1" applyAlignment="1" applyProtection="1">
      <alignment horizontal="left"/>
      <protection/>
    </xf>
    <xf numFmtId="0" fontId="30" fillId="0" borderId="0" xfId="0" applyFont="1" applyFill="1" applyBorder="1" applyAlignment="1" applyProtection="1">
      <alignment horizontal="left"/>
      <protection/>
    </xf>
    <xf numFmtId="0" fontId="26" fillId="0" borderId="0" xfId="0" applyFont="1" applyAlignment="1" applyProtection="1">
      <alignment vertical="top" wrapText="1"/>
      <protection/>
    </xf>
    <xf numFmtId="0" fontId="21" fillId="0" borderId="0" xfId="0" applyFont="1" applyAlignment="1">
      <alignment horizontal="left"/>
    </xf>
    <xf numFmtId="0" fontId="21" fillId="0" borderId="0" xfId="0" applyFont="1" applyFill="1" applyBorder="1" applyAlignment="1" applyProtection="1">
      <alignment horizontal="left"/>
      <protection/>
    </xf>
    <xf numFmtId="0" fontId="21" fillId="0" borderId="0" xfId="0" applyFont="1" applyAlignment="1" applyProtection="1">
      <alignment vertical="top" wrapText="1"/>
      <protection/>
    </xf>
    <xf numFmtId="0" fontId="40" fillId="0" borderId="0" xfId="0" applyFont="1" applyFill="1" applyAlignment="1" applyProtection="1">
      <alignment horizontal="center"/>
      <protection/>
    </xf>
    <xf numFmtId="17" fontId="28" fillId="0" borderId="0" xfId="0" applyNumberFormat="1" applyFont="1" applyFill="1" applyBorder="1" applyAlignment="1" applyProtection="1">
      <alignment horizont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protection/>
    </xf>
    <xf numFmtId="0" fontId="28" fillId="0" borderId="0" xfId="0" applyFont="1" applyFill="1" applyBorder="1" applyAlignment="1" applyProtection="1">
      <alignment horizontal="center" vertical="center"/>
      <protection/>
    </xf>
    <xf numFmtId="187" fontId="22" fillId="0" borderId="0" xfId="0" applyNumberFormat="1" applyFont="1" applyAlignment="1" applyProtection="1">
      <alignment horizontal="left"/>
      <protection/>
    </xf>
    <xf numFmtId="0" fontId="22" fillId="0" borderId="0" xfId="0" applyFont="1" applyFill="1" applyBorder="1" applyAlignment="1" applyProtection="1">
      <alignment horizontal="left"/>
      <protection/>
    </xf>
    <xf numFmtId="0" fontId="29"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left" vertical="top"/>
      <protection/>
    </xf>
    <xf numFmtId="0" fontId="22" fillId="0" borderId="0" xfId="0" applyFont="1" applyFill="1" applyBorder="1" applyAlignment="1" applyProtection="1">
      <alignment vertical="center"/>
      <protection/>
    </xf>
    <xf numFmtId="198" fontId="30" fillId="0" borderId="0" xfId="0" applyNumberFormat="1" applyFont="1" applyFill="1" applyBorder="1" applyAlignment="1" applyProtection="1">
      <alignment horizontal="center"/>
      <protection/>
    </xf>
    <xf numFmtId="38" fontId="21" fillId="0" borderId="0" xfId="0" applyNumberFormat="1" applyFont="1" applyFill="1" applyAlignment="1" applyProtection="1">
      <alignment vertical="center"/>
      <protection/>
    </xf>
    <xf numFmtId="167" fontId="21" fillId="0" borderId="0" xfId="66" applyNumberFormat="1" applyFont="1" applyFill="1" applyAlignment="1" applyProtection="1">
      <alignment horizontal="right"/>
      <protection/>
    </xf>
    <xf numFmtId="167" fontId="22" fillId="0" borderId="0" xfId="66" applyNumberFormat="1" applyFont="1" applyFill="1" applyAlignment="1" applyProtection="1">
      <alignment horizontal="right"/>
      <protection/>
    </xf>
    <xf numFmtId="0" fontId="28" fillId="0" borderId="0" xfId="0" applyFont="1" applyFill="1" applyAlignment="1" applyProtection="1">
      <alignment/>
      <protection/>
    </xf>
    <xf numFmtId="167" fontId="21" fillId="0" borderId="0" xfId="67" applyNumberFormat="1" applyFont="1" applyFill="1" applyAlignment="1" applyProtection="1">
      <alignment horizontal="right"/>
      <protection/>
    </xf>
    <xf numFmtId="7" fontId="21" fillId="0" borderId="0" xfId="66" applyNumberFormat="1" applyFont="1" applyFill="1" applyAlignment="1" applyProtection="1">
      <alignment horizontal="right"/>
      <protection/>
    </xf>
    <xf numFmtId="39" fontId="21" fillId="0" borderId="0" xfId="66" applyNumberFormat="1" applyFont="1" applyFill="1" applyAlignment="1" applyProtection="1">
      <alignment horizontal="right"/>
      <protection/>
    </xf>
    <xf numFmtId="39" fontId="30" fillId="0" borderId="0" xfId="66" applyNumberFormat="1" applyFont="1" applyFill="1" applyAlignment="1" applyProtection="1">
      <alignment horizontal="right"/>
      <protection/>
    </xf>
    <xf numFmtId="7" fontId="22" fillId="0" borderId="0" xfId="66" applyNumberFormat="1" applyFont="1" applyFill="1" applyAlignment="1" applyProtection="1">
      <alignment horizontal="right"/>
      <protection/>
    </xf>
    <xf numFmtId="43" fontId="21" fillId="0" borderId="0" xfId="42" applyNumberFormat="1" applyFont="1" applyFill="1" applyAlignment="1" applyProtection="1">
      <alignment/>
      <protection/>
    </xf>
    <xf numFmtId="0" fontId="21" fillId="0" borderId="0" xfId="0" applyFont="1" applyAlignment="1" applyProtection="1">
      <alignment horizontal="center"/>
      <protection/>
    </xf>
    <xf numFmtId="0" fontId="31" fillId="0" borderId="0" xfId="0" applyFont="1" applyFill="1" applyBorder="1" applyAlignment="1" applyProtection="1">
      <alignment vertical="center"/>
      <protection/>
    </xf>
    <xf numFmtId="0" fontId="22" fillId="0" borderId="0" xfId="0" applyFont="1" applyBorder="1" applyAlignment="1" applyProtection="1">
      <alignment vertical="center"/>
      <protection/>
    </xf>
    <xf numFmtId="0" fontId="21" fillId="0" borderId="0" xfId="0" applyFont="1" applyFill="1" applyAlignment="1" applyProtection="1">
      <alignment vertical="center"/>
      <protection/>
    </xf>
    <xf numFmtId="0" fontId="26" fillId="0" borderId="0" xfId="62" applyFont="1" applyFill="1" applyProtection="1">
      <alignment/>
      <protection/>
    </xf>
    <xf numFmtId="0" fontId="23" fillId="0" borderId="0" xfId="0" applyFont="1" applyFill="1" applyAlignment="1" applyProtection="1">
      <alignment/>
      <protection/>
    </xf>
    <xf numFmtId="0" fontId="26" fillId="0" borderId="0" xfId="0" applyFont="1" applyFill="1" applyBorder="1" applyAlignment="1" applyProtection="1">
      <alignment/>
      <protection/>
    </xf>
    <xf numFmtId="0" fontId="32" fillId="0" borderId="0" xfId="0" applyFont="1" applyFill="1" applyAlignment="1" applyProtection="1">
      <alignment/>
      <protection/>
    </xf>
    <xf numFmtId="40" fontId="21" fillId="18" borderId="0" xfId="42" applyNumberFormat="1" applyFont="1" applyFill="1" applyAlignment="1" applyProtection="1">
      <alignment/>
      <protection locked="0"/>
    </xf>
    <xf numFmtId="40" fontId="21" fillId="0" borderId="0" xfId="42" applyNumberFormat="1" applyFont="1" applyFill="1" applyBorder="1" applyAlignment="1" applyProtection="1">
      <alignment/>
      <protection/>
    </xf>
    <xf numFmtId="0" fontId="26" fillId="0" borderId="0" xfId="0" applyFont="1" applyFill="1" applyAlignment="1" applyProtection="1" quotePrefix="1">
      <alignment horizontal="left"/>
      <protection/>
    </xf>
    <xf numFmtId="40" fontId="21" fillId="0" borderId="19" xfId="42" applyNumberFormat="1" applyFont="1" applyFill="1" applyBorder="1" applyAlignment="1" applyProtection="1">
      <alignment/>
      <protection/>
    </xf>
    <xf numFmtId="40" fontId="22" fillId="0" borderId="19" xfId="42" applyNumberFormat="1" applyFont="1" applyFill="1" applyBorder="1" applyAlignment="1" applyProtection="1">
      <alignment/>
      <protection/>
    </xf>
    <xf numFmtId="40" fontId="21" fillId="0" borderId="0" xfId="42" applyNumberFormat="1" applyFont="1" applyFill="1" applyAlignment="1" applyProtection="1">
      <alignment/>
      <protection/>
    </xf>
    <xf numFmtId="0" fontId="30" fillId="0" borderId="0" xfId="0" applyFont="1" applyAlignment="1" applyProtection="1">
      <alignment horizontal="left"/>
      <protection/>
    </xf>
    <xf numFmtId="17" fontId="21" fillId="0" borderId="0" xfId="0" applyNumberFormat="1" applyFont="1" applyBorder="1" applyAlignment="1" applyProtection="1">
      <alignment horizontal="center" vertical="center"/>
      <protection/>
    </xf>
    <xf numFmtId="0" fontId="32" fillId="0" borderId="0" xfId="0" applyFont="1" applyFill="1" applyAlignment="1" applyProtection="1">
      <alignment/>
      <protection/>
    </xf>
    <xf numFmtId="0" fontId="28" fillId="0" borderId="0" xfId="0" applyFont="1" applyFill="1" applyAlignment="1" applyProtection="1">
      <alignment/>
      <protection/>
    </xf>
    <xf numFmtId="0" fontId="28" fillId="0" borderId="0" xfId="60" applyFont="1" applyFill="1" applyAlignment="1" applyProtection="1">
      <alignment/>
      <protection/>
    </xf>
    <xf numFmtId="0" fontId="21" fillId="0" borderId="0" xfId="60" applyFont="1" applyFill="1" applyAlignment="1" applyProtection="1">
      <alignment/>
      <protection/>
    </xf>
    <xf numFmtId="40" fontId="21" fillId="18" borderId="0" xfId="44" applyNumberFormat="1" applyFont="1" applyFill="1" applyAlignment="1" applyProtection="1">
      <alignment/>
      <protection locked="0"/>
    </xf>
    <xf numFmtId="38" fontId="21" fillId="0" borderId="0" xfId="44" applyNumberFormat="1" applyFont="1" applyFill="1" applyAlignment="1" applyProtection="1">
      <alignment/>
      <protection/>
    </xf>
    <xf numFmtId="0" fontId="21" fillId="0" borderId="0" xfId="62" applyFont="1" applyFill="1" applyProtection="1">
      <alignment/>
      <protection/>
    </xf>
    <xf numFmtId="38" fontId="21" fillId="0" borderId="19" xfId="44" applyNumberFormat="1" applyFont="1" applyFill="1" applyBorder="1" applyAlignment="1" applyProtection="1">
      <alignment/>
      <protection/>
    </xf>
    <xf numFmtId="38" fontId="22" fillId="0" borderId="19" xfId="44" applyNumberFormat="1" applyFont="1" applyFill="1" applyBorder="1" applyAlignment="1" applyProtection="1">
      <alignment/>
      <protection/>
    </xf>
    <xf numFmtId="38" fontId="22" fillId="0" borderId="0" xfId="44" applyNumberFormat="1" applyFont="1" applyFill="1" applyBorder="1" applyAlignment="1" applyProtection="1">
      <alignment/>
      <protection/>
    </xf>
    <xf numFmtId="38" fontId="21" fillId="0" borderId="0" xfId="0" applyNumberFormat="1" applyFont="1" applyFill="1" applyAlignment="1" applyProtection="1">
      <alignment/>
      <protection/>
    </xf>
    <xf numFmtId="0" fontId="30" fillId="0" borderId="0" xfId="0" applyFont="1" applyBorder="1" applyAlignment="1" applyProtection="1">
      <alignment horizontal="left"/>
      <protection/>
    </xf>
    <xf numFmtId="38" fontId="21" fillId="0" borderId="0" xfId="0" applyNumberFormat="1" applyFont="1" applyFill="1" applyBorder="1" applyAlignment="1" applyProtection="1">
      <alignment/>
      <protection/>
    </xf>
    <xf numFmtId="38" fontId="29" fillId="0" borderId="0" xfId="0" applyNumberFormat="1" applyFont="1" applyFill="1" applyBorder="1" applyAlignment="1" applyProtection="1">
      <alignment/>
      <protection/>
    </xf>
    <xf numFmtId="43" fontId="29" fillId="0" borderId="0" xfId="42" applyFont="1" applyFill="1" applyAlignment="1" applyProtection="1">
      <alignment/>
      <protection/>
    </xf>
    <xf numFmtId="0" fontId="21" fillId="0" borderId="0" xfId="63" applyFont="1" applyFill="1" applyProtection="1">
      <alignment/>
      <protection/>
    </xf>
    <xf numFmtId="38" fontId="29" fillId="0" borderId="0" xfId="42" applyNumberFormat="1" applyFont="1" applyFill="1" applyBorder="1" applyAlignment="1" applyProtection="1">
      <alignment/>
      <protection/>
    </xf>
    <xf numFmtId="38" fontId="29" fillId="18" borderId="0" xfId="42" applyNumberFormat="1" applyFont="1" applyFill="1" applyBorder="1" applyAlignment="1" applyProtection="1">
      <alignment/>
      <protection locked="0"/>
    </xf>
    <xf numFmtId="0" fontId="30" fillId="0" borderId="0" xfId="0" applyFont="1" applyFill="1" applyAlignment="1" applyProtection="1">
      <alignment/>
      <protection/>
    </xf>
    <xf numFmtId="9" fontId="21" fillId="0" borderId="0" xfId="66" applyFont="1" applyFill="1" applyAlignment="1" applyProtection="1">
      <alignment/>
      <protection/>
    </xf>
    <xf numFmtId="167" fontId="21" fillId="0" borderId="0" xfId="66" applyNumberFormat="1" applyFont="1" applyFill="1" applyAlignment="1" applyProtection="1">
      <alignment/>
      <protection/>
    </xf>
    <xf numFmtId="0" fontId="33" fillId="0" borderId="0" xfId="0" applyFont="1" applyFill="1" applyAlignment="1" applyProtection="1">
      <alignment/>
      <protection/>
    </xf>
    <xf numFmtId="8" fontId="21" fillId="0" borderId="0" xfId="0" applyNumberFormat="1" applyFont="1" applyFill="1" applyAlignment="1" applyProtection="1">
      <alignment/>
      <protection/>
    </xf>
    <xf numFmtId="167" fontId="22" fillId="0" borderId="0" xfId="66" applyNumberFormat="1" applyFont="1" applyFill="1" applyAlignment="1" applyProtection="1">
      <alignment/>
      <protection/>
    </xf>
    <xf numFmtId="0" fontId="28" fillId="0" borderId="0" xfId="0" applyFont="1" applyFill="1" applyBorder="1" applyAlignment="1" applyProtection="1">
      <alignment vertical="center"/>
      <protection/>
    </xf>
    <xf numFmtId="0" fontId="40" fillId="0" borderId="0" xfId="0" applyFont="1" applyAlignment="1" applyProtection="1">
      <alignment horizontal="center"/>
      <protection/>
    </xf>
    <xf numFmtId="0" fontId="28" fillId="0" borderId="0" xfId="0" applyFont="1" applyFill="1" applyBorder="1" applyAlignment="1" applyProtection="1" quotePrefix="1">
      <alignment/>
      <protection/>
    </xf>
    <xf numFmtId="0" fontId="29" fillId="0" borderId="0" xfId="0" applyFont="1" applyFill="1" applyBorder="1" applyAlignment="1" applyProtection="1">
      <alignment vertical="center"/>
      <protection/>
    </xf>
    <xf numFmtId="0" fontId="28" fillId="0" borderId="0" xfId="60" applyFont="1" applyFill="1" applyAlignment="1" applyProtection="1" quotePrefix="1">
      <alignment horizontal="left"/>
      <protection/>
    </xf>
    <xf numFmtId="0" fontId="22" fillId="0" borderId="0" xfId="60" applyFont="1" applyFill="1" applyBorder="1" applyAlignment="1" applyProtection="1" quotePrefix="1">
      <alignment horizontal="left"/>
      <protection/>
    </xf>
    <xf numFmtId="38" fontId="21" fillId="0" borderId="18" xfId="44" applyNumberFormat="1" applyFont="1" applyFill="1" applyBorder="1" applyAlignment="1" applyProtection="1">
      <alignment/>
      <protection/>
    </xf>
    <xf numFmtId="38" fontId="22" fillId="0" borderId="18" xfId="44" applyNumberFormat="1" applyFont="1" applyFill="1" applyBorder="1" applyAlignment="1" applyProtection="1">
      <alignment/>
      <protection/>
    </xf>
    <xf numFmtId="40" fontId="21" fillId="0" borderId="0" xfId="44" applyNumberFormat="1" applyFont="1" applyFill="1" applyBorder="1" applyAlignment="1" applyProtection="1">
      <alignment/>
      <protection/>
    </xf>
    <xf numFmtId="38" fontId="21" fillId="19" borderId="0" xfId="44" applyNumberFormat="1" applyFont="1" applyFill="1" applyAlignment="1" applyProtection="1">
      <alignment/>
      <protection locked="0"/>
    </xf>
    <xf numFmtId="167" fontId="21" fillId="0" borderId="0" xfId="67" applyNumberFormat="1" applyFont="1" applyFill="1" applyBorder="1" applyAlignment="1" applyProtection="1">
      <alignment/>
      <protection/>
    </xf>
    <xf numFmtId="38" fontId="21" fillId="19" borderId="0" xfId="67" applyNumberFormat="1" applyFont="1" applyFill="1" applyAlignment="1" applyProtection="1">
      <alignment/>
      <protection locked="0"/>
    </xf>
    <xf numFmtId="0" fontId="28" fillId="0" borderId="0" xfId="0" applyFont="1" applyFill="1" applyAlignment="1" applyProtection="1" quotePrefix="1">
      <alignment horizontal="left"/>
      <protection/>
    </xf>
    <xf numFmtId="40" fontId="21" fillId="0" borderId="0" xfId="0" applyNumberFormat="1" applyFont="1" applyFill="1" applyBorder="1" applyAlignment="1" applyProtection="1">
      <alignment/>
      <protection/>
    </xf>
    <xf numFmtId="40" fontId="21" fillId="0" borderId="0" xfId="0" applyNumberFormat="1" applyFont="1" applyAlignment="1" applyProtection="1">
      <alignment/>
      <protection/>
    </xf>
    <xf numFmtId="0" fontId="21" fillId="0" borderId="0" xfId="60" applyFont="1" applyFill="1" applyAlignment="1" applyProtection="1">
      <alignment horizontal="center"/>
      <protection/>
    </xf>
    <xf numFmtId="40" fontId="21" fillId="0" borderId="0" xfId="42" applyNumberFormat="1" applyFont="1" applyAlignment="1" applyProtection="1">
      <alignment/>
      <protection/>
    </xf>
    <xf numFmtId="0" fontId="21" fillId="0" borderId="0" xfId="60" applyFont="1" applyFill="1" applyBorder="1" applyAlignment="1" applyProtection="1" quotePrefix="1">
      <alignment horizontal="left"/>
      <protection/>
    </xf>
    <xf numFmtId="40" fontId="21" fillId="0" borderId="18" xfId="42" applyNumberFormat="1" applyFont="1" applyBorder="1" applyAlignment="1" applyProtection="1">
      <alignment/>
      <protection/>
    </xf>
    <xf numFmtId="40" fontId="22" fillId="0" borderId="18" xfId="42" applyNumberFormat="1" applyFont="1" applyBorder="1" applyAlignment="1" applyProtection="1">
      <alignment/>
      <protection/>
    </xf>
    <xf numFmtId="40" fontId="21" fillId="0" borderId="0" xfId="44" applyNumberFormat="1" applyFont="1" applyFill="1" applyAlignment="1" applyProtection="1">
      <alignment/>
      <protection/>
    </xf>
    <xf numFmtId="38" fontId="21" fillId="18" borderId="0" xfId="66" applyNumberFormat="1" applyFont="1" applyFill="1" applyAlignment="1" applyProtection="1">
      <alignment/>
      <protection locked="0"/>
    </xf>
    <xf numFmtId="38" fontId="21" fillId="0" borderId="0" xfId="66" applyNumberFormat="1" applyFont="1" applyFill="1" applyAlignment="1" applyProtection="1">
      <alignment/>
      <protection/>
    </xf>
    <xf numFmtId="167" fontId="21" fillId="0" borderId="0" xfId="66" applyNumberFormat="1" applyFont="1" applyFill="1" applyBorder="1" applyAlignment="1" applyProtection="1">
      <alignment/>
      <protection/>
    </xf>
    <xf numFmtId="0" fontId="21" fillId="0" borderId="0" xfId="0" applyFont="1" applyFill="1" applyBorder="1" applyAlignment="1" applyProtection="1" quotePrefix="1">
      <alignment/>
      <protection/>
    </xf>
    <xf numFmtId="38" fontId="21" fillId="0" borderId="19" xfId="66" applyNumberFormat="1" applyFont="1" applyFill="1" applyBorder="1" applyAlignment="1" applyProtection="1">
      <alignment/>
      <protection/>
    </xf>
    <xf numFmtId="38" fontId="22" fillId="0" borderId="19" xfId="66" applyNumberFormat="1" applyFont="1" applyFill="1" applyBorder="1" applyAlignment="1" applyProtection="1">
      <alignment/>
      <protection/>
    </xf>
    <xf numFmtId="0" fontId="21" fillId="0" borderId="0" xfId="60" applyFont="1" applyFill="1" applyBorder="1" applyProtection="1">
      <alignment/>
      <protection/>
    </xf>
    <xf numFmtId="40" fontId="21" fillId="0" borderId="0" xfId="66" applyNumberFormat="1" applyFont="1" applyFill="1" applyAlignment="1" applyProtection="1">
      <alignment/>
      <protection/>
    </xf>
    <xf numFmtId="40" fontId="21" fillId="0" borderId="21" xfId="67" applyNumberFormat="1" applyFont="1" applyFill="1" applyBorder="1" applyAlignment="1" applyProtection="1">
      <alignment/>
      <protection/>
    </xf>
    <xf numFmtId="40" fontId="21" fillId="0" borderId="17" xfId="67" applyNumberFormat="1" applyFont="1" applyFill="1" applyBorder="1" applyAlignment="1" applyProtection="1">
      <alignment/>
      <protection/>
    </xf>
    <xf numFmtId="0" fontId="21" fillId="0" borderId="0" xfId="60" applyFont="1" applyFill="1" applyBorder="1" applyProtection="1" quotePrefix="1">
      <alignment/>
      <protection/>
    </xf>
    <xf numFmtId="40" fontId="22" fillId="0" borderId="17" xfId="67" applyNumberFormat="1" applyFont="1" applyFill="1" applyBorder="1" applyAlignment="1" applyProtection="1">
      <alignment/>
      <protection/>
    </xf>
    <xf numFmtId="40" fontId="21" fillId="0" borderId="0" xfId="66" applyNumberFormat="1" applyFont="1" applyFill="1" applyBorder="1" applyAlignment="1" applyProtection="1">
      <alignment/>
      <protection/>
    </xf>
    <xf numFmtId="40" fontId="21" fillId="0" borderId="18" xfId="67" applyNumberFormat="1" applyFont="1" applyFill="1" applyBorder="1" applyAlignment="1" applyProtection="1">
      <alignment/>
      <protection/>
    </xf>
    <xf numFmtId="40" fontId="22" fillId="0" borderId="18" xfId="67" applyNumberFormat="1" applyFont="1" applyFill="1" applyBorder="1" applyAlignment="1" applyProtection="1">
      <alignment/>
      <protection/>
    </xf>
    <xf numFmtId="0" fontId="28" fillId="0" borderId="0" xfId="60" applyFont="1" applyFill="1" applyBorder="1" applyProtection="1">
      <alignment/>
      <protection/>
    </xf>
    <xf numFmtId="10" fontId="21" fillId="18" borderId="0" xfId="66" applyNumberFormat="1" applyFont="1" applyFill="1" applyBorder="1" applyAlignment="1" applyProtection="1">
      <alignment/>
      <protection locked="0"/>
    </xf>
    <xf numFmtId="10" fontId="22" fillId="0" borderId="0" xfId="66" applyNumberFormat="1" applyFont="1" applyFill="1" applyBorder="1" applyAlignment="1" applyProtection="1">
      <alignment/>
      <protection/>
    </xf>
    <xf numFmtId="0" fontId="28" fillId="0" borderId="0" xfId="0" applyFont="1" applyFill="1" applyBorder="1" applyAlignment="1" applyProtection="1">
      <alignment/>
      <protection/>
    </xf>
    <xf numFmtId="10" fontId="41" fillId="0" borderId="0" xfId="66" applyNumberFormat="1" applyFont="1" applyFill="1" applyBorder="1" applyAlignment="1" applyProtection="1">
      <alignment/>
      <protection/>
    </xf>
    <xf numFmtId="0" fontId="21" fillId="16" borderId="11" xfId="0" applyFont="1" applyFill="1" applyBorder="1" applyAlignment="1" applyProtection="1">
      <alignment/>
      <protection/>
    </xf>
    <xf numFmtId="0" fontId="21" fillId="16" borderId="0" xfId="0" applyFont="1" applyFill="1" applyBorder="1" applyAlignment="1" applyProtection="1">
      <alignment/>
      <protection/>
    </xf>
    <xf numFmtId="0" fontId="21" fillId="16" borderId="0" xfId="0" applyFont="1" applyFill="1" applyBorder="1" applyAlignment="1" applyProtection="1">
      <alignment horizontal="left"/>
      <protection/>
    </xf>
    <xf numFmtId="0" fontId="22" fillId="16" borderId="0" xfId="0" applyFont="1" applyFill="1" applyBorder="1" applyAlignment="1" applyProtection="1">
      <alignment/>
      <protection/>
    </xf>
    <xf numFmtId="0" fontId="21" fillId="16" borderId="22" xfId="0" applyFont="1" applyFill="1" applyBorder="1" applyAlignment="1" applyProtection="1">
      <alignment/>
      <protection/>
    </xf>
    <xf numFmtId="0" fontId="21" fillId="16" borderId="11" xfId="0" applyFont="1" applyFill="1" applyBorder="1" applyAlignment="1" applyProtection="1" quotePrefix="1">
      <alignment horizontal="right"/>
      <protection/>
    </xf>
    <xf numFmtId="0" fontId="23" fillId="16" borderId="23" xfId="0" applyFont="1" applyFill="1" applyBorder="1" applyAlignment="1" applyProtection="1">
      <alignment horizontal="left"/>
      <protection/>
    </xf>
    <xf numFmtId="0" fontId="23" fillId="16" borderId="24" xfId="0" applyFont="1" applyFill="1" applyBorder="1" applyAlignment="1" applyProtection="1">
      <alignment horizontal="left"/>
      <protection/>
    </xf>
    <xf numFmtId="0" fontId="21" fillId="16" borderId="11" xfId="0" applyFont="1" applyFill="1" applyBorder="1" applyAlignment="1" applyProtection="1">
      <alignment horizontal="center"/>
      <protection/>
    </xf>
    <xf numFmtId="0" fontId="29" fillId="16" borderId="0" xfId="0" applyFont="1" applyFill="1" applyBorder="1" applyAlignment="1" applyProtection="1">
      <alignment horizontal="left"/>
      <protection/>
    </xf>
    <xf numFmtId="0" fontId="21" fillId="16" borderId="0" xfId="0" applyFont="1" applyFill="1" applyBorder="1" applyAlignment="1">
      <alignment/>
    </xf>
    <xf numFmtId="0" fontId="21" fillId="16" borderId="0" xfId="0" applyFont="1" applyFill="1" applyBorder="1" applyAlignment="1" applyProtection="1" quotePrefix="1">
      <alignment horizontal="right"/>
      <protection/>
    </xf>
    <xf numFmtId="0" fontId="22" fillId="16" borderId="22" xfId="0" applyFont="1" applyFill="1" applyBorder="1" applyAlignment="1" applyProtection="1">
      <alignment/>
      <protection/>
    </xf>
    <xf numFmtId="0" fontId="21" fillId="0" borderId="11" xfId="0" applyFont="1" applyBorder="1" applyAlignment="1">
      <alignment/>
    </xf>
    <xf numFmtId="0" fontId="34" fillId="0" borderId="0" xfId="0" applyFont="1" applyFill="1" applyAlignment="1">
      <alignment/>
    </xf>
    <xf numFmtId="0" fontId="21" fillId="16" borderId="0" xfId="0" applyFont="1" applyFill="1" applyBorder="1" applyAlignment="1" applyProtection="1">
      <alignment/>
      <protection locked="0"/>
    </xf>
    <xf numFmtId="0" fontId="21" fillId="16" borderId="0" xfId="0" applyFont="1" applyFill="1" applyBorder="1" applyAlignment="1" applyProtection="1">
      <alignment horizontal="left"/>
      <protection locked="0"/>
    </xf>
    <xf numFmtId="0" fontId="21" fillId="16" borderId="22" xfId="0" applyFont="1" applyFill="1" applyBorder="1" applyAlignment="1" applyProtection="1">
      <alignment/>
      <protection locked="0"/>
    </xf>
    <xf numFmtId="0" fontId="29" fillId="16" borderId="0" xfId="0" applyFont="1" applyFill="1" applyBorder="1" applyAlignment="1" applyProtection="1">
      <alignment/>
      <protection locked="0"/>
    </xf>
    <xf numFmtId="0" fontId="22" fillId="16" borderId="0" xfId="0" applyFont="1" applyFill="1" applyBorder="1" applyAlignment="1" applyProtection="1">
      <alignment/>
      <protection locked="0"/>
    </xf>
    <xf numFmtId="0" fontId="26" fillId="16" borderId="23" xfId="0" applyFont="1" applyFill="1" applyBorder="1" applyAlignment="1" applyProtection="1">
      <alignment/>
      <protection locked="0"/>
    </xf>
    <xf numFmtId="0" fontId="21" fillId="16" borderId="23" xfId="0" applyFont="1" applyFill="1" applyBorder="1" applyAlignment="1" applyProtection="1">
      <alignment/>
      <protection locked="0"/>
    </xf>
    <xf numFmtId="0" fontId="21" fillId="16" borderId="24" xfId="0" applyFont="1" applyFill="1" applyBorder="1" applyAlignment="1" applyProtection="1">
      <alignment/>
      <protection locked="0"/>
    </xf>
    <xf numFmtId="0" fontId="29" fillId="16" borderId="0" xfId="0" applyFont="1" applyFill="1" applyBorder="1" applyAlignment="1" applyProtection="1">
      <alignment horizontal="left"/>
      <protection locked="0"/>
    </xf>
    <xf numFmtId="0" fontId="21" fillId="16" borderId="0" xfId="0" applyFont="1" applyFill="1" applyBorder="1" applyAlignment="1" applyProtection="1" quotePrefix="1">
      <alignment horizontal="right"/>
      <protection locked="0"/>
    </xf>
    <xf numFmtId="0" fontId="21" fillId="16" borderId="25" xfId="0" applyFont="1" applyFill="1" applyBorder="1" applyAlignment="1" applyProtection="1">
      <alignment/>
      <protection/>
    </xf>
    <xf numFmtId="0" fontId="29" fillId="16" borderId="17" xfId="0" applyFont="1" applyFill="1" applyBorder="1" applyAlignment="1" applyProtection="1">
      <alignment horizontal="left"/>
      <protection locked="0"/>
    </xf>
    <xf numFmtId="0" fontId="21" fillId="16" borderId="17" xfId="0" applyFont="1" applyFill="1" applyBorder="1" applyAlignment="1">
      <alignment/>
    </xf>
    <xf numFmtId="0" fontId="21" fillId="16" borderId="17" xfId="0" applyFont="1" applyFill="1" applyBorder="1" applyAlignment="1" applyProtection="1">
      <alignment/>
      <protection locked="0"/>
    </xf>
    <xf numFmtId="0" fontId="29" fillId="16" borderId="17" xfId="0" applyFont="1" applyFill="1" applyBorder="1" applyAlignment="1" applyProtection="1">
      <alignment/>
      <protection locked="0"/>
    </xf>
    <xf numFmtId="0" fontId="21" fillId="16" borderId="10" xfId="0" applyFont="1" applyFill="1" applyBorder="1" applyAlignment="1" applyProtection="1">
      <alignment/>
      <protection locked="0"/>
    </xf>
    <xf numFmtId="0" fontId="21" fillId="0" borderId="0" xfId="60" applyFont="1" applyFill="1" applyAlignment="1" applyProtection="1" quotePrefix="1">
      <alignment/>
      <protection/>
    </xf>
    <xf numFmtId="0" fontId="36" fillId="0" borderId="0" xfId="55" applyFont="1" applyBorder="1" applyAlignment="1" applyProtection="1">
      <alignment horizontal="left"/>
      <protection/>
    </xf>
    <xf numFmtId="38" fontId="40" fillId="0" borderId="0" xfId="42" applyNumberFormat="1" applyFont="1" applyFill="1" applyBorder="1" applyAlignment="1" applyProtection="1">
      <alignment/>
      <protection/>
    </xf>
    <xf numFmtId="0" fontId="21" fillId="20" borderId="0" xfId="0" applyFont="1" applyFill="1" applyAlignment="1" applyProtection="1">
      <alignment/>
      <protection/>
    </xf>
    <xf numFmtId="175" fontId="23" fillId="16" borderId="0" xfId="0" applyNumberFormat="1" applyFont="1" applyFill="1" applyBorder="1" applyAlignment="1" applyProtection="1">
      <alignment horizontal="left"/>
      <protection/>
    </xf>
    <xf numFmtId="0" fontId="21" fillId="0" borderId="26" xfId="0" applyFont="1" applyBorder="1" applyAlignment="1">
      <alignment horizontal="center" vertical="top" wrapText="1"/>
    </xf>
    <xf numFmtId="189" fontId="26" fillId="0" borderId="27" xfId="0" applyNumberFormat="1" applyFont="1" applyFill="1" applyBorder="1" applyAlignment="1">
      <alignment horizontal="center" vertical="top" wrapText="1"/>
    </xf>
    <xf numFmtId="196" fontId="26" fillId="0" borderId="27" xfId="0" applyNumberFormat="1" applyFont="1" applyFill="1" applyBorder="1" applyAlignment="1">
      <alignment horizontal="center" vertical="top" wrapText="1"/>
    </xf>
    <xf numFmtId="0" fontId="26" fillId="16" borderId="28"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9" xfId="0" applyFont="1" applyFill="1" applyBorder="1" applyAlignment="1">
      <alignment vertical="top" wrapText="1"/>
    </xf>
    <xf numFmtId="198" fontId="26" fillId="0" borderId="30" xfId="0" applyNumberFormat="1" applyFont="1" applyFill="1" applyBorder="1" applyAlignment="1">
      <alignment horizontal="left" vertical="top" wrapText="1"/>
    </xf>
    <xf numFmtId="0" fontId="21" fillId="0" borderId="31" xfId="0" applyFont="1" applyFill="1" applyBorder="1" applyAlignment="1">
      <alignment vertical="top" wrapText="1"/>
    </xf>
    <xf numFmtId="0" fontId="0" fillId="19" borderId="0" xfId="0" applyFill="1" applyAlignment="1" applyProtection="1">
      <alignment/>
      <protection/>
    </xf>
    <xf numFmtId="0" fontId="0" fillId="0" borderId="0" xfId="0" applyAlignment="1" applyProtection="1">
      <alignment/>
      <protection/>
    </xf>
    <xf numFmtId="0" fontId="28" fillId="0" borderId="0" xfId="0" applyFont="1" applyBorder="1" applyAlignment="1" applyProtection="1">
      <alignment horizontal="left" vertical="center"/>
      <protection/>
    </xf>
    <xf numFmtId="0" fontId="21" fillId="0" borderId="0" xfId="0" applyFont="1" applyAlignment="1" applyProtection="1">
      <alignment horizontal="right" vertical="top"/>
      <protection/>
    </xf>
    <xf numFmtId="14" fontId="21" fillId="0" borderId="0" xfId="0" applyNumberFormat="1" applyFont="1" applyAlignment="1" applyProtection="1">
      <alignment horizontal="left" vertical="top"/>
      <protection/>
    </xf>
    <xf numFmtId="0" fontId="29" fillId="0" borderId="0" xfId="0" applyFont="1" applyAlignment="1" applyProtection="1">
      <alignment wrapText="1"/>
      <protection/>
    </xf>
    <xf numFmtId="0" fontId="21" fillId="0" borderId="0" xfId="0" applyFont="1" applyAlignment="1" applyProtection="1">
      <alignment wrapText="1"/>
      <protection/>
    </xf>
    <xf numFmtId="0" fontId="21" fillId="0" borderId="0" xfId="0" applyFont="1" applyAlignment="1" applyProtection="1">
      <alignment vertical="top"/>
      <protection/>
    </xf>
    <xf numFmtId="0" fontId="21" fillId="0" borderId="0" xfId="0" applyFont="1" applyAlignment="1" applyProtection="1">
      <alignment/>
      <protection/>
    </xf>
    <xf numFmtId="0" fontId="1" fillId="0" borderId="0" xfId="0" applyFont="1" applyAlignment="1" applyProtection="1">
      <alignment/>
      <protection/>
    </xf>
    <xf numFmtId="0" fontId="21" fillId="20" borderId="0" xfId="0" applyFont="1" applyFill="1" applyAlignment="1" applyProtection="1">
      <alignment horizontal="center"/>
      <protection/>
    </xf>
    <xf numFmtId="37" fontId="21" fillId="0" borderId="0" xfId="0" applyNumberFormat="1" applyFont="1" applyAlignment="1" applyProtection="1">
      <alignment/>
      <protection/>
    </xf>
    <xf numFmtId="0" fontId="30" fillId="0" borderId="0" xfId="0" applyFont="1" applyAlignment="1" applyProtection="1">
      <alignment/>
      <protection/>
    </xf>
    <xf numFmtId="0" fontId="21" fillId="0" borderId="17" xfId="0" applyFont="1" applyBorder="1" applyAlignment="1" applyProtection="1">
      <alignment/>
      <protection/>
    </xf>
    <xf numFmtId="0" fontId="22" fillId="0" borderId="0" xfId="0" applyFont="1" applyAlignment="1" applyProtection="1">
      <alignment/>
      <protection/>
    </xf>
    <xf numFmtId="0" fontId="29" fillId="0" borderId="0" xfId="0" applyFont="1" applyAlignment="1" applyProtection="1">
      <alignment horizontal="center"/>
      <protection/>
    </xf>
    <xf numFmtId="0" fontId="21" fillId="0" borderId="0" xfId="0" applyFont="1" applyFill="1" applyAlignment="1" applyProtection="1">
      <alignment vertical="top"/>
      <protection/>
    </xf>
    <xf numFmtId="0" fontId="21" fillId="0" borderId="0" xfId="0" applyFont="1" applyAlignment="1" applyProtection="1">
      <alignment vertical="center"/>
      <protection/>
    </xf>
    <xf numFmtId="38" fontId="21" fillId="0" borderId="0" xfId="0" applyNumberFormat="1" applyFont="1" applyAlignment="1" applyProtection="1">
      <alignment/>
      <protection/>
    </xf>
    <xf numFmtId="0" fontId="21" fillId="0" borderId="0" xfId="0" applyFont="1" applyAlignment="1" applyProtection="1">
      <alignment horizontal="center" vertical="center"/>
      <protection/>
    </xf>
    <xf numFmtId="0" fontId="21" fillId="0" borderId="0" xfId="0" applyFont="1" applyFill="1" applyBorder="1" applyAlignment="1" applyProtection="1">
      <alignment vertical="center"/>
      <protection/>
    </xf>
    <xf numFmtId="0" fontId="21" fillId="0" borderId="0" xfId="0" applyFont="1" applyBorder="1" applyAlignment="1" applyProtection="1">
      <alignment/>
      <protection/>
    </xf>
    <xf numFmtId="0" fontId="21" fillId="0" borderId="0" xfId="59" applyNumberFormat="1" applyFont="1" applyFill="1" applyBorder="1" applyAlignment="1" applyProtection="1">
      <alignment horizontal="left" wrapText="1"/>
      <protection/>
    </xf>
    <xf numFmtId="0" fontId="28" fillId="0" borderId="0" xfId="63" applyFont="1" applyFill="1" applyProtection="1">
      <alignment/>
      <protection/>
    </xf>
    <xf numFmtId="0" fontId="28" fillId="0" borderId="0" xfId="63" applyFont="1" applyFill="1" applyAlignment="1" applyProtection="1">
      <alignment horizontal="left"/>
      <protection/>
    </xf>
    <xf numFmtId="0" fontId="22" fillId="0" borderId="0" xfId="63" applyFont="1" applyFill="1" applyProtection="1">
      <alignment/>
      <protection/>
    </xf>
    <xf numFmtId="0" fontId="36" fillId="0" borderId="0" xfId="0" applyFont="1" applyAlignment="1" applyProtection="1">
      <alignment/>
      <protection/>
    </xf>
    <xf numFmtId="0" fontId="36" fillId="0" borderId="0" xfId="0" applyFont="1" applyAlignment="1" applyProtection="1">
      <alignment horizontal="right"/>
      <protection/>
    </xf>
    <xf numFmtId="7" fontId="1" fillId="0" borderId="0" xfId="0" applyNumberFormat="1" applyFont="1" applyAlignment="1" applyProtection="1">
      <alignment/>
      <protection/>
    </xf>
    <xf numFmtId="7" fontId="37" fillId="7" borderId="20" xfId="0" applyNumberFormat="1" applyFont="1" applyFill="1" applyBorder="1" applyAlignment="1" applyProtection="1">
      <alignment/>
      <protection/>
    </xf>
    <xf numFmtId="1" fontId="21" fillId="0" borderId="0" xfId="0" applyNumberFormat="1" applyFont="1" applyAlignment="1" applyProtection="1">
      <alignment/>
      <protection/>
    </xf>
    <xf numFmtId="10" fontId="42" fillId="0" borderId="0" xfId="66" applyNumberFormat="1" applyFont="1" applyFill="1" applyBorder="1" applyAlignment="1" applyProtection="1">
      <alignment/>
      <protection/>
    </xf>
    <xf numFmtId="0" fontId="30" fillId="0" borderId="17" xfId="0" applyFont="1" applyBorder="1" applyAlignment="1" applyProtection="1">
      <alignment horizontal="left"/>
      <protection/>
    </xf>
    <xf numFmtId="38" fontId="21" fillId="0" borderId="0" xfId="0" applyNumberFormat="1" applyFont="1" applyBorder="1" applyAlignment="1" applyProtection="1">
      <alignment/>
      <protection/>
    </xf>
    <xf numFmtId="196" fontId="22" fillId="0" borderId="10" xfId="60" applyNumberFormat="1" applyFont="1" applyFill="1" applyBorder="1" applyAlignment="1">
      <alignment horizontal="center" vertical="top" wrapText="1"/>
      <protection/>
    </xf>
    <xf numFmtId="0" fontId="22" fillId="0" borderId="32" xfId="60" applyFont="1" applyFill="1" applyBorder="1" applyAlignment="1">
      <alignment horizontal="center" vertical="top" wrapText="1"/>
      <protection/>
    </xf>
    <xf numFmtId="175" fontId="26" fillId="0" borderId="0" xfId="0" applyNumberFormat="1" applyFont="1" applyFill="1" applyBorder="1" applyAlignment="1" applyProtection="1">
      <alignment horizontal="left"/>
      <protection/>
    </xf>
    <xf numFmtId="0" fontId="22" fillId="0" borderId="23" xfId="0" applyFont="1" applyFill="1" applyBorder="1" applyAlignment="1" applyProtection="1">
      <alignment horizontal="left"/>
      <protection locked="0"/>
    </xf>
    <xf numFmtId="0" fontId="26"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locked="0"/>
    </xf>
    <xf numFmtId="0" fontId="26" fillId="0" borderId="22" xfId="0" applyFont="1" applyFill="1" applyBorder="1" applyAlignment="1" applyProtection="1">
      <alignment horizontal="left"/>
      <protection/>
    </xf>
    <xf numFmtId="0" fontId="26" fillId="0" borderId="28" xfId="0" applyFont="1" applyFill="1" applyBorder="1" applyAlignment="1">
      <alignment horizontal="center" vertical="top" wrapText="1"/>
    </xf>
    <xf numFmtId="196" fontId="26" fillId="0" borderId="20" xfId="0" applyNumberFormat="1" applyFont="1" applyFill="1" applyBorder="1" applyAlignment="1">
      <alignment horizontal="center" vertical="top" wrapText="1"/>
    </xf>
    <xf numFmtId="0" fontId="26" fillId="0" borderId="33" xfId="0" applyFont="1" applyFill="1" applyBorder="1" applyAlignment="1">
      <alignment horizontal="center" vertical="top" wrapText="1"/>
    </xf>
    <xf numFmtId="0" fontId="21" fillId="0" borderId="34" xfId="0" applyFont="1" applyFill="1" applyBorder="1" applyAlignment="1">
      <alignment horizontal="center" vertical="top" wrapText="1"/>
    </xf>
    <xf numFmtId="196" fontId="26" fillId="0" borderId="34" xfId="0" applyNumberFormat="1" applyFont="1" applyFill="1" applyBorder="1" applyAlignment="1">
      <alignment horizontal="center" vertical="top" wrapText="1"/>
    </xf>
    <xf numFmtId="198" fontId="26" fillId="0" borderId="35" xfId="0" applyNumberFormat="1" applyFont="1" applyFill="1" applyBorder="1" applyAlignment="1">
      <alignment horizontal="left" vertical="top" wrapText="1"/>
    </xf>
    <xf numFmtId="0" fontId="22" fillId="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7" fillId="0" borderId="40" xfId="0" applyFont="1" applyBorder="1" applyAlignment="1">
      <alignment horizontal="left" vertical="top" wrapText="1" indent="1"/>
    </xf>
    <xf numFmtId="0" fontId="27" fillId="0" borderId="0" xfId="0" applyFont="1" applyBorder="1" applyAlignment="1">
      <alignment horizontal="left" vertical="top" wrapText="1" indent="1"/>
    </xf>
    <xf numFmtId="0" fontId="27" fillId="0" borderId="41" xfId="0" applyFont="1" applyBorder="1" applyAlignment="1">
      <alignment horizontal="left" vertical="top" wrapText="1" indent="1"/>
    </xf>
    <xf numFmtId="0" fontId="27" fillId="0" borderId="42" xfId="0" applyFont="1" applyBorder="1" applyAlignment="1">
      <alignment horizontal="left" vertical="top" wrapText="1" indent="1"/>
    </xf>
    <xf numFmtId="0" fontId="27" fillId="0" borderId="23" xfId="0" applyFont="1" applyBorder="1" applyAlignment="1">
      <alignment horizontal="left" vertical="top" wrapText="1" indent="1"/>
    </xf>
    <xf numFmtId="0" fontId="27" fillId="0" borderId="43" xfId="0" applyFont="1" applyBorder="1" applyAlignment="1">
      <alignment horizontal="left" vertical="top" wrapText="1" indent="1"/>
    </xf>
    <xf numFmtId="0" fontId="25" fillId="0" borderId="40" xfId="0" applyFont="1" applyBorder="1" applyAlignment="1">
      <alignment horizontal="left" vertical="top" wrapText="1" indent="1"/>
    </xf>
    <xf numFmtId="0" fontId="25" fillId="0" borderId="0" xfId="0" applyFont="1" applyBorder="1" applyAlignment="1">
      <alignment horizontal="left" vertical="top" wrapText="1" indent="1"/>
    </xf>
    <xf numFmtId="0" fontId="25" fillId="0" borderId="41" xfId="0" applyFont="1" applyBorder="1" applyAlignment="1">
      <alignment horizontal="left" vertical="top" wrapText="1" indent="1"/>
    </xf>
    <xf numFmtId="0" fontId="22" fillId="0" borderId="20" xfId="0" applyFont="1" applyFill="1" applyBorder="1" applyAlignment="1">
      <alignment horizontal="center" vertical="center"/>
    </xf>
    <xf numFmtId="0" fontId="28" fillId="0" borderId="0" xfId="0" applyFont="1" applyBorder="1" applyAlignment="1" applyProtection="1">
      <alignment horizontal="center" vertical="center"/>
      <protection/>
    </xf>
    <xf numFmtId="0" fontId="26" fillId="0" borderId="0" xfId="0" applyFont="1" applyAlignment="1" applyProtection="1">
      <alignment horizontal="left" vertical="top" wrapText="1"/>
      <protection/>
    </xf>
    <xf numFmtId="0" fontId="28" fillId="0" borderId="0" xfId="0" applyFont="1" applyFill="1" applyBorder="1" applyAlignment="1" applyProtection="1">
      <alignment horizontal="center" vertical="center"/>
      <protection/>
    </xf>
    <xf numFmtId="0" fontId="21" fillId="0" borderId="0" xfId="0" applyFont="1" applyAlignment="1" applyProtection="1">
      <alignment horizontal="left" vertical="top" wrapText="1"/>
      <protection/>
    </xf>
    <xf numFmtId="0" fontId="21" fillId="0" borderId="0" xfId="0" applyFont="1" applyFill="1" applyAlignment="1" applyProtection="1">
      <alignment horizontal="left" vertical="top" wrapText="1"/>
      <protection/>
    </xf>
    <xf numFmtId="0" fontId="21" fillId="19" borderId="0" xfId="0" applyFont="1" applyFill="1" applyAlignment="1" applyProtection="1">
      <alignment horizontal="left" wrapText="1"/>
      <protection locked="0"/>
    </xf>
    <xf numFmtId="0" fontId="21" fillId="19" borderId="0" xfId="60" applyFont="1" applyFill="1" applyAlignment="1" applyProtection="1">
      <alignment horizontal="left" wrapText="1"/>
      <protection locked="0"/>
    </xf>
    <xf numFmtId="0" fontId="22" fillId="16" borderId="44" xfId="0" applyFont="1" applyFill="1" applyBorder="1" applyAlignment="1" applyProtection="1">
      <alignment horizontal="center"/>
      <protection/>
    </xf>
    <xf numFmtId="0" fontId="22" fillId="16" borderId="21" xfId="0" applyFont="1" applyFill="1" applyBorder="1" applyAlignment="1" applyProtection="1">
      <alignment horizontal="center"/>
      <protection/>
    </xf>
    <xf numFmtId="0" fontId="22" fillId="16" borderId="31" xfId="0" applyFont="1" applyFill="1" applyBorder="1" applyAlignment="1" applyProtection="1">
      <alignment horizontal="center"/>
      <protection/>
    </xf>
    <xf numFmtId="0" fontId="23" fillId="16" borderId="23" xfId="0" applyFont="1" applyFill="1" applyBorder="1" applyAlignment="1" applyProtection="1">
      <alignment horizontal="left"/>
      <protection/>
    </xf>
    <xf numFmtId="0" fontId="23" fillId="16" borderId="24" xfId="0" applyFont="1" applyFill="1" applyBorder="1" applyAlignment="1" applyProtection="1">
      <alignment horizontal="left"/>
      <protection/>
    </xf>
    <xf numFmtId="175" fontId="23" fillId="16" borderId="23" xfId="0" applyNumberFormat="1" applyFont="1" applyFill="1" applyBorder="1" applyAlignment="1" applyProtection="1">
      <alignment horizontal="left"/>
      <protection/>
    </xf>
    <xf numFmtId="175" fontId="35" fillId="16" borderId="23" xfId="0" applyNumberFormat="1" applyFont="1" applyFill="1" applyBorder="1" applyAlignment="1" applyProtection="1">
      <alignment horizontal="left"/>
      <protection locked="0"/>
    </xf>
    <xf numFmtId="175" fontId="35" fillId="16" borderId="24" xfId="0" applyNumberFormat="1" applyFont="1" applyFill="1" applyBorder="1" applyAlignment="1" applyProtection="1">
      <alignment horizontal="left"/>
      <protection locked="0"/>
    </xf>
    <xf numFmtId="0" fontId="35" fillId="16" borderId="23" xfId="0" applyFont="1" applyFill="1" applyBorder="1" applyAlignment="1" applyProtection="1">
      <alignment horizontal="left"/>
      <protection locked="0"/>
    </xf>
    <xf numFmtId="0" fontId="26" fillId="16" borderId="0" xfId="0" applyFont="1" applyFill="1" applyBorder="1" applyAlignment="1" applyProtection="1">
      <alignment vertical="top" wrapText="1"/>
      <protection/>
    </xf>
    <xf numFmtId="0" fontId="26" fillId="20" borderId="0" xfId="0" applyFont="1" applyFill="1" applyBorder="1" applyAlignment="1" applyProtection="1">
      <alignment vertical="top" wrapText="1"/>
      <protection/>
    </xf>
    <xf numFmtId="198" fontId="26" fillId="20" borderId="0" xfId="0" applyNumberFormat="1" applyFont="1" applyFill="1" applyBorder="1" applyAlignment="1" applyProtection="1">
      <alignment vertical="top" wrapText="1"/>
      <protection/>
    </xf>
    <xf numFmtId="0" fontId="26" fillId="16" borderId="22" xfId="0" applyFont="1" applyFill="1" applyBorder="1" applyAlignment="1" applyProtection="1">
      <alignment vertical="top" wrapText="1"/>
      <protection/>
    </xf>
    <xf numFmtId="0" fontId="35" fillId="16" borderId="24" xfId="0" applyFont="1" applyFill="1" applyBorder="1" applyAlignment="1" applyProtection="1">
      <alignment horizontal="left"/>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Part 3" xfId="62"/>
    <cellStyle name="Normal_Part 5" xfId="63"/>
    <cellStyle name="Note"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2</xdr:col>
      <xdr:colOff>133350</xdr:colOff>
      <xdr:row>3</xdr:row>
      <xdr:rowOff>180975</xdr:rowOff>
    </xdr:to>
    <xdr:pic>
      <xdr:nvPicPr>
        <xdr:cNvPr id="1" name="Picture 1"/>
        <xdr:cNvPicPr preferRelativeResize="1">
          <a:picLocks noChangeAspect="1"/>
        </xdr:cNvPicPr>
      </xdr:nvPicPr>
      <xdr:blipFill>
        <a:blip r:embed="rId1"/>
        <a:stretch>
          <a:fillRect/>
        </a:stretch>
      </xdr:blipFill>
      <xdr:spPr>
        <a:xfrm>
          <a:off x="47625" y="9525"/>
          <a:ext cx="19526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hsc.state.tx.us/rad/managed-care/downloads/2012-star-plus-info.pdf" TargetMode="External" /><Relationship Id="rId2" Type="http://schemas.openxmlformats.org/officeDocument/2006/relationships/hyperlink" Target="http://www.hhsc.state.tx.us/rad/managed-care/downloads/2012-star-info.pdf" TargetMode="External" /><Relationship Id="rId3" Type="http://schemas.openxmlformats.org/officeDocument/2006/relationships/hyperlink" Target="http://www.hhsc.state.tx.us/rad/managed-care/downloads/2012-chip-info.pdf" TargetMode="External" /><Relationship Id="rId4" Type="http://schemas.openxmlformats.org/officeDocument/2006/relationships/hyperlink" Target="http://www.hhsc.state.tx.us/rad/managed-care/downloads/2012-star-health-info.pdf"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1000"/>
  <sheetViews>
    <sheetView tabSelected="1" zoomScalePageLayoutView="0" workbookViewId="0" topLeftCell="A1">
      <selection activeCell="B14" sqref="B14:E14"/>
    </sheetView>
  </sheetViews>
  <sheetFormatPr defaultColWidth="0" defaultRowHeight="12.75" zeroHeight="1"/>
  <cols>
    <col min="1" max="1" width="7.83203125" style="1" customWidth="1"/>
    <col min="2" max="2" width="24.83203125" style="1" customWidth="1"/>
    <col min="3" max="3" width="19" style="1" customWidth="1"/>
    <col min="4" max="4" width="23.16015625" style="1" bestFit="1" customWidth="1"/>
    <col min="5" max="5" width="61.16015625" style="1" customWidth="1"/>
    <col min="6" max="6" width="25.5" style="1" bestFit="1" customWidth="1"/>
    <col min="7" max="7" width="2.66015625" style="1" customWidth="1"/>
    <col min="8" max="16384" width="0" style="1" hidden="1" customWidth="1"/>
  </cols>
  <sheetData>
    <row r="1" spans="3:6" ht="15" customHeight="1">
      <c r="C1" s="302" t="s">
        <v>87</v>
      </c>
      <c r="D1" s="302"/>
      <c r="E1" s="302"/>
      <c r="F1" s="239" t="s">
        <v>86</v>
      </c>
    </row>
    <row r="2" spans="3:6" ht="15">
      <c r="C2" s="302"/>
      <c r="D2" s="302"/>
      <c r="E2" s="302"/>
      <c r="F2" s="3" t="s">
        <v>103</v>
      </c>
    </row>
    <row r="3" spans="3:6" ht="14.25">
      <c r="C3" s="4"/>
      <c r="D3" s="2"/>
      <c r="E3" s="2"/>
      <c r="F3" s="5" t="s">
        <v>88</v>
      </c>
    </row>
    <row r="4" spans="3:6" ht="15">
      <c r="C4" s="287" t="s">
        <v>102</v>
      </c>
      <c r="D4" s="288"/>
      <c r="E4" s="289"/>
      <c r="F4" s="274">
        <v>43770</v>
      </c>
    </row>
    <row r="5" spans="1:6" ht="15.75" thickBot="1">
      <c r="A5" s="6"/>
      <c r="B5" s="6"/>
      <c r="C5" s="290"/>
      <c r="D5" s="291"/>
      <c r="E5" s="292"/>
      <c r="F5" s="275" t="s">
        <v>349</v>
      </c>
    </row>
    <row r="6" spans="3:6" ht="15" thickTop="1">
      <c r="C6" s="2"/>
      <c r="D6" s="2"/>
      <c r="E6" s="2"/>
      <c r="F6" s="2"/>
    </row>
    <row r="7" spans="3:6" ht="14.25">
      <c r="C7" s="2"/>
      <c r="D7" s="2"/>
      <c r="E7" s="2"/>
      <c r="F7" s="2"/>
    </row>
    <row r="8" spans="3:6" ht="15" thickBot="1">
      <c r="C8" s="2"/>
      <c r="D8" s="2"/>
      <c r="E8" s="2"/>
      <c r="F8" s="2"/>
    </row>
    <row r="9" spans="2:10" ht="33" thickBot="1">
      <c r="B9" s="7" t="s">
        <v>131</v>
      </c>
      <c r="C9" s="8" t="s">
        <v>132</v>
      </c>
      <c r="D9" s="9" t="s">
        <v>88</v>
      </c>
      <c r="E9" s="10" t="s">
        <v>133</v>
      </c>
      <c r="F9" s="11"/>
      <c r="G9" s="11"/>
      <c r="H9" s="11"/>
      <c r="I9" s="11"/>
      <c r="J9" s="11"/>
    </row>
    <row r="10" spans="2:10" ht="99.75">
      <c r="B10" s="232" t="s">
        <v>89</v>
      </c>
      <c r="C10" s="233">
        <v>2</v>
      </c>
      <c r="D10" s="234">
        <v>42658</v>
      </c>
      <c r="E10" s="237" t="s">
        <v>125</v>
      </c>
      <c r="F10" s="11"/>
      <c r="G10" s="11"/>
      <c r="H10" s="11"/>
      <c r="I10" s="11"/>
      <c r="J10" s="11"/>
    </row>
    <row r="11" spans="2:10" ht="28.5">
      <c r="B11" s="235" t="s">
        <v>127</v>
      </c>
      <c r="C11" s="236">
        <v>2.1</v>
      </c>
      <c r="D11" s="234">
        <v>42614</v>
      </c>
      <c r="E11" s="238" t="s">
        <v>128</v>
      </c>
      <c r="F11" s="11"/>
      <c r="G11" s="11"/>
      <c r="H11" s="11"/>
      <c r="I11" s="11"/>
      <c r="J11" s="11"/>
    </row>
    <row r="12" spans="2:10" ht="116.25" customHeight="1">
      <c r="B12" s="281" t="s">
        <v>127</v>
      </c>
      <c r="C12" s="236">
        <v>2.2</v>
      </c>
      <c r="D12" s="282">
        <v>43449</v>
      </c>
      <c r="E12" s="238" t="s">
        <v>342</v>
      </c>
      <c r="F12" s="11"/>
      <c r="G12" s="11"/>
      <c r="H12" s="11"/>
      <c r="I12" s="11"/>
      <c r="J12" s="11"/>
    </row>
    <row r="13" spans="2:10" ht="45" customHeight="1" thickBot="1">
      <c r="B13" s="283" t="s">
        <v>127</v>
      </c>
      <c r="C13" s="284" t="s">
        <v>350</v>
      </c>
      <c r="D13" s="285">
        <v>43770</v>
      </c>
      <c r="E13" s="286" t="s">
        <v>348</v>
      </c>
      <c r="F13" s="11"/>
      <c r="G13" s="11"/>
      <c r="H13" s="11"/>
      <c r="I13" s="11"/>
      <c r="J13" s="11"/>
    </row>
    <row r="14" spans="2:5" ht="17.25">
      <c r="B14" s="299" t="s">
        <v>134</v>
      </c>
      <c r="C14" s="300"/>
      <c r="D14" s="300"/>
      <c r="E14" s="301"/>
    </row>
    <row r="15" spans="2:5" ht="34.5" customHeight="1">
      <c r="B15" s="293" t="s">
        <v>135</v>
      </c>
      <c r="C15" s="294"/>
      <c r="D15" s="294"/>
      <c r="E15" s="295"/>
    </row>
    <row r="16" spans="2:5" ht="17.25" thickBot="1">
      <c r="B16" s="296" t="s">
        <v>136</v>
      </c>
      <c r="C16" s="297"/>
      <c r="D16" s="297"/>
      <c r="E16" s="298"/>
    </row>
    <row r="17" ht="14.25">
      <c r="A17" s="1" t="s">
        <v>130</v>
      </c>
    </row>
    <row r="18" ht="14.25" hidden="1"/>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5" hidden="1">
      <c r="X1000" s="12" t="s">
        <v>129</v>
      </c>
    </row>
    <row r="1001" ht="14.25" hidden="1"/>
    <row r="1002" ht="14.25" hidden="1"/>
    <row r="1003" ht="14.25" hidden="1"/>
  </sheetData>
  <sheetProtection password="C331" sheet="1"/>
  <mergeCells count="5">
    <mergeCell ref="C4:E5"/>
    <mergeCell ref="B15:E15"/>
    <mergeCell ref="B16:E16"/>
    <mergeCell ref="B14:E14"/>
    <mergeCell ref="C1:E2"/>
  </mergeCells>
  <printOptions/>
  <pageMargins left="0.75" right="0.75" top="1" bottom="1" header="0.5" footer="0.5"/>
  <pageSetup fitToHeight="1" fitToWidth="1" horizontalDpi="600" verticalDpi="600" orientation="landscape"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87"/>
  <sheetViews>
    <sheetView zoomScalePageLayoutView="0" workbookViewId="0" topLeftCell="A1">
      <selection activeCell="A1" sqref="A1:B1"/>
    </sheetView>
  </sheetViews>
  <sheetFormatPr defaultColWidth="0" defaultRowHeight="12.75" zeroHeight="1"/>
  <cols>
    <col min="1" max="1" width="24.83203125" style="83" customWidth="1"/>
    <col min="2" max="2" width="40.83203125" style="83" customWidth="1"/>
    <col min="3" max="3" width="24.83203125" style="83" customWidth="1"/>
    <col min="4" max="16" width="18.83203125" style="83" customWidth="1"/>
    <col min="17" max="17" width="2.83203125" style="83" customWidth="1"/>
    <col min="18" max="22" width="12.83203125" style="83" hidden="1" customWidth="1"/>
    <col min="23" max="16384" width="0" style="83" hidden="1" customWidth="1"/>
  </cols>
  <sheetData>
    <row r="1" spans="1:18" ht="30" customHeight="1">
      <c r="A1" s="303" t="s">
        <v>19</v>
      </c>
      <c r="B1" s="303"/>
      <c r="C1" s="304" t="s">
        <v>93</v>
      </c>
      <c r="D1" s="304"/>
      <c r="E1" s="304"/>
      <c r="F1" s="304"/>
      <c r="G1" s="304"/>
      <c r="H1" s="304"/>
      <c r="I1" s="304"/>
      <c r="J1" s="304"/>
      <c r="K1" s="304"/>
      <c r="L1" s="304"/>
      <c r="M1" s="304"/>
      <c r="N1" s="304"/>
      <c r="O1" s="304"/>
      <c r="P1" s="304"/>
      <c r="Q1" s="90"/>
      <c r="R1" s="90"/>
    </row>
    <row r="2" spans="1:16" ht="15">
      <c r="A2" s="82" t="s">
        <v>67</v>
      </c>
      <c r="B2" s="84"/>
      <c r="C2" s="240"/>
      <c r="D2" s="240"/>
      <c r="E2" s="241"/>
      <c r="F2" s="241"/>
      <c r="G2" s="19"/>
      <c r="H2" s="242"/>
      <c r="I2" s="242"/>
      <c r="J2" s="242"/>
      <c r="K2" s="242"/>
      <c r="L2" s="242"/>
      <c r="M2" s="242"/>
      <c r="N2" s="242"/>
      <c r="O2" s="242"/>
      <c r="P2" s="242"/>
    </row>
    <row r="3" spans="1:16" ht="15">
      <c r="A3" s="82" t="s">
        <v>3</v>
      </c>
      <c r="B3" s="14">
        <v>2020</v>
      </c>
      <c r="C3" s="82" t="s">
        <v>18</v>
      </c>
      <c r="D3" s="15" t="s">
        <v>114</v>
      </c>
      <c r="G3" s="243"/>
      <c r="H3" s="243"/>
      <c r="I3" s="243"/>
      <c r="J3" s="243"/>
      <c r="K3" s="243"/>
      <c r="L3" s="243"/>
      <c r="M3" s="243"/>
      <c r="N3" s="243"/>
      <c r="O3" s="243"/>
      <c r="P3" s="244"/>
    </row>
    <row r="4" spans="1:16" ht="15">
      <c r="A4" s="82" t="s">
        <v>4</v>
      </c>
      <c r="B4" s="16"/>
      <c r="C4" s="92" t="s">
        <v>68</v>
      </c>
      <c r="D4" s="17"/>
      <c r="F4" s="245"/>
      <c r="G4" s="246"/>
      <c r="H4" s="246"/>
      <c r="I4" s="246"/>
      <c r="J4" s="246"/>
      <c r="K4" s="246"/>
      <c r="L4" s="246"/>
      <c r="M4" s="246"/>
      <c r="N4" s="246"/>
      <c r="O4" s="246"/>
      <c r="P4" s="246"/>
    </row>
    <row r="5" spans="1:16" ht="15">
      <c r="A5" s="82" t="s">
        <v>5</v>
      </c>
      <c r="B5" s="18"/>
      <c r="C5" s="82" t="s">
        <v>62</v>
      </c>
      <c r="D5" s="16"/>
      <c r="F5" s="246"/>
      <c r="G5" s="246"/>
      <c r="H5" s="246"/>
      <c r="I5" s="246"/>
      <c r="J5" s="246"/>
      <c r="K5" s="246"/>
      <c r="L5" s="246"/>
      <c r="M5" s="246"/>
      <c r="N5" s="246"/>
      <c r="O5" s="246"/>
      <c r="P5" s="246"/>
    </row>
    <row r="6" spans="1:16" ht="30" customHeight="1">
      <c r="A6" s="86" t="s">
        <v>80</v>
      </c>
      <c r="B6" s="85" t="s">
        <v>6</v>
      </c>
      <c r="C6" s="19"/>
      <c r="D6" s="19"/>
      <c r="E6" s="19"/>
      <c r="F6" s="20"/>
      <c r="G6" s="247"/>
      <c r="H6" s="247"/>
      <c r="I6" s="247"/>
      <c r="J6" s="247"/>
      <c r="K6" s="247"/>
      <c r="L6" s="247"/>
      <c r="M6" s="247"/>
      <c r="N6" s="247"/>
      <c r="O6" s="247"/>
      <c r="P6" s="13"/>
    </row>
    <row r="7" spans="1:16" ht="30" customHeight="1">
      <c r="A7" s="88" t="s">
        <v>137</v>
      </c>
      <c r="B7" s="89" t="s">
        <v>138</v>
      </c>
      <c r="C7" s="86" t="s">
        <v>0</v>
      </c>
      <c r="D7" s="21" t="str">
        <f>IF($B$3=0,"Sep-?",CONCATENATE("Sep-",$B$3-2001))</f>
        <v>Sep-19</v>
      </c>
      <c r="E7" s="21" t="str">
        <f>IF($B$3=0,"Oct-?",CONCATENATE("Oct-",$B$3-2001))</f>
        <v>Oct-19</v>
      </c>
      <c r="F7" s="21" t="str">
        <f>IF($B$3=0,"Nov-?",CONCATENATE("Nov-",$B$3-2001))</f>
        <v>Nov-19</v>
      </c>
      <c r="G7" s="21" t="str">
        <f>IF($B$3=0,"Dec-?",CONCATENATE("Dec-",$B$3-2001))</f>
        <v>Dec-19</v>
      </c>
      <c r="H7" s="21" t="str">
        <f>IF($B$3=0,"Jan-?",CONCATENATE("Jan-",$B$3-2000))</f>
        <v>Jan-20</v>
      </c>
      <c r="I7" s="21" t="str">
        <f>IF($B$3=0,"Feb-?",CONCATENATE("Feb-",$B$3-2000))</f>
        <v>Feb-20</v>
      </c>
      <c r="J7" s="21" t="str">
        <f>IF($B$3=0,"Mar-?",CONCATENATE("Mar-",$B$3-2000))</f>
        <v>Mar-20</v>
      </c>
      <c r="K7" s="21" t="str">
        <f>IF($B$3=0,"Apr-?",CONCATENATE("Apr-",$B$3-2000))</f>
        <v>Apr-20</v>
      </c>
      <c r="L7" s="21" t="str">
        <f>IF($B$3=0,"May-?",CONCATENATE("May-",$B$3-2000))</f>
        <v>May-20</v>
      </c>
      <c r="M7" s="21" t="str">
        <f>IF($B$3=0,"Jun-?",CONCATENATE("Jun-",$B$3-2000))</f>
        <v>Jun-20</v>
      </c>
      <c r="N7" s="21" t="str">
        <f>IF($B$3=0,"Jul-?",CONCATENATE("Jul-",$B$3-2000))</f>
        <v>Jul-20</v>
      </c>
      <c r="O7" s="21" t="str">
        <f>IF($B$3=0,"Aug-?",CONCATENATE("Aug-",$B$3-2000))</f>
        <v>Aug-20</v>
      </c>
      <c r="P7" s="95" t="s">
        <v>1</v>
      </c>
    </row>
    <row r="8" spans="1:21" ht="15">
      <c r="A8" s="94" t="s">
        <v>170</v>
      </c>
      <c r="B8" s="23" t="s">
        <v>139</v>
      </c>
      <c r="C8" s="24"/>
      <c r="D8" s="25">
        <f>+'Part 3'!D34</f>
        <v>0</v>
      </c>
      <c r="E8" s="25">
        <f>+'Part 3'!E34</f>
        <v>0</v>
      </c>
      <c r="F8" s="25">
        <f>+'Part 3'!F34</f>
        <v>0</v>
      </c>
      <c r="G8" s="25">
        <f>+'Part 3'!G34</f>
        <v>0</v>
      </c>
      <c r="H8" s="25">
        <f>+'Part 3'!H34</f>
        <v>0</v>
      </c>
      <c r="I8" s="25">
        <f>+'Part 3'!I34</f>
        <v>0</v>
      </c>
      <c r="J8" s="25">
        <f>+'Part 3'!J34</f>
        <v>0</v>
      </c>
      <c r="K8" s="25">
        <f>+'Part 3'!K34</f>
        <v>0</v>
      </c>
      <c r="L8" s="25">
        <f>+'Part 3'!L34</f>
        <v>0</v>
      </c>
      <c r="M8" s="25">
        <f>+'Part 3'!M34</f>
        <v>0</v>
      </c>
      <c r="N8" s="25">
        <f>+'Part 3'!N34</f>
        <v>0</v>
      </c>
      <c r="O8" s="25">
        <f>+'Part 3'!O34</f>
        <v>0</v>
      </c>
      <c r="P8" s="26">
        <f>SUM(D8:O8)</f>
        <v>0</v>
      </c>
      <c r="Q8" s="27"/>
      <c r="R8" s="27"/>
      <c r="S8" s="27"/>
      <c r="T8" s="27"/>
      <c r="U8" s="27"/>
    </row>
    <row r="9" spans="1:21" ht="15">
      <c r="A9" s="94" t="s">
        <v>170</v>
      </c>
      <c r="B9" s="28" t="s">
        <v>140</v>
      </c>
      <c r="C9" s="30"/>
      <c r="D9" s="31">
        <f>IF(D8&gt;0,1,0)</f>
        <v>0</v>
      </c>
      <c r="E9" s="31">
        <f>IF(E8&gt;0,1,0)</f>
        <v>0</v>
      </c>
      <c r="F9" s="31">
        <f>IF(F8&gt;0,1,0)</f>
        <v>0</v>
      </c>
      <c r="G9" s="31">
        <f>IF(G8&gt;0,1,0)</f>
        <v>0</v>
      </c>
      <c r="H9" s="31">
        <f>IF(H8&gt;0,1,0)</f>
        <v>0</v>
      </c>
      <c r="I9" s="31">
        <f aca="true" t="shared" si="0" ref="I9:O9">IF(I8&gt;0,1,0)</f>
        <v>0</v>
      </c>
      <c r="J9" s="31">
        <f t="shared" si="0"/>
        <v>0</v>
      </c>
      <c r="K9" s="31">
        <f t="shared" si="0"/>
        <v>0</v>
      </c>
      <c r="L9" s="31">
        <f t="shared" si="0"/>
        <v>0</v>
      </c>
      <c r="M9" s="31">
        <f t="shared" si="0"/>
        <v>0</v>
      </c>
      <c r="N9" s="31">
        <f t="shared" si="0"/>
        <v>0</v>
      </c>
      <c r="O9" s="31">
        <f t="shared" si="0"/>
        <v>0</v>
      </c>
      <c r="P9" s="30">
        <f>IF(SUM(D9:O9)&gt;0,SUM(D8:O8)/SUM(D9:O9),0)</f>
        <v>0</v>
      </c>
      <c r="Q9" s="27"/>
      <c r="R9" s="27"/>
      <c r="S9" s="27"/>
      <c r="T9" s="27"/>
      <c r="U9" s="27"/>
    </row>
    <row r="10" spans="1:21" ht="15">
      <c r="A10" s="28" t="s">
        <v>22</v>
      </c>
      <c r="C10" s="29"/>
      <c r="D10" s="32"/>
      <c r="E10" s="32"/>
      <c r="F10" s="32"/>
      <c r="G10" s="32"/>
      <c r="H10" s="32"/>
      <c r="I10" s="32"/>
      <c r="J10" s="32"/>
      <c r="K10" s="32"/>
      <c r="L10" s="32"/>
      <c r="M10" s="32"/>
      <c r="N10" s="32"/>
      <c r="O10" s="32"/>
      <c r="P10" s="32"/>
      <c r="Q10" s="32"/>
      <c r="R10" s="32"/>
      <c r="S10" s="32"/>
      <c r="T10" s="32"/>
      <c r="U10" s="32"/>
    </row>
    <row r="11" spans="1:21" ht="14.25">
      <c r="A11" s="94" t="s">
        <v>170</v>
      </c>
      <c r="B11" s="33" t="s">
        <v>141</v>
      </c>
      <c r="C11" s="34"/>
      <c r="D11" s="35">
        <f>+'Part 3'!D16</f>
        <v>0</v>
      </c>
      <c r="E11" s="35">
        <f>+'Part 3'!E16</f>
        <v>0</v>
      </c>
      <c r="F11" s="35">
        <f>+'Part 3'!F16</f>
        <v>0</v>
      </c>
      <c r="G11" s="35">
        <f>+'Part 3'!G16</f>
        <v>0</v>
      </c>
      <c r="H11" s="35">
        <f>+'Part 3'!H16</f>
        <v>0</v>
      </c>
      <c r="I11" s="35">
        <f>+'Part 3'!I16</f>
        <v>0</v>
      </c>
      <c r="J11" s="35">
        <f>+'Part 3'!J16</f>
        <v>0</v>
      </c>
      <c r="K11" s="35">
        <f>+'Part 3'!K16</f>
        <v>0</v>
      </c>
      <c r="L11" s="35">
        <f>+'Part 3'!L16</f>
        <v>0</v>
      </c>
      <c r="M11" s="35">
        <f>+'Part 3'!M16</f>
        <v>0</v>
      </c>
      <c r="N11" s="35">
        <f>+'Part 3'!N16</f>
        <v>0</v>
      </c>
      <c r="O11" s="35">
        <f>+'Part 3'!O16</f>
        <v>0</v>
      </c>
      <c r="P11" s="27">
        <f>SUM(D11:O11)</f>
        <v>0</v>
      </c>
      <c r="Q11" s="36"/>
      <c r="R11" s="36"/>
      <c r="S11" s="36"/>
      <c r="T11" s="36"/>
      <c r="U11" s="36"/>
    </row>
    <row r="12" spans="1:21" ht="14.25">
      <c r="A12" s="94" t="s">
        <v>170</v>
      </c>
      <c r="B12" s="33" t="s">
        <v>142</v>
      </c>
      <c r="C12" s="34"/>
      <c r="D12" s="34">
        <f>SUM('Part 3'!D43)</f>
        <v>0</v>
      </c>
      <c r="E12" s="34">
        <f>SUM('Part 3'!E43)</f>
        <v>0</v>
      </c>
      <c r="F12" s="34">
        <f>SUM('Part 3'!F43)</f>
        <v>0</v>
      </c>
      <c r="G12" s="34">
        <f>SUM('Part 3'!G43)</f>
        <v>0</v>
      </c>
      <c r="H12" s="34">
        <f>SUM('Part 3'!H43)</f>
        <v>0</v>
      </c>
      <c r="I12" s="34">
        <f>SUM('Part 3'!I43)</f>
        <v>0</v>
      </c>
      <c r="J12" s="34">
        <f>SUM('Part 3'!J43)</f>
        <v>0</v>
      </c>
      <c r="K12" s="34">
        <f>SUM('Part 3'!K43)</f>
        <v>0</v>
      </c>
      <c r="L12" s="34">
        <f>SUM('Part 3'!L43)</f>
        <v>0</v>
      </c>
      <c r="M12" s="34">
        <f>SUM('Part 3'!M43)</f>
        <v>0</v>
      </c>
      <c r="N12" s="34">
        <f>SUM('Part 3'!N43)</f>
        <v>0</v>
      </c>
      <c r="O12" s="34">
        <f>SUM('Part 3'!O43)</f>
        <v>0</v>
      </c>
      <c r="P12" s="27">
        <f>SUM(D12:O12)</f>
        <v>0</v>
      </c>
      <c r="Q12" s="36"/>
      <c r="R12" s="36"/>
      <c r="S12" s="36"/>
      <c r="T12" s="36"/>
      <c r="U12" s="36"/>
    </row>
    <row r="13" spans="1:21" ht="14.25">
      <c r="A13" s="94" t="s">
        <v>170</v>
      </c>
      <c r="B13" s="33" t="s">
        <v>143</v>
      </c>
      <c r="C13" s="34"/>
      <c r="D13" s="37"/>
      <c r="E13" s="37"/>
      <c r="F13" s="37"/>
      <c r="G13" s="37"/>
      <c r="H13" s="37"/>
      <c r="I13" s="37"/>
      <c r="J13" s="37"/>
      <c r="K13" s="37"/>
      <c r="L13" s="37"/>
      <c r="M13" s="37"/>
      <c r="N13" s="37"/>
      <c r="O13" s="37"/>
      <c r="P13" s="27">
        <f>SUM(D13:O13)</f>
        <v>0</v>
      </c>
      <c r="Q13" s="36"/>
      <c r="R13" s="36"/>
      <c r="S13" s="36"/>
      <c r="T13" s="36"/>
      <c r="U13" s="36"/>
    </row>
    <row r="14" spans="1:21" ht="14.25">
      <c r="A14" s="94" t="s">
        <v>170</v>
      </c>
      <c r="B14" s="38" t="s">
        <v>144</v>
      </c>
      <c r="C14" s="36"/>
      <c r="D14" s="39"/>
      <c r="E14" s="29"/>
      <c r="F14" s="29"/>
      <c r="G14" s="29"/>
      <c r="H14" s="29"/>
      <c r="I14" s="29"/>
      <c r="J14" s="29"/>
      <c r="K14" s="29"/>
      <c r="L14" s="29"/>
      <c r="M14" s="29"/>
      <c r="N14" s="29"/>
      <c r="O14" s="29"/>
      <c r="P14" s="25">
        <f>SUM(D14:O14)</f>
        <v>0</v>
      </c>
      <c r="Q14" s="36"/>
      <c r="R14" s="36"/>
      <c r="S14" s="36"/>
      <c r="T14" s="36"/>
      <c r="U14" s="36"/>
    </row>
    <row r="15" spans="1:21" ht="14.25">
      <c r="A15" s="94" t="s">
        <v>170</v>
      </c>
      <c r="B15" s="33" t="s">
        <v>145</v>
      </c>
      <c r="C15" s="36"/>
      <c r="D15" s="40"/>
      <c r="E15" s="40"/>
      <c r="F15" s="40"/>
      <c r="G15" s="40"/>
      <c r="H15" s="40"/>
      <c r="I15" s="40"/>
      <c r="J15" s="40"/>
      <c r="K15" s="40"/>
      <c r="L15" s="40"/>
      <c r="M15" s="40"/>
      <c r="N15" s="40"/>
      <c r="O15" s="40"/>
      <c r="P15" s="41">
        <f>SUM(D15:O15)</f>
        <v>0</v>
      </c>
      <c r="Q15" s="36"/>
      <c r="R15" s="36"/>
      <c r="S15" s="36"/>
      <c r="T15" s="36"/>
      <c r="U15" s="36"/>
    </row>
    <row r="16" spans="1:21" ht="14.25">
      <c r="A16" s="94" t="s">
        <v>170</v>
      </c>
      <c r="B16" s="33" t="s">
        <v>146</v>
      </c>
      <c r="C16" s="36"/>
      <c r="D16" s="42">
        <f aca="true" t="shared" si="1" ref="D16:P16">ROUND(SUM(D11:D15),0)</f>
        <v>0</v>
      </c>
      <c r="E16" s="42">
        <f t="shared" si="1"/>
        <v>0</v>
      </c>
      <c r="F16" s="42">
        <f t="shared" si="1"/>
        <v>0</v>
      </c>
      <c r="G16" s="42">
        <f t="shared" si="1"/>
        <v>0</v>
      </c>
      <c r="H16" s="42">
        <f t="shared" si="1"/>
        <v>0</v>
      </c>
      <c r="I16" s="42">
        <f t="shared" si="1"/>
        <v>0</v>
      </c>
      <c r="J16" s="42">
        <f t="shared" si="1"/>
        <v>0</v>
      </c>
      <c r="K16" s="42">
        <f t="shared" si="1"/>
        <v>0</v>
      </c>
      <c r="L16" s="42">
        <f t="shared" si="1"/>
        <v>0</v>
      </c>
      <c r="M16" s="42">
        <f t="shared" si="1"/>
        <v>0</v>
      </c>
      <c r="N16" s="42">
        <f t="shared" si="1"/>
        <v>0</v>
      </c>
      <c r="O16" s="42">
        <f t="shared" si="1"/>
        <v>0</v>
      </c>
      <c r="P16" s="36">
        <f t="shared" si="1"/>
        <v>0</v>
      </c>
      <c r="Q16" s="36"/>
      <c r="R16" s="36"/>
      <c r="S16" s="36"/>
      <c r="T16" s="36"/>
      <c r="U16" s="36"/>
    </row>
    <row r="17" spans="1:21" ht="14.25">
      <c r="A17" s="94" t="s">
        <v>170</v>
      </c>
      <c r="B17" s="38" t="s">
        <v>147</v>
      </c>
      <c r="C17" s="38"/>
      <c r="D17" s="39"/>
      <c r="E17" s="29"/>
      <c r="F17" s="29"/>
      <c r="G17" s="29"/>
      <c r="H17" s="29"/>
      <c r="I17" s="29"/>
      <c r="J17" s="29"/>
      <c r="K17" s="29"/>
      <c r="L17" s="29"/>
      <c r="M17" s="29"/>
      <c r="N17" s="29"/>
      <c r="O17" s="29"/>
      <c r="P17" s="25">
        <f>SUM(D17:O17)</f>
        <v>0</v>
      </c>
      <c r="Q17" s="36"/>
      <c r="R17" s="36"/>
      <c r="S17" s="36"/>
      <c r="T17" s="36"/>
      <c r="U17" s="36"/>
    </row>
    <row r="18" spans="1:21" ht="14.25">
      <c r="A18" s="94" t="s">
        <v>170</v>
      </c>
      <c r="B18" s="33" t="s">
        <v>148</v>
      </c>
      <c r="C18" s="36"/>
      <c r="D18" s="39"/>
      <c r="E18" s="39"/>
      <c r="F18" s="39"/>
      <c r="G18" s="39"/>
      <c r="H18" s="39"/>
      <c r="I18" s="39"/>
      <c r="J18" s="39"/>
      <c r="K18" s="39"/>
      <c r="L18" s="39"/>
      <c r="M18" s="39"/>
      <c r="N18" s="39"/>
      <c r="O18" s="39"/>
      <c r="P18" s="25">
        <f>SUM(D18:O18)</f>
        <v>0</v>
      </c>
      <c r="Q18" s="36"/>
      <c r="R18" s="36"/>
      <c r="S18" s="34"/>
      <c r="T18" s="34"/>
      <c r="U18" s="34"/>
    </row>
    <row r="19" spans="1:21" ht="14.25">
      <c r="A19" s="94" t="s">
        <v>170</v>
      </c>
      <c r="B19" s="38" t="s">
        <v>149</v>
      </c>
      <c r="C19" s="33"/>
      <c r="D19" s="39"/>
      <c r="E19" s="39"/>
      <c r="F19" s="39"/>
      <c r="G19" s="39"/>
      <c r="H19" s="39"/>
      <c r="I19" s="39"/>
      <c r="J19" s="39"/>
      <c r="K19" s="39"/>
      <c r="L19" s="39"/>
      <c r="M19" s="39"/>
      <c r="N19" s="39"/>
      <c r="O19" s="39"/>
      <c r="P19" s="25">
        <f>SUM(D19:O19)</f>
        <v>0</v>
      </c>
      <c r="Q19" s="36"/>
      <c r="R19" s="36"/>
      <c r="S19" s="34"/>
      <c r="T19" s="34"/>
      <c r="U19" s="34"/>
    </row>
    <row r="20" spans="1:21" ht="15">
      <c r="A20" s="94" t="s">
        <v>170</v>
      </c>
      <c r="B20" s="43" t="s">
        <v>171</v>
      </c>
      <c r="C20" s="36"/>
      <c r="D20" s="44">
        <f aca="true" t="shared" si="2" ref="D20:O20">+D16-SUM(D17:D19)</f>
        <v>0</v>
      </c>
      <c r="E20" s="44">
        <f t="shared" si="2"/>
        <v>0</v>
      </c>
      <c r="F20" s="44">
        <f t="shared" si="2"/>
        <v>0</v>
      </c>
      <c r="G20" s="44">
        <f t="shared" si="2"/>
        <v>0</v>
      </c>
      <c r="H20" s="44">
        <f t="shared" si="2"/>
        <v>0</v>
      </c>
      <c r="I20" s="44">
        <f t="shared" si="2"/>
        <v>0</v>
      </c>
      <c r="J20" s="44">
        <f t="shared" si="2"/>
        <v>0</v>
      </c>
      <c r="K20" s="44">
        <f t="shared" si="2"/>
        <v>0</v>
      </c>
      <c r="L20" s="44">
        <f t="shared" si="2"/>
        <v>0</v>
      </c>
      <c r="M20" s="44">
        <f t="shared" si="2"/>
        <v>0</v>
      </c>
      <c r="N20" s="44">
        <f t="shared" si="2"/>
        <v>0</v>
      </c>
      <c r="O20" s="44">
        <f t="shared" si="2"/>
        <v>0</v>
      </c>
      <c r="P20" s="45">
        <f>SUM(D20:O20)</f>
        <v>0</v>
      </c>
      <c r="Q20" s="36"/>
      <c r="R20" s="36"/>
      <c r="S20" s="36"/>
      <c r="T20" s="36"/>
      <c r="U20" s="36"/>
    </row>
    <row r="21" spans="1:21" ht="15">
      <c r="A21" s="43" t="s">
        <v>23</v>
      </c>
      <c r="C21" s="46"/>
      <c r="D21" s="47"/>
      <c r="E21" s="47"/>
      <c r="F21" s="47"/>
      <c r="G21" s="47"/>
      <c r="H21" s="47"/>
      <c r="I21" s="47"/>
      <c r="J21" s="47"/>
      <c r="K21" s="47"/>
      <c r="L21" s="47"/>
      <c r="M21" s="47"/>
      <c r="N21" s="47"/>
      <c r="O21" s="47"/>
      <c r="P21" s="47"/>
      <c r="Q21" s="46"/>
      <c r="R21" s="46"/>
      <c r="S21" s="46"/>
      <c r="T21" s="46"/>
      <c r="U21" s="46"/>
    </row>
    <row r="22" spans="1:21" ht="14.25">
      <c r="A22" s="94" t="s">
        <v>170</v>
      </c>
      <c r="B22" s="48" t="s">
        <v>150</v>
      </c>
      <c r="C22" s="36"/>
      <c r="D22" s="34">
        <f>'Part 4'!D16</f>
        <v>0</v>
      </c>
      <c r="E22" s="34">
        <f>'Part 4'!E16</f>
        <v>0</v>
      </c>
      <c r="F22" s="34">
        <f>'Part 4'!F16</f>
        <v>0</v>
      </c>
      <c r="G22" s="34">
        <f>'Part 4'!G16</f>
        <v>0</v>
      </c>
      <c r="H22" s="34">
        <f>'Part 4'!H16</f>
        <v>0</v>
      </c>
      <c r="I22" s="34">
        <f>'Part 4'!I16</f>
        <v>0</v>
      </c>
      <c r="J22" s="34">
        <f>'Part 4'!J16</f>
        <v>0</v>
      </c>
      <c r="K22" s="34">
        <f>'Part 4'!K16</f>
        <v>0</v>
      </c>
      <c r="L22" s="34">
        <f>'Part 4'!L16</f>
        <v>0</v>
      </c>
      <c r="M22" s="34">
        <f>'Part 4'!M16</f>
        <v>0</v>
      </c>
      <c r="N22" s="34">
        <f>'Part 4'!N16</f>
        <v>0</v>
      </c>
      <c r="O22" s="34">
        <f>'Part 4'!O16</f>
        <v>0</v>
      </c>
      <c r="P22" s="25">
        <f aca="true" t="shared" si="3" ref="P22:P28">SUM(D22:O22)</f>
        <v>0</v>
      </c>
      <c r="Q22" s="46"/>
      <c r="R22" s="46"/>
      <c r="S22" s="46"/>
      <c r="T22" s="46"/>
      <c r="U22" s="46"/>
    </row>
    <row r="23" spans="1:21" ht="14.25">
      <c r="A23" s="94" t="s">
        <v>170</v>
      </c>
      <c r="B23" s="33" t="s">
        <v>151</v>
      </c>
      <c r="C23" s="36"/>
      <c r="D23" s="34">
        <f>'Part 4'!D25</f>
        <v>0</v>
      </c>
      <c r="E23" s="34">
        <f>'Part 4'!E25</f>
        <v>0</v>
      </c>
      <c r="F23" s="34">
        <f>'Part 4'!F25</f>
        <v>0</v>
      </c>
      <c r="G23" s="34">
        <f>'Part 4'!G25</f>
        <v>0</v>
      </c>
      <c r="H23" s="34">
        <f>'Part 4'!H25</f>
        <v>0</v>
      </c>
      <c r="I23" s="34">
        <f>'Part 4'!I25</f>
        <v>0</v>
      </c>
      <c r="J23" s="34">
        <f>'Part 4'!J25</f>
        <v>0</v>
      </c>
      <c r="K23" s="34">
        <f>'Part 4'!K25</f>
        <v>0</v>
      </c>
      <c r="L23" s="34">
        <f>'Part 4'!L25</f>
        <v>0</v>
      </c>
      <c r="M23" s="34">
        <f>'Part 4'!M25</f>
        <v>0</v>
      </c>
      <c r="N23" s="34">
        <f>'Part 4'!N25</f>
        <v>0</v>
      </c>
      <c r="O23" s="34">
        <f>'Part 4'!O25</f>
        <v>0</v>
      </c>
      <c r="P23" s="25">
        <f t="shared" si="3"/>
        <v>0</v>
      </c>
      <c r="Q23" s="36"/>
      <c r="R23" s="36"/>
      <c r="S23" s="36"/>
      <c r="T23" s="36"/>
      <c r="U23" s="36"/>
    </row>
    <row r="24" spans="1:21" ht="14.25">
      <c r="A24" s="94" t="s">
        <v>170</v>
      </c>
      <c r="B24" s="33" t="s">
        <v>152</v>
      </c>
      <c r="C24" s="36"/>
      <c r="D24" s="34">
        <f>'Part 5'!D20</f>
        <v>0</v>
      </c>
      <c r="E24" s="34">
        <f>'Part 5'!E20</f>
        <v>0</v>
      </c>
      <c r="F24" s="34">
        <f>'Part 5'!F20</f>
        <v>0</v>
      </c>
      <c r="G24" s="34">
        <f>'Part 5'!G20</f>
        <v>0</v>
      </c>
      <c r="H24" s="34">
        <f>'Part 5'!H20</f>
        <v>0</v>
      </c>
      <c r="I24" s="34">
        <f>'Part 5'!I20</f>
        <v>0</v>
      </c>
      <c r="J24" s="34">
        <f>'Part 5'!J20</f>
        <v>0</v>
      </c>
      <c r="K24" s="34">
        <f>'Part 5'!K20</f>
        <v>0</v>
      </c>
      <c r="L24" s="34">
        <f>'Part 5'!L20</f>
        <v>0</v>
      </c>
      <c r="M24" s="34">
        <f>'Part 5'!M20</f>
        <v>0</v>
      </c>
      <c r="N24" s="34">
        <f>'Part 5'!N20</f>
        <v>0</v>
      </c>
      <c r="O24" s="34">
        <f>'Part 5'!O20</f>
        <v>0</v>
      </c>
      <c r="P24" s="49">
        <f>SUM(D24:O24)</f>
        <v>0</v>
      </c>
      <c r="Q24" s="36"/>
      <c r="R24" s="36"/>
      <c r="S24" s="36"/>
      <c r="T24" s="36"/>
      <c r="U24" s="36"/>
    </row>
    <row r="25" spans="1:21" ht="14.25">
      <c r="A25" s="94" t="s">
        <v>170</v>
      </c>
      <c r="B25" s="33" t="s">
        <v>153</v>
      </c>
      <c r="C25" s="36"/>
      <c r="D25" s="34">
        <f>'Part 4'!D34</f>
        <v>0</v>
      </c>
      <c r="E25" s="34">
        <f>'Part 4'!E34</f>
        <v>0</v>
      </c>
      <c r="F25" s="34">
        <f>'Part 4'!F34</f>
        <v>0</v>
      </c>
      <c r="G25" s="34">
        <f>'Part 4'!G34</f>
        <v>0</v>
      </c>
      <c r="H25" s="34">
        <f>'Part 4'!H34</f>
        <v>0</v>
      </c>
      <c r="I25" s="34">
        <f>'Part 4'!I34</f>
        <v>0</v>
      </c>
      <c r="J25" s="34">
        <f>'Part 4'!J34</f>
        <v>0</v>
      </c>
      <c r="K25" s="34">
        <f>'Part 4'!K34</f>
        <v>0</v>
      </c>
      <c r="L25" s="34">
        <f>'Part 4'!L34</f>
        <v>0</v>
      </c>
      <c r="M25" s="34">
        <f>'Part 4'!M34</f>
        <v>0</v>
      </c>
      <c r="N25" s="34">
        <f>'Part 4'!N34</f>
        <v>0</v>
      </c>
      <c r="O25" s="34">
        <f>'Part 4'!O34</f>
        <v>0</v>
      </c>
      <c r="P25" s="25">
        <f t="shared" si="3"/>
        <v>0</v>
      </c>
      <c r="Q25" s="36"/>
      <c r="R25" s="36"/>
      <c r="S25" s="36"/>
      <c r="T25" s="36"/>
      <c r="U25" s="36"/>
    </row>
    <row r="26" spans="1:21" ht="14.25">
      <c r="A26" s="94" t="s">
        <v>170</v>
      </c>
      <c r="B26" s="50" t="s">
        <v>154</v>
      </c>
      <c r="C26" s="36"/>
      <c r="D26" s="36">
        <f>'Part 4'!D43</f>
        <v>0</v>
      </c>
      <c r="E26" s="36">
        <f>'Part 4'!E43</f>
        <v>0</v>
      </c>
      <c r="F26" s="36">
        <f>'Part 4'!F43</f>
        <v>0</v>
      </c>
      <c r="G26" s="36">
        <f>'Part 4'!G43</f>
        <v>0</v>
      </c>
      <c r="H26" s="36">
        <f>'Part 4'!H43</f>
        <v>0</v>
      </c>
      <c r="I26" s="36">
        <f>'Part 4'!I43</f>
        <v>0</v>
      </c>
      <c r="J26" s="36">
        <f>'Part 4'!J43</f>
        <v>0</v>
      </c>
      <c r="K26" s="36">
        <f>'Part 4'!K43</f>
        <v>0</v>
      </c>
      <c r="L26" s="36">
        <f>'Part 4'!L43</f>
        <v>0</v>
      </c>
      <c r="M26" s="36">
        <f>'Part 4'!M43</f>
        <v>0</v>
      </c>
      <c r="N26" s="36">
        <f>'Part 4'!N43</f>
        <v>0</v>
      </c>
      <c r="O26" s="36">
        <f>'Part 4'!O43</f>
        <v>0</v>
      </c>
      <c r="P26" s="25">
        <f t="shared" si="3"/>
        <v>0</v>
      </c>
      <c r="Q26" s="36"/>
      <c r="R26" s="36"/>
      <c r="S26" s="36"/>
      <c r="T26" s="36"/>
      <c r="U26" s="36"/>
    </row>
    <row r="27" spans="1:21" ht="14.25">
      <c r="A27" s="94" t="s">
        <v>170</v>
      </c>
      <c r="B27" s="48" t="s">
        <v>155</v>
      </c>
      <c r="C27" s="51"/>
      <c r="D27" s="51">
        <f>'Part 5'!D25+'Part 5'!D36</f>
        <v>0</v>
      </c>
      <c r="E27" s="51">
        <f>'Part 5'!E25+'Part 5'!E36</f>
        <v>0</v>
      </c>
      <c r="F27" s="51">
        <f>'Part 5'!F25+'Part 5'!F36</f>
        <v>0</v>
      </c>
      <c r="G27" s="51">
        <f>'Part 5'!G25+'Part 5'!G36</f>
        <v>0</v>
      </c>
      <c r="H27" s="51">
        <f>'Part 5'!H25+'Part 5'!H36</f>
        <v>0</v>
      </c>
      <c r="I27" s="51">
        <f>'Part 5'!I25+'Part 5'!I36</f>
        <v>0</v>
      </c>
      <c r="J27" s="51">
        <f>'Part 5'!J25+'Part 5'!J36</f>
        <v>0</v>
      </c>
      <c r="K27" s="51">
        <f>'Part 5'!K25+'Part 5'!K36</f>
        <v>0</v>
      </c>
      <c r="L27" s="51">
        <f>'Part 5'!L25+'Part 5'!L36</f>
        <v>0</v>
      </c>
      <c r="M27" s="51">
        <f>'Part 5'!M25+'Part 5'!M36</f>
        <v>0</v>
      </c>
      <c r="N27" s="51">
        <f>'Part 5'!N25+'Part 5'!N36</f>
        <v>0</v>
      </c>
      <c r="O27" s="51">
        <f>'Part 5'!O25+'Part 5'!O36</f>
        <v>0</v>
      </c>
      <c r="P27" s="49">
        <f>SUM(D27:O27)</f>
        <v>0</v>
      </c>
      <c r="Q27" s="36"/>
      <c r="R27" s="36"/>
      <c r="S27" s="36"/>
      <c r="T27" s="36"/>
      <c r="U27" s="36"/>
    </row>
    <row r="28" spans="1:21" ht="14.25">
      <c r="A28" s="94" t="s">
        <v>170</v>
      </c>
      <c r="B28" s="52" t="s">
        <v>156</v>
      </c>
      <c r="C28" s="36"/>
      <c r="D28" s="53">
        <f>'Part 4'!D63</f>
        <v>0</v>
      </c>
      <c r="E28" s="53">
        <f>'Part 4'!E63</f>
        <v>0</v>
      </c>
      <c r="F28" s="53">
        <f>'Part 4'!F63</f>
        <v>0</v>
      </c>
      <c r="G28" s="53">
        <f>'Part 4'!G63</f>
        <v>0</v>
      </c>
      <c r="H28" s="53">
        <f>'Part 4'!H63</f>
        <v>0</v>
      </c>
      <c r="I28" s="53">
        <f>'Part 4'!I63</f>
        <v>0</v>
      </c>
      <c r="J28" s="53">
        <f>'Part 4'!J63</f>
        <v>0</v>
      </c>
      <c r="K28" s="53">
        <f>'Part 4'!K63</f>
        <v>0</v>
      </c>
      <c r="L28" s="53">
        <f>'Part 4'!L63</f>
        <v>0</v>
      </c>
      <c r="M28" s="53">
        <f>'Part 4'!M63</f>
        <v>0</v>
      </c>
      <c r="N28" s="53">
        <f>'Part 4'!N63</f>
        <v>0</v>
      </c>
      <c r="O28" s="53">
        <f>'Part 4'!O63</f>
        <v>0</v>
      </c>
      <c r="P28" s="41">
        <f t="shared" si="3"/>
        <v>0</v>
      </c>
      <c r="Q28" s="36"/>
      <c r="R28" s="36"/>
      <c r="S28" s="36"/>
      <c r="T28" s="36"/>
      <c r="U28" s="36"/>
    </row>
    <row r="29" spans="1:21" ht="15">
      <c r="A29" s="94" t="s">
        <v>170</v>
      </c>
      <c r="B29" s="33" t="s">
        <v>157</v>
      </c>
      <c r="C29" s="36"/>
      <c r="D29" s="36">
        <f>SUM(D22:D28)</f>
        <v>0</v>
      </c>
      <c r="E29" s="36">
        <f aca="true" t="shared" si="4" ref="E29:P29">SUM(E22:E28)</f>
        <v>0</v>
      </c>
      <c r="F29" s="36">
        <f t="shared" si="4"/>
        <v>0</v>
      </c>
      <c r="G29" s="36">
        <f t="shared" si="4"/>
        <v>0</v>
      </c>
      <c r="H29" s="36">
        <f t="shared" si="4"/>
        <v>0</v>
      </c>
      <c r="I29" s="36">
        <f t="shared" si="4"/>
        <v>0</v>
      </c>
      <c r="J29" s="36">
        <f t="shared" si="4"/>
        <v>0</v>
      </c>
      <c r="K29" s="36">
        <f t="shared" si="4"/>
        <v>0</v>
      </c>
      <c r="L29" s="36">
        <f t="shared" si="4"/>
        <v>0</v>
      </c>
      <c r="M29" s="36">
        <f t="shared" si="4"/>
        <v>0</v>
      </c>
      <c r="N29" s="36">
        <f t="shared" si="4"/>
        <v>0</v>
      </c>
      <c r="O29" s="36">
        <f t="shared" si="4"/>
        <v>0</v>
      </c>
      <c r="P29" s="54">
        <f t="shared" si="4"/>
        <v>0</v>
      </c>
      <c r="Q29" s="36"/>
      <c r="R29" s="36"/>
      <c r="S29" s="36"/>
      <c r="T29" s="36"/>
      <c r="U29" s="36"/>
    </row>
    <row r="30" spans="1:21" ht="15">
      <c r="A30" s="94" t="s">
        <v>170</v>
      </c>
      <c r="B30" s="55" t="s">
        <v>158</v>
      </c>
      <c r="C30" s="51"/>
      <c r="D30" s="53">
        <f>'Part 6'!D19</f>
        <v>0</v>
      </c>
      <c r="E30" s="53">
        <f>'Part 6'!E19</f>
        <v>0</v>
      </c>
      <c r="F30" s="53">
        <f>'Part 6'!F19</f>
        <v>0</v>
      </c>
      <c r="G30" s="53">
        <f>'Part 6'!G19</f>
        <v>0</v>
      </c>
      <c r="H30" s="53">
        <f>'Part 6'!H19</f>
        <v>0</v>
      </c>
      <c r="I30" s="53">
        <f>'Part 6'!I19</f>
        <v>0</v>
      </c>
      <c r="J30" s="53">
        <f>'Part 6'!J19</f>
        <v>0</v>
      </c>
      <c r="K30" s="53">
        <f>'Part 6'!K19</f>
        <v>0</v>
      </c>
      <c r="L30" s="53">
        <f>'Part 6'!L19</f>
        <v>0</v>
      </c>
      <c r="M30" s="53">
        <f>'Part 6'!M19</f>
        <v>0</v>
      </c>
      <c r="N30" s="53">
        <f>'Part 6'!N19</f>
        <v>0</v>
      </c>
      <c r="O30" s="53">
        <f>'Part 6'!O19</f>
        <v>0</v>
      </c>
      <c r="P30" s="56">
        <f>SUM(D30:O30)</f>
        <v>0</v>
      </c>
      <c r="Q30" s="36"/>
      <c r="R30" s="36"/>
      <c r="S30" s="36"/>
      <c r="T30" s="36"/>
      <c r="U30" s="36"/>
    </row>
    <row r="31" spans="1:21" ht="15">
      <c r="A31" s="94" t="s">
        <v>170</v>
      </c>
      <c r="B31" s="57" t="s">
        <v>159</v>
      </c>
      <c r="C31" s="36"/>
      <c r="D31" s="42">
        <f>+D29+D30</f>
        <v>0</v>
      </c>
      <c r="E31" s="42">
        <f>+E29+E30</f>
        <v>0</v>
      </c>
      <c r="F31" s="42">
        <f>+F29+F30</f>
        <v>0</v>
      </c>
      <c r="G31" s="42">
        <f>+G29+G30</f>
        <v>0</v>
      </c>
      <c r="H31" s="42">
        <f>+H29+H30</f>
        <v>0</v>
      </c>
      <c r="I31" s="42">
        <f aca="true" t="shared" si="5" ref="I31:O31">+I29+I30</f>
        <v>0</v>
      </c>
      <c r="J31" s="42">
        <f t="shared" si="5"/>
        <v>0</v>
      </c>
      <c r="K31" s="42">
        <f t="shared" si="5"/>
        <v>0</v>
      </c>
      <c r="L31" s="42">
        <f t="shared" si="5"/>
        <v>0</v>
      </c>
      <c r="M31" s="42">
        <f t="shared" si="5"/>
        <v>0</v>
      </c>
      <c r="N31" s="42">
        <f t="shared" si="5"/>
        <v>0</v>
      </c>
      <c r="O31" s="42">
        <f t="shared" si="5"/>
        <v>0</v>
      </c>
      <c r="P31" s="27">
        <f>SUM(D31:O31)</f>
        <v>0</v>
      </c>
      <c r="Q31" s="36"/>
      <c r="R31" s="36"/>
      <c r="S31" s="36"/>
      <c r="T31" s="36"/>
      <c r="U31" s="36"/>
    </row>
    <row r="32" spans="1:21" ht="15">
      <c r="A32" s="94" t="s">
        <v>170</v>
      </c>
      <c r="B32" s="43" t="s">
        <v>160</v>
      </c>
      <c r="C32" s="36"/>
      <c r="D32" s="37"/>
      <c r="E32" s="37"/>
      <c r="F32" s="37"/>
      <c r="G32" s="37"/>
      <c r="H32" s="37"/>
      <c r="I32" s="37"/>
      <c r="J32" s="37"/>
      <c r="K32" s="37"/>
      <c r="L32" s="37"/>
      <c r="M32" s="37"/>
      <c r="N32" s="37"/>
      <c r="O32" s="37"/>
      <c r="P32" s="58">
        <f>SUM(D32:O32)</f>
        <v>0</v>
      </c>
      <c r="Q32" s="36"/>
      <c r="R32" s="36"/>
      <c r="S32" s="141"/>
      <c r="T32" s="141"/>
      <c r="U32" s="141"/>
    </row>
    <row r="33" spans="1:21" ht="15">
      <c r="A33" s="94" t="s">
        <v>170</v>
      </c>
      <c r="B33" s="43" t="s">
        <v>161</v>
      </c>
      <c r="C33" s="36"/>
      <c r="D33" s="59">
        <f aca="true" t="shared" si="6" ref="D33:O33">ROUND(SUM(D31:D32),0)</f>
        <v>0</v>
      </c>
      <c r="E33" s="59">
        <f t="shared" si="6"/>
        <v>0</v>
      </c>
      <c r="F33" s="59">
        <f t="shared" si="6"/>
        <v>0</v>
      </c>
      <c r="G33" s="59">
        <f t="shared" si="6"/>
        <v>0</v>
      </c>
      <c r="H33" s="59">
        <f t="shared" si="6"/>
        <v>0</v>
      </c>
      <c r="I33" s="59">
        <f t="shared" si="6"/>
        <v>0</v>
      </c>
      <c r="J33" s="59">
        <f t="shared" si="6"/>
        <v>0</v>
      </c>
      <c r="K33" s="59">
        <f t="shared" si="6"/>
        <v>0</v>
      </c>
      <c r="L33" s="59">
        <f t="shared" si="6"/>
        <v>0</v>
      </c>
      <c r="M33" s="59">
        <f t="shared" si="6"/>
        <v>0</v>
      </c>
      <c r="N33" s="59">
        <f t="shared" si="6"/>
        <v>0</v>
      </c>
      <c r="O33" s="59">
        <f t="shared" si="6"/>
        <v>0</v>
      </c>
      <c r="P33" s="60">
        <f>SUM(D33:O33)</f>
        <v>0</v>
      </c>
      <c r="Q33" s="36"/>
      <c r="R33" s="36"/>
      <c r="S33" s="36"/>
      <c r="T33" s="36"/>
      <c r="U33" s="36"/>
    </row>
    <row r="34" spans="1:21" ht="15.75" thickBot="1">
      <c r="A34" s="94" t="s">
        <v>170</v>
      </c>
      <c r="B34" s="43" t="s">
        <v>162</v>
      </c>
      <c r="C34" s="36"/>
      <c r="D34" s="61">
        <f aca="true" t="shared" si="7" ref="D34:P34">D20-D33</f>
        <v>0</v>
      </c>
      <c r="E34" s="61">
        <f t="shared" si="7"/>
        <v>0</v>
      </c>
      <c r="F34" s="61">
        <f t="shared" si="7"/>
        <v>0</v>
      </c>
      <c r="G34" s="61">
        <f t="shared" si="7"/>
        <v>0</v>
      </c>
      <c r="H34" s="61">
        <f t="shared" si="7"/>
        <v>0</v>
      </c>
      <c r="I34" s="61">
        <f t="shared" si="7"/>
        <v>0</v>
      </c>
      <c r="J34" s="61">
        <f t="shared" si="7"/>
        <v>0</v>
      </c>
      <c r="K34" s="61">
        <f t="shared" si="7"/>
        <v>0</v>
      </c>
      <c r="L34" s="61">
        <f t="shared" si="7"/>
        <v>0</v>
      </c>
      <c r="M34" s="61">
        <f t="shared" si="7"/>
        <v>0</v>
      </c>
      <c r="N34" s="61">
        <f t="shared" si="7"/>
        <v>0</v>
      </c>
      <c r="O34" s="61">
        <f t="shared" si="7"/>
        <v>0</v>
      </c>
      <c r="P34" s="62">
        <f t="shared" si="7"/>
        <v>0</v>
      </c>
      <c r="Q34" s="36"/>
      <c r="R34" s="36"/>
      <c r="S34" s="36"/>
      <c r="T34" s="36"/>
      <c r="U34" s="36"/>
    </row>
    <row r="35" spans="1:21" ht="15" thickTop="1">
      <c r="A35" s="94" t="s">
        <v>170</v>
      </c>
      <c r="B35" s="52" t="s">
        <v>163</v>
      </c>
      <c r="C35" s="63"/>
      <c r="D35" s="64">
        <f aca="true" t="shared" si="8" ref="D35:O35">IF(D$20&gt;0,(D29/D$20),0)</f>
        <v>0</v>
      </c>
      <c r="E35" s="64">
        <f t="shared" si="8"/>
        <v>0</v>
      </c>
      <c r="F35" s="64">
        <f t="shared" si="8"/>
        <v>0</v>
      </c>
      <c r="G35" s="64">
        <f t="shared" si="8"/>
        <v>0</v>
      </c>
      <c r="H35" s="64">
        <f t="shared" si="8"/>
        <v>0</v>
      </c>
      <c r="I35" s="64">
        <f t="shared" si="8"/>
        <v>0</v>
      </c>
      <c r="J35" s="64">
        <f t="shared" si="8"/>
        <v>0</v>
      </c>
      <c r="K35" s="64">
        <f t="shared" si="8"/>
        <v>0</v>
      </c>
      <c r="L35" s="64">
        <f t="shared" si="8"/>
        <v>0</v>
      </c>
      <c r="M35" s="64">
        <f t="shared" si="8"/>
        <v>0</v>
      </c>
      <c r="N35" s="64">
        <f t="shared" si="8"/>
        <v>0</v>
      </c>
      <c r="O35" s="64">
        <f t="shared" si="8"/>
        <v>0</v>
      </c>
      <c r="P35" s="63">
        <f>IF($P$20&gt;0,P29/$P$20,0)</f>
        <v>0</v>
      </c>
      <c r="Q35" s="65"/>
      <c r="R35" s="65"/>
      <c r="S35" s="65"/>
      <c r="T35" s="66"/>
      <c r="U35" s="66"/>
    </row>
    <row r="36" spans="1:21" ht="14.25">
      <c r="A36" s="94" t="s">
        <v>170</v>
      </c>
      <c r="B36" s="52" t="s">
        <v>164</v>
      </c>
      <c r="C36" s="63"/>
      <c r="D36" s="67">
        <f aca="true" t="shared" si="9" ref="D36:O36">IF(D$20&gt;0,(D30/D$20),0)</f>
        <v>0</v>
      </c>
      <c r="E36" s="67">
        <f t="shared" si="9"/>
        <v>0</v>
      </c>
      <c r="F36" s="67">
        <f t="shared" si="9"/>
        <v>0</v>
      </c>
      <c r="G36" s="67">
        <f t="shared" si="9"/>
        <v>0</v>
      </c>
      <c r="H36" s="67">
        <f t="shared" si="9"/>
        <v>0</v>
      </c>
      <c r="I36" s="67">
        <f t="shared" si="9"/>
        <v>0</v>
      </c>
      <c r="J36" s="67">
        <f t="shared" si="9"/>
        <v>0</v>
      </c>
      <c r="K36" s="67">
        <f t="shared" si="9"/>
        <v>0</v>
      </c>
      <c r="L36" s="67">
        <f t="shared" si="9"/>
        <v>0</v>
      </c>
      <c r="M36" s="67">
        <f t="shared" si="9"/>
        <v>0</v>
      </c>
      <c r="N36" s="67">
        <f t="shared" si="9"/>
        <v>0</v>
      </c>
      <c r="O36" s="67">
        <f t="shared" si="9"/>
        <v>0</v>
      </c>
      <c r="P36" s="68">
        <f>IF($P$20&gt;0,P30/$P$20,0)</f>
        <v>0</v>
      </c>
      <c r="Q36" s="65"/>
      <c r="R36" s="65"/>
      <c r="S36" s="65"/>
      <c r="T36" s="66"/>
      <c r="U36" s="66"/>
    </row>
    <row r="37" spans="1:21" ht="14.25">
      <c r="A37" s="94" t="s">
        <v>170</v>
      </c>
      <c r="B37" s="52" t="s">
        <v>165</v>
      </c>
      <c r="C37" s="64"/>
      <c r="D37" s="64">
        <f>SUM(D35:D36)</f>
        <v>0</v>
      </c>
      <c r="E37" s="64">
        <f aca="true" t="shared" si="10" ref="E37:O37">SUM(E35:E36)</f>
        <v>0</v>
      </c>
      <c r="F37" s="64">
        <f t="shared" si="10"/>
        <v>0</v>
      </c>
      <c r="G37" s="64">
        <f t="shared" si="10"/>
        <v>0</v>
      </c>
      <c r="H37" s="64">
        <f t="shared" si="10"/>
        <v>0</v>
      </c>
      <c r="I37" s="64">
        <f t="shared" si="10"/>
        <v>0</v>
      </c>
      <c r="J37" s="64">
        <f t="shared" si="10"/>
        <v>0</v>
      </c>
      <c r="K37" s="64">
        <f t="shared" si="10"/>
        <v>0</v>
      </c>
      <c r="L37" s="64">
        <f t="shared" si="10"/>
        <v>0</v>
      </c>
      <c r="M37" s="64">
        <f t="shared" si="10"/>
        <v>0</v>
      </c>
      <c r="N37" s="64">
        <f t="shared" si="10"/>
        <v>0</v>
      </c>
      <c r="O37" s="64">
        <f t="shared" si="10"/>
        <v>0</v>
      </c>
      <c r="P37" s="64">
        <f>SUM(P35:P36)</f>
        <v>0</v>
      </c>
      <c r="Q37" s="65"/>
      <c r="R37" s="65"/>
      <c r="S37" s="65"/>
      <c r="T37" s="66"/>
      <c r="U37" s="66"/>
    </row>
    <row r="38" spans="1:21" ht="15">
      <c r="A38" s="94" t="s">
        <v>170</v>
      </c>
      <c r="B38" s="52" t="s">
        <v>166</v>
      </c>
      <c r="C38" s="63"/>
      <c r="D38" s="63">
        <f aca="true" t="shared" si="11" ref="D38:P38">IF(D32&gt;0,(D32/D20),0)</f>
        <v>0</v>
      </c>
      <c r="E38" s="63">
        <f t="shared" si="11"/>
        <v>0</v>
      </c>
      <c r="F38" s="63">
        <f t="shared" si="11"/>
        <v>0</v>
      </c>
      <c r="G38" s="63">
        <f t="shared" si="11"/>
        <v>0</v>
      </c>
      <c r="H38" s="63">
        <f t="shared" si="11"/>
        <v>0</v>
      </c>
      <c r="I38" s="63">
        <f t="shared" si="11"/>
        <v>0</v>
      </c>
      <c r="J38" s="63">
        <f t="shared" si="11"/>
        <v>0</v>
      </c>
      <c r="K38" s="63">
        <f t="shared" si="11"/>
        <v>0</v>
      </c>
      <c r="L38" s="63">
        <f t="shared" si="11"/>
        <v>0</v>
      </c>
      <c r="M38" s="63">
        <f t="shared" si="11"/>
        <v>0</v>
      </c>
      <c r="N38" s="63">
        <f t="shared" si="11"/>
        <v>0</v>
      </c>
      <c r="O38" s="63">
        <f t="shared" si="11"/>
        <v>0</v>
      </c>
      <c r="P38" s="63">
        <f t="shared" si="11"/>
        <v>0</v>
      </c>
      <c r="Q38" s="69"/>
      <c r="R38" s="69"/>
      <c r="S38" s="69"/>
      <c r="T38" s="70"/>
      <c r="U38" s="70"/>
    </row>
    <row r="39" spans="1:21" ht="15">
      <c r="A39" s="94" t="s">
        <v>170</v>
      </c>
      <c r="B39" s="43" t="s">
        <v>169</v>
      </c>
      <c r="C39" s="71"/>
      <c r="D39" s="71">
        <f aca="true" t="shared" si="12" ref="D39:P39">IF(D34&lt;&gt;0,D34/D20,0)</f>
        <v>0</v>
      </c>
      <c r="E39" s="71">
        <f t="shared" si="12"/>
        <v>0</v>
      </c>
      <c r="F39" s="71">
        <f t="shared" si="12"/>
        <v>0</v>
      </c>
      <c r="G39" s="71">
        <f t="shared" si="12"/>
        <v>0</v>
      </c>
      <c r="H39" s="71">
        <f t="shared" si="12"/>
        <v>0</v>
      </c>
      <c r="I39" s="71">
        <f t="shared" si="12"/>
        <v>0</v>
      </c>
      <c r="J39" s="71">
        <f t="shared" si="12"/>
        <v>0</v>
      </c>
      <c r="K39" s="71">
        <f t="shared" si="12"/>
        <v>0</v>
      </c>
      <c r="L39" s="71">
        <f t="shared" si="12"/>
        <v>0</v>
      </c>
      <c r="M39" s="71">
        <f t="shared" si="12"/>
        <v>0</v>
      </c>
      <c r="N39" s="71">
        <f t="shared" si="12"/>
        <v>0</v>
      </c>
      <c r="O39" s="71">
        <f t="shared" si="12"/>
        <v>0</v>
      </c>
      <c r="P39" s="71">
        <f t="shared" si="12"/>
        <v>0</v>
      </c>
      <c r="Q39" s="69"/>
      <c r="R39" s="69"/>
      <c r="S39" s="69"/>
      <c r="T39" s="70"/>
      <c r="U39" s="70"/>
    </row>
    <row r="40" spans="1:21" ht="15">
      <c r="A40" s="94" t="s">
        <v>170</v>
      </c>
      <c r="B40" s="72" t="s">
        <v>167</v>
      </c>
      <c r="C40" s="73"/>
      <c r="D40" s="64">
        <f aca="true" t="shared" si="13" ref="D40:P40">IF(D16&gt;0,SUM(D32/(D20-D12)),0)</f>
        <v>0</v>
      </c>
      <c r="E40" s="64">
        <f t="shared" si="13"/>
        <v>0</v>
      </c>
      <c r="F40" s="64">
        <f t="shared" si="13"/>
        <v>0</v>
      </c>
      <c r="G40" s="64">
        <f t="shared" si="13"/>
        <v>0</v>
      </c>
      <c r="H40" s="64">
        <f t="shared" si="13"/>
        <v>0</v>
      </c>
      <c r="I40" s="64">
        <f t="shared" si="13"/>
        <v>0</v>
      </c>
      <c r="J40" s="64">
        <f t="shared" si="13"/>
        <v>0</v>
      </c>
      <c r="K40" s="64">
        <f t="shared" si="13"/>
        <v>0</v>
      </c>
      <c r="L40" s="64">
        <f t="shared" si="13"/>
        <v>0</v>
      </c>
      <c r="M40" s="64">
        <f t="shared" si="13"/>
        <v>0</v>
      </c>
      <c r="N40" s="64">
        <f t="shared" si="13"/>
        <v>0</v>
      </c>
      <c r="O40" s="64">
        <f t="shared" si="13"/>
        <v>0</v>
      </c>
      <c r="P40" s="64">
        <f t="shared" si="13"/>
        <v>0</v>
      </c>
      <c r="Q40" s="69"/>
      <c r="R40" s="69"/>
      <c r="S40" s="69"/>
      <c r="T40" s="70"/>
      <c r="U40" s="70"/>
    </row>
    <row r="41" spans="1:21" ht="15">
      <c r="A41" s="227" t="s">
        <v>98</v>
      </c>
      <c r="C41" s="73"/>
      <c r="D41" s="64"/>
      <c r="E41" s="64"/>
      <c r="F41" s="64"/>
      <c r="G41" s="64"/>
      <c r="H41" s="64"/>
      <c r="I41" s="64"/>
      <c r="J41" s="64"/>
      <c r="K41" s="64"/>
      <c r="L41" s="64"/>
      <c r="M41" s="64"/>
      <c r="N41" s="64"/>
      <c r="O41" s="64"/>
      <c r="P41" s="64"/>
      <c r="Q41" s="69"/>
      <c r="R41" s="69"/>
      <c r="S41" s="69"/>
      <c r="T41" s="70"/>
      <c r="U41" s="70"/>
    </row>
    <row r="42" spans="1:21" ht="15">
      <c r="A42" s="74" t="s">
        <v>48</v>
      </c>
      <c r="C42" s="33"/>
      <c r="D42" s="75"/>
      <c r="E42" s="75"/>
      <c r="F42" s="75"/>
      <c r="G42" s="75"/>
      <c r="H42" s="75"/>
      <c r="I42" s="75"/>
      <c r="J42" s="75"/>
      <c r="K42" s="75"/>
      <c r="L42" s="75"/>
      <c r="M42" s="75"/>
      <c r="N42" s="75"/>
      <c r="O42" s="75"/>
      <c r="P42" s="76"/>
      <c r="Q42" s="36"/>
      <c r="R42" s="36"/>
      <c r="S42" s="36"/>
      <c r="T42" s="36"/>
      <c r="U42" s="36"/>
    </row>
    <row r="43" spans="1:21" ht="14.25">
      <c r="A43" s="94" t="s">
        <v>170</v>
      </c>
      <c r="B43" s="33" t="s">
        <v>168</v>
      </c>
      <c r="C43" s="77"/>
      <c r="D43" s="77"/>
      <c r="E43" s="77"/>
      <c r="F43" s="77"/>
      <c r="G43" s="77"/>
      <c r="H43" s="77"/>
      <c r="I43" s="77"/>
      <c r="J43" s="77"/>
      <c r="K43" s="77"/>
      <c r="L43" s="77"/>
      <c r="M43" s="77"/>
      <c r="N43" s="77"/>
      <c r="O43" s="77"/>
      <c r="P43" s="78"/>
      <c r="Q43" s="36"/>
      <c r="R43" s="36"/>
      <c r="S43" s="36"/>
      <c r="T43" s="36"/>
      <c r="U43" s="36"/>
    </row>
    <row r="44" spans="1:21" ht="14.25">
      <c r="A44" s="22"/>
      <c r="B44" s="33"/>
      <c r="C44" s="36"/>
      <c r="D44" s="79"/>
      <c r="E44" s="79"/>
      <c r="F44" s="79"/>
      <c r="G44" s="79"/>
      <c r="H44" s="79"/>
      <c r="I44" s="79"/>
      <c r="J44" s="79"/>
      <c r="K44" s="79"/>
      <c r="L44" s="79"/>
      <c r="M44" s="79"/>
      <c r="N44" s="79"/>
      <c r="O44" s="79"/>
      <c r="P44" s="80"/>
      <c r="Q44" s="81"/>
      <c r="R44" s="81"/>
      <c r="S44" s="81"/>
      <c r="T44" s="81"/>
      <c r="U44" s="81"/>
    </row>
    <row r="45" spans="17:21" ht="14.25" customHeight="1">
      <c r="Q45" s="82"/>
      <c r="R45" s="82"/>
      <c r="S45" s="82"/>
      <c r="T45" s="82"/>
      <c r="U45" s="82"/>
    </row>
    <row r="46" spans="1:16" ht="14.25">
      <c r="A46" s="93"/>
      <c r="B46" s="93"/>
      <c r="C46" s="93"/>
      <c r="D46" s="93"/>
      <c r="E46" s="93"/>
      <c r="F46" s="93"/>
      <c r="G46" s="93"/>
      <c r="H46" s="93"/>
      <c r="I46" s="93"/>
      <c r="J46" s="93"/>
      <c r="K46" s="93"/>
      <c r="L46" s="93"/>
      <c r="M46" s="93"/>
      <c r="N46" s="93"/>
      <c r="O46" s="93"/>
      <c r="P46" s="93"/>
    </row>
    <row r="47" ht="14.25"/>
    <row r="48" spans="1:2" ht="14.25">
      <c r="A48" s="129" t="s">
        <v>20</v>
      </c>
      <c r="B48" s="248"/>
    </row>
    <row r="49" ht="14.25" hidden="1">
      <c r="A49" s="115"/>
    </row>
    <row r="50" spans="1:3" ht="14.25" hidden="1">
      <c r="A50" s="115"/>
      <c r="B50" s="230" t="s">
        <v>343</v>
      </c>
      <c r="C50" s="250">
        <v>2019</v>
      </c>
    </row>
    <row r="51" spans="1:3" ht="14.25" hidden="1">
      <c r="A51" s="115"/>
      <c r="B51" s="230" t="s">
        <v>344</v>
      </c>
      <c r="C51" s="250">
        <v>2020</v>
      </c>
    </row>
    <row r="52" spans="1:3" ht="14.25" hidden="1">
      <c r="A52" s="115"/>
      <c r="B52" s="230" t="s">
        <v>345</v>
      </c>
      <c r="C52" s="250">
        <v>2021</v>
      </c>
    </row>
    <row r="53" spans="1:16" ht="14.25" hidden="1">
      <c r="A53" s="115"/>
      <c r="B53" s="230" t="s">
        <v>346</v>
      </c>
      <c r="C53" s="230"/>
      <c r="D53" s="251"/>
      <c r="E53" s="251"/>
      <c r="F53" s="251"/>
      <c r="G53" s="251"/>
      <c r="H53" s="251"/>
      <c r="I53" s="251"/>
      <c r="J53" s="251"/>
      <c r="K53" s="251"/>
      <c r="L53" s="251"/>
      <c r="M53" s="251"/>
      <c r="N53" s="251"/>
      <c r="O53" s="251"/>
      <c r="P53" s="251"/>
    </row>
    <row r="54" spans="1:16" ht="14.25" hidden="1">
      <c r="A54" s="115"/>
      <c r="B54" s="230" t="s">
        <v>323</v>
      </c>
      <c r="D54" s="251"/>
      <c r="E54" s="251"/>
      <c r="F54" s="251"/>
      <c r="G54" s="251"/>
      <c r="H54" s="251"/>
      <c r="I54" s="251"/>
      <c r="J54" s="251"/>
      <c r="K54" s="251"/>
      <c r="L54" s="251"/>
      <c r="M54" s="251"/>
      <c r="N54" s="251"/>
      <c r="O54" s="251"/>
      <c r="P54" s="251"/>
    </row>
    <row r="55" spans="1:16" ht="14.25" hidden="1">
      <c r="A55" s="115"/>
      <c r="B55" s="230" t="s">
        <v>324</v>
      </c>
      <c r="D55" s="251"/>
      <c r="E55" s="251"/>
      <c r="F55" s="251"/>
      <c r="G55" s="251"/>
      <c r="H55" s="251"/>
      <c r="I55" s="251"/>
      <c r="J55" s="251"/>
      <c r="K55" s="251"/>
      <c r="L55" s="251"/>
      <c r="M55" s="251"/>
      <c r="N55" s="251"/>
      <c r="O55" s="251"/>
      <c r="P55" s="251"/>
    </row>
    <row r="56" spans="1:16" ht="14.25" hidden="1">
      <c r="A56" s="115"/>
      <c r="B56" s="230"/>
      <c r="D56" s="251"/>
      <c r="E56" s="251"/>
      <c r="F56" s="251"/>
      <c r="G56" s="251"/>
      <c r="H56" s="251"/>
      <c r="I56" s="251"/>
      <c r="J56" s="251"/>
      <c r="K56" s="251"/>
      <c r="L56" s="251"/>
      <c r="M56" s="251"/>
      <c r="N56" s="251"/>
      <c r="O56" s="251"/>
      <c r="P56" s="251"/>
    </row>
    <row r="57" spans="2:16" ht="14.25" hidden="1">
      <c r="B57" s="252" t="s">
        <v>108</v>
      </c>
      <c r="D57" s="251"/>
      <c r="E57" s="251"/>
      <c r="F57" s="251"/>
      <c r="G57" s="251"/>
      <c r="H57" s="251"/>
      <c r="I57" s="251"/>
      <c r="J57" s="251"/>
      <c r="K57" s="251"/>
      <c r="L57" s="251"/>
      <c r="M57" s="251"/>
      <c r="N57" s="251"/>
      <c r="O57" s="251"/>
      <c r="P57" s="251"/>
    </row>
    <row r="58" spans="1:16" ht="14.25" hidden="1">
      <c r="A58" s="83">
        <v>1</v>
      </c>
      <c r="B58" s="33" t="s">
        <v>105</v>
      </c>
      <c r="D58" s="251"/>
      <c r="E58" s="251"/>
      <c r="F58" s="251"/>
      <c r="G58" s="251"/>
      <c r="H58" s="251"/>
      <c r="I58" s="251"/>
      <c r="J58" s="251"/>
      <c r="K58" s="251"/>
      <c r="L58" s="251"/>
      <c r="M58" s="251"/>
      <c r="N58" s="251"/>
      <c r="O58" s="251"/>
      <c r="P58" s="251"/>
    </row>
    <row r="59" spans="1:16" ht="14.25" hidden="1">
      <c r="A59" s="83">
        <v>2</v>
      </c>
      <c r="B59" s="33" t="s">
        <v>104</v>
      </c>
      <c r="D59" s="251"/>
      <c r="E59" s="251"/>
      <c r="F59" s="251"/>
      <c r="G59" s="251"/>
      <c r="H59" s="251"/>
      <c r="I59" s="251"/>
      <c r="J59" s="251"/>
      <c r="K59" s="251"/>
      <c r="L59" s="251"/>
      <c r="M59" s="251"/>
      <c r="N59" s="251"/>
      <c r="O59" s="251"/>
      <c r="P59" s="251"/>
    </row>
    <row r="60" spans="1:16" ht="14.25" hidden="1">
      <c r="A60" s="83">
        <v>3</v>
      </c>
      <c r="B60" s="33" t="s">
        <v>107</v>
      </c>
      <c r="D60" s="251"/>
      <c r="E60" s="251"/>
      <c r="F60" s="251"/>
      <c r="G60" s="251"/>
      <c r="H60" s="251"/>
      <c r="I60" s="251"/>
      <c r="J60" s="251"/>
      <c r="K60" s="251"/>
      <c r="L60" s="251"/>
      <c r="M60" s="251"/>
      <c r="N60" s="251"/>
      <c r="O60" s="251"/>
      <c r="P60" s="251"/>
    </row>
    <row r="61" spans="1:16" ht="14.25" hidden="1">
      <c r="A61" s="13">
        <v>4</v>
      </c>
      <c r="B61" s="33" t="s">
        <v>113</v>
      </c>
      <c r="D61" s="251"/>
      <c r="E61" s="251"/>
      <c r="F61" s="251"/>
      <c r="G61" s="251"/>
      <c r="H61" s="251"/>
      <c r="I61" s="251"/>
      <c r="J61" s="251"/>
      <c r="K61" s="251"/>
      <c r="L61" s="251"/>
      <c r="M61" s="251"/>
      <c r="N61" s="251"/>
      <c r="O61" s="251"/>
      <c r="P61" s="251"/>
    </row>
    <row r="62" spans="1:16" ht="14.25" hidden="1">
      <c r="A62" s="13">
        <v>5</v>
      </c>
      <c r="B62" s="33" t="s">
        <v>109</v>
      </c>
      <c r="D62" s="251"/>
      <c r="E62" s="251"/>
      <c r="F62" s="251"/>
      <c r="G62" s="251"/>
      <c r="H62" s="251"/>
      <c r="I62" s="251"/>
      <c r="J62" s="251"/>
      <c r="K62" s="251"/>
      <c r="L62" s="251"/>
      <c r="M62" s="251"/>
      <c r="N62" s="251"/>
      <c r="O62" s="251"/>
      <c r="P62" s="251"/>
    </row>
    <row r="63" spans="1:16" ht="14.25" hidden="1">
      <c r="A63" s="13">
        <v>6</v>
      </c>
      <c r="B63" s="33" t="s">
        <v>110</v>
      </c>
      <c r="D63" s="251"/>
      <c r="E63" s="251"/>
      <c r="F63" s="251"/>
      <c r="G63" s="251"/>
      <c r="H63" s="251"/>
      <c r="I63" s="251"/>
      <c r="J63" s="251"/>
      <c r="K63" s="251"/>
      <c r="L63" s="251"/>
      <c r="M63" s="251"/>
      <c r="N63" s="251"/>
      <c r="O63" s="251"/>
      <c r="P63" s="251"/>
    </row>
    <row r="64" spans="1:16" ht="14.25" hidden="1">
      <c r="A64" s="13">
        <v>7</v>
      </c>
      <c r="B64" s="33" t="s">
        <v>111</v>
      </c>
      <c r="D64" s="251"/>
      <c r="E64" s="251"/>
      <c r="F64" s="251"/>
      <c r="G64" s="251"/>
      <c r="H64" s="251"/>
      <c r="I64" s="251"/>
      <c r="J64" s="251"/>
      <c r="K64" s="251"/>
      <c r="L64" s="251"/>
      <c r="M64" s="251"/>
      <c r="N64" s="251"/>
      <c r="O64" s="251"/>
      <c r="P64" s="251"/>
    </row>
    <row r="65" spans="1:16" ht="14.25" hidden="1">
      <c r="A65" s="13">
        <v>8</v>
      </c>
      <c r="B65" s="33" t="s">
        <v>44</v>
      </c>
      <c r="D65" s="251"/>
      <c r="E65" s="251"/>
      <c r="F65" s="251"/>
      <c r="G65" s="251"/>
      <c r="H65" s="251"/>
      <c r="I65" s="251"/>
      <c r="J65" s="251"/>
      <c r="K65" s="251"/>
      <c r="L65" s="251"/>
      <c r="M65" s="251"/>
      <c r="N65" s="251"/>
      <c r="O65" s="251"/>
      <c r="P65" s="251"/>
    </row>
    <row r="66" spans="1:16" ht="14.25" hidden="1">
      <c r="A66" s="13">
        <v>9</v>
      </c>
      <c r="B66" s="33" t="s">
        <v>112</v>
      </c>
      <c r="D66" s="251"/>
      <c r="E66" s="251"/>
      <c r="F66" s="251"/>
      <c r="G66" s="251"/>
      <c r="H66" s="251"/>
      <c r="I66" s="251"/>
      <c r="J66" s="251"/>
      <c r="K66" s="251"/>
      <c r="L66" s="251"/>
      <c r="M66" s="251"/>
      <c r="N66" s="251"/>
      <c r="O66" s="251"/>
      <c r="P66" s="251"/>
    </row>
    <row r="67" spans="1:16" ht="14.25" hidden="1">
      <c r="A67" s="13">
        <v>10</v>
      </c>
      <c r="B67" s="33" t="s">
        <v>97</v>
      </c>
      <c r="D67" s="251"/>
      <c r="E67" s="251"/>
      <c r="F67" s="251"/>
      <c r="G67" s="251"/>
      <c r="H67" s="251"/>
      <c r="I67" s="251"/>
      <c r="J67" s="251"/>
      <c r="K67" s="251"/>
      <c r="L67" s="251"/>
      <c r="M67" s="251"/>
      <c r="N67" s="251"/>
      <c r="O67" s="251"/>
      <c r="P67" s="251"/>
    </row>
    <row r="68" spans="1:16" ht="14.25" hidden="1">
      <c r="A68" s="13">
        <v>11</v>
      </c>
      <c r="B68" s="230"/>
      <c r="D68" s="251"/>
      <c r="E68" s="251"/>
      <c r="F68" s="251"/>
      <c r="G68" s="251"/>
      <c r="H68" s="251"/>
      <c r="I68" s="251"/>
      <c r="J68" s="251"/>
      <c r="K68" s="251"/>
      <c r="L68" s="251"/>
      <c r="M68" s="251"/>
      <c r="N68" s="251"/>
      <c r="O68" s="251"/>
      <c r="P68" s="251"/>
    </row>
    <row r="69" spans="1:16" ht="14.25" hidden="1">
      <c r="A69" s="13"/>
      <c r="B69" s="33" t="s">
        <v>347</v>
      </c>
      <c r="D69" s="251"/>
      <c r="E69" s="251"/>
      <c r="F69" s="251"/>
      <c r="G69" s="251"/>
      <c r="H69" s="251"/>
      <c r="I69" s="251"/>
      <c r="J69" s="251"/>
      <c r="K69" s="251"/>
      <c r="L69" s="251"/>
      <c r="M69" s="251"/>
      <c r="N69" s="251"/>
      <c r="O69" s="251"/>
      <c r="P69" s="251"/>
    </row>
    <row r="70" spans="1:16" ht="14.25" hidden="1">
      <c r="A70" s="13"/>
      <c r="B70" s="33"/>
      <c r="D70" s="251"/>
      <c r="E70" s="251"/>
      <c r="F70" s="251"/>
      <c r="G70" s="251"/>
      <c r="H70" s="251"/>
      <c r="I70" s="251"/>
      <c r="J70" s="251"/>
      <c r="K70" s="251"/>
      <c r="L70" s="251"/>
      <c r="M70" s="251"/>
      <c r="N70" s="251"/>
      <c r="O70" s="251"/>
      <c r="P70" s="251"/>
    </row>
    <row r="71" spans="1:16" ht="14.25" hidden="1">
      <c r="A71" s="115"/>
      <c r="D71" s="251"/>
      <c r="E71" s="251"/>
      <c r="F71" s="251"/>
      <c r="G71" s="251"/>
      <c r="H71" s="251"/>
      <c r="I71" s="251"/>
      <c r="J71" s="251"/>
      <c r="K71" s="251"/>
      <c r="L71" s="251"/>
      <c r="M71" s="251"/>
      <c r="N71" s="251"/>
      <c r="O71" s="251"/>
      <c r="P71" s="251"/>
    </row>
    <row r="72" spans="1:16" ht="14.25" hidden="1">
      <c r="A72" s="115"/>
      <c r="B72" s="252" t="s">
        <v>106</v>
      </c>
      <c r="D72" s="251"/>
      <c r="E72" s="251"/>
      <c r="F72" s="251"/>
      <c r="G72" s="251"/>
      <c r="H72" s="251"/>
      <c r="I72" s="251"/>
      <c r="J72" s="251"/>
      <c r="K72" s="251"/>
      <c r="L72" s="251"/>
      <c r="M72" s="251"/>
      <c r="N72" s="251"/>
      <c r="O72" s="251"/>
      <c r="P72" s="251"/>
    </row>
    <row r="73" spans="1:16" ht="14.25" hidden="1">
      <c r="A73" s="83">
        <v>1</v>
      </c>
      <c r="B73" s="33" t="s">
        <v>32</v>
      </c>
      <c r="D73" s="251"/>
      <c r="E73" s="251"/>
      <c r="F73" s="251"/>
      <c r="G73" s="251"/>
      <c r="H73" s="251"/>
      <c r="I73" s="251"/>
      <c r="J73" s="251"/>
      <c r="K73" s="251"/>
      <c r="L73" s="251"/>
      <c r="M73" s="251"/>
      <c r="N73" s="251"/>
      <c r="O73" s="251"/>
      <c r="P73" s="251"/>
    </row>
    <row r="74" spans="1:16" ht="14.25" hidden="1">
      <c r="A74" s="83">
        <v>2</v>
      </c>
      <c r="B74" s="33" t="s">
        <v>25</v>
      </c>
      <c r="D74" s="251"/>
      <c r="E74" s="251"/>
      <c r="F74" s="251"/>
      <c r="G74" s="251"/>
      <c r="H74" s="251"/>
      <c r="I74" s="251"/>
      <c r="J74" s="251"/>
      <c r="K74" s="251"/>
      <c r="L74" s="251"/>
      <c r="M74" s="251"/>
      <c r="N74" s="251"/>
      <c r="O74" s="251"/>
      <c r="P74" s="251"/>
    </row>
    <row r="75" spans="1:16" ht="14.25" hidden="1">
      <c r="A75" s="83">
        <v>3</v>
      </c>
      <c r="B75" s="33" t="s">
        <v>33</v>
      </c>
      <c r="D75" s="251"/>
      <c r="E75" s="251"/>
      <c r="F75" s="251"/>
      <c r="G75" s="251"/>
      <c r="H75" s="251"/>
      <c r="I75" s="251"/>
      <c r="J75" s="251"/>
      <c r="K75" s="251"/>
      <c r="L75" s="251"/>
      <c r="M75" s="251"/>
      <c r="N75" s="251"/>
      <c r="O75" s="251"/>
      <c r="P75" s="251"/>
    </row>
    <row r="76" spans="1:16" ht="14.25" hidden="1">
      <c r="A76" s="83">
        <v>4</v>
      </c>
      <c r="B76" s="33" t="s">
        <v>38</v>
      </c>
      <c r="D76" s="251"/>
      <c r="E76" s="251"/>
      <c r="F76" s="251"/>
      <c r="G76" s="251"/>
      <c r="H76" s="251"/>
      <c r="I76" s="251"/>
      <c r="J76" s="251"/>
      <c r="K76" s="251"/>
      <c r="L76" s="251"/>
      <c r="M76" s="251"/>
      <c r="N76" s="251"/>
      <c r="O76" s="251"/>
      <c r="P76" s="251"/>
    </row>
    <row r="77" spans="1:16" ht="14.25" hidden="1">
      <c r="A77" s="83">
        <v>5</v>
      </c>
      <c r="B77" s="33" t="s">
        <v>34</v>
      </c>
      <c r="D77" s="251"/>
      <c r="E77" s="251"/>
      <c r="F77" s="251"/>
      <c r="G77" s="251"/>
      <c r="H77" s="251"/>
      <c r="I77" s="251"/>
      <c r="J77" s="251"/>
      <c r="K77" s="251"/>
      <c r="L77" s="251"/>
      <c r="M77" s="251"/>
      <c r="N77" s="251"/>
      <c r="O77" s="251"/>
      <c r="P77" s="251"/>
    </row>
    <row r="78" spans="1:16" ht="14.25" hidden="1">
      <c r="A78" s="83">
        <v>6</v>
      </c>
      <c r="B78" s="33" t="s">
        <v>35</v>
      </c>
      <c r="D78" s="251"/>
      <c r="E78" s="251"/>
      <c r="F78" s="251"/>
      <c r="G78" s="251"/>
      <c r="H78" s="251"/>
      <c r="I78" s="251"/>
      <c r="J78" s="251"/>
      <c r="K78" s="251"/>
      <c r="L78" s="251"/>
      <c r="M78" s="251"/>
      <c r="N78" s="251"/>
      <c r="O78" s="251"/>
      <c r="P78" s="251"/>
    </row>
    <row r="79" spans="1:16" ht="14.25" hidden="1">
      <c r="A79" s="83">
        <v>7</v>
      </c>
      <c r="B79" s="33" t="s">
        <v>36</v>
      </c>
      <c r="D79" s="251"/>
      <c r="E79" s="251"/>
      <c r="F79" s="251"/>
      <c r="G79" s="251"/>
      <c r="H79" s="251"/>
      <c r="I79" s="251"/>
      <c r="J79" s="251"/>
      <c r="K79" s="251"/>
      <c r="L79" s="251"/>
      <c r="M79" s="251"/>
      <c r="N79" s="251"/>
      <c r="O79" s="251"/>
      <c r="P79" s="251"/>
    </row>
    <row r="80" spans="1:16" ht="14.25" hidden="1">
      <c r="A80" s="83">
        <v>8</v>
      </c>
      <c r="B80" s="33" t="s">
        <v>37</v>
      </c>
      <c r="D80" s="251"/>
      <c r="E80" s="251"/>
      <c r="F80" s="251"/>
      <c r="G80" s="251"/>
      <c r="H80" s="251"/>
      <c r="I80" s="251"/>
      <c r="J80" s="251"/>
      <c r="K80" s="251"/>
      <c r="L80" s="251"/>
      <c r="M80" s="251"/>
      <c r="N80" s="251"/>
      <c r="O80" s="251"/>
      <c r="P80" s="251"/>
    </row>
    <row r="81" spans="1:16" ht="14.25" hidden="1">
      <c r="A81" s="83">
        <v>9</v>
      </c>
      <c r="B81" s="33" t="s">
        <v>42</v>
      </c>
      <c r="D81" s="251"/>
      <c r="E81" s="251"/>
      <c r="F81" s="251"/>
      <c r="G81" s="251"/>
      <c r="H81" s="251"/>
      <c r="I81" s="251"/>
      <c r="J81" s="251"/>
      <c r="K81" s="251"/>
      <c r="L81" s="251"/>
      <c r="M81" s="251"/>
      <c r="N81" s="251"/>
      <c r="O81" s="251"/>
      <c r="P81" s="251"/>
    </row>
    <row r="82" spans="1:16" ht="14.25" hidden="1">
      <c r="A82" s="83">
        <v>10</v>
      </c>
      <c r="B82" s="33" t="s">
        <v>43</v>
      </c>
      <c r="D82" s="251"/>
      <c r="E82" s="251"/>
      <c r="F82" s="251"/>
      <c r="G82" s="251"/>
      <c r="H82" s="251"/>
      <c r="I82" s="251"/>
      <c r="J82" s="251"/>
      <c r="K82" s="251"/>
      <c r="L82" s="251"/>
      <c r="M82" s="251"/>
      <c r="N82" s="251"/>
      <c r="O82" s="251"/>
      <c r="P82" s="251"/>
    </row>
    <row r="83" spans="1:16" ht="14.25" hidden="1">
      <c r="A83" s="83">
        <v>11</v>
      </c>
      <c r="B83" s="33" t="s">
        <v>99</v>
      </c>
      <c r="D83" s="251"/>
      <c r="E83" s="251"/>
      <c r="F83" s="251"/>
      <c r="G83" s="251"/>
      <c r="H83" s="251"/>
      <c r="I83" s="251"/>
      <c r="J83" s="251"/>
      <c r="K83" s="251"/>
      <c r="L83" s="251"/>
      <c r="M83" s="251"/>
      <c r="N83" s="251"/>
      <c r="O83" s="251"/>
      <c r="P83" s="251"/>
    </row>
    <row r="84" spans="1:16" ht="14.25" hidden="1">
      <c r="A84" s="83">
        <v>12</v>
      </c>
      <c r="B84" s="33" t="s">
        <v>100</v>
      </c>
      <c r="D84" s="251"/>
      <c r="E84" s="251"/>
      <c r="F84" s="251"/>
      <c r="G84" s="251"/>
      <c r="H84" s="251"/>
      <c r="I84" s="251"/>
      <c r="J84" s="251"/>
      <c r="K84" s="251"/>
      <c r="L84" s="251"/>
      <c r="M84" s="251"/>
      <c r="N84" s="251"/>
      <c r="O84" s="251"/>
      <c r="P84" s="251"/>
    </row>
    <row r="85" spans="1:16" ht="14.25" hidden="1">
      <c r="A85" s="83">
        <v>13</v>
      </c>
      <c r="B85" s="33" t="s">
        <v>101</v>
      </c>
      <c r="D85" s="251"/>
      <c r="E85" s="251"/>
      <c r="F85" s="251"/>
      <c r="G85" s="251"/>
      <c r="H85" s="251"/>
      <c r="I85" s="251"/>
      <c r="J85" s="251"/>
      <c r="K85" s="251"/>
      <c r="L85" s="251"/>
      <c r="M85" s="251"/>
      <c r="N85" s="251"/>
      <c r="O85" s="251"/>
      <c r="P85" s="251"/>
    </row>
    <row r="86" spans="1:16" ht="14.25" hidden="1">
      <c r="A86" s="253"/>
      <c r="B86" s="253"/>
      <c r="C86" s="253"/>
      <c r="D86" s="253"/>
      <c r="E86" s="253"/>
      <c r="F86" s="253"/>
      <c r="G86" s="253"/>
      <c r="H86" s="253"/>
      <c r="I86" s="253"/>
      <c r="J86" s="253"/>
      <c r="K86" s="253"/>
      <c r="L86" s="253"/>
      <c r="M86" s="253"/>
      <c r="N86" s="253"/>
      <c r="O86" s="253"/>
      <c r="P86" s="253"/>
    </row>
    <row r="87" ht="14.25">
      <c r="A87" s="83" t="s">
        <v>130</v>
      </c>
    </row>
  </sheetData>
  <sheetProtection password="C331" sheet="1" formatColumns="0"/>
  <mergeCells count="2">
    <mergeCell ref="A1:B1"/>
    <mergeCell ref="C1:P1"/>
  </mergeCells>
  <dataValidations count="6">
    <dataValidation type="decimal" operator="greaterThanOrEqual" allowBlank="1" showInputMessage="1" showErrorMessage="1" errorTitle="data input: " error="enter as a positive number here" sqref="D32:O32">
      <formula1>0</formula1>
    </dataValidation>
    <dataValidation type="list" allowBlank="1" showInputMessage="1" showErrorMessage="1" sqref="B3">
      <formula1>$C$49:$C$52</formula1>
    </dataValidation>
    <dataValidation type="list" allowBlank="1" showInputMessage="1" showErrorMessage="1" sqref="D4">
      <formula1>$B$73:$B$86</formula1>
    </dataValidation>
    <dataValidation type="decimal" operator="greaterThanOrEqual" allowBlank="1" showErrorMessage="1" promptTitle="enter as a positive number" prompt="enter as a positive number" errorTitle="data input error" error="enter as a positive number" sqref="D18:O19">
      <formula1>1</formula1>
    </dataValidation>
    <dataValidation type="list" allowBlank="1" showInputMessage="1" showErrorMessage="1" sqref="B2">
      <formula1>$B$58:$B$68</formula1>
    </dataValidation>
    <dataValidation type="list" allowBlank="1" showInputMessage="1" showErrorMessage="1" sqref="B5">
      <formula1>$B$50:$B$56</formula1>
    </dataValidation>
  </dataValidations>
  <printOptions/>
  <pageMargins left="0.5" right="0.5" top="0.5" bottom="0.5" header="0.5" footer="0.5"/>
  <pageSetup cellComments="asDisplayed" fitToHeight="1" fitToWidth="1" horizontalDpi="600" verticalDpi="600" orientation="landscape" paperSize="5" scale="53" r:id="rId1"/>
  <headerFooter alignWithMargins="0">
    <oddFooter>&amp;L&amp;A&amp;CSummary Income Statement&amp;R&amp;D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9"/>
  <sheetViews>
    <sheetView zoomScalePageLayoutView="0" workbookViewId="0" topLeftCell="A1">
      <selection activeCell="A1" sqref="A1:B1"/>
    </sheetView>
  </sheetViews>
  <sheetFormatPr defaultColWidth="0" defaultRowHeight="12.75" zeroHeight="1"/>
  <cols>
    <col min="1" max="1" width="24.83203125" style="83" customWidth="1"/>
    <col min="2" max="2" width="40.83203125" style="83" customWidth="1"/>
    <col min="3" max="3" width="33.66015625" style="83" customWidth="1"/>
    <col min="4" max="16" width="17.83203125" style="83" customWidth="1"/>
    <col min="17" max="17" width="2.83203125" style="83" customWidth="1"/>
    <col min="18" max="22" width="12.83203125" style="83" hidden="1" customWidth="1"/>
    <col min="23" max="16384" width="0" style="83" hidden="1" customWidth="1"/>
  </cols>
  <sheetData>
    <row r="1" spans="1:21" ht="30" customHeight="1">
      <c r="A1" s="305" t="s">
        <v>19</v>
      </c>
      <c r="B1" s="305"/>
      <c r="C1" s="306"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06"/>
      <c r="E1" s="306"/>
      <c r="F1" s="306"/>
      <c r="G1" s="306"/>
      <c r="H1" s="306"/>
      <c r="I1" s="306"/>
      <c r="J1" s="306"/>
      <c r="K1" s="306"/>
      <c r="L1" s="306"/>
      <c r="M1" s="306"/>
      <c r="N1" s="306"/>
      <c r="O1" s="306"/>
      <c r="P1" s="306"/>
      <c r="Q1" s="96"/>
      <c r="R1" s="96"/>
      <c r="S1" s="96"/>
      <c r="T1" s="96"/>
      <c r="U1" s="96"/>
    </row>
    <row r="2" spans="1:21" ht="15">
      <c r="A2" s="82" t="s">
        <v>67</v>
      </c>
      <c r="B2" s="97">
        <f>+'Part 1'!B2:E2</f>
        <v>0</v>
      </c>
      <c r="C2" s="97"/>
      <c r="D2" s="97"/>
      <c r="E2" s="97"/>
      <c r="F2" s="97"/>
      <c r="G2" s="97"/>
      <c r="H2" s="97"/>
      <c r="I2" s="97"/>
      <c r="J2" s="97"/>
      <c r="K2" s="97"/>
      <c r="L2" s="97"/>
      <c r="M2" s="97"/>
      <c r="N2" s="97"/>
      <c r="O2" s="97"/>
      <c r="P2" s="97"/>
      <c r="Q2" s="98"/>
      <c r="R2" s="98"/>
      <c r="S2" s="98"/>
      <c r="T2" s="98"/>
      <c r="U2" s="98"/>
    </row>
    <row r="3" spans="1:21" ht="15">
      <c r="A3" s="82" t="s">
        <v>3</v>
      </c>
      <c r="B3" s="85">
        <f>+'Part 1'!B3</f>
        <v>2020</v>
      </c>
      <c r="C3" s="82" t="s">
        <v>18</v>
      </c>
      <c r="D3" s="254" t="str">
        <f>+'Part 1'!D3</f>
        <v>STAR KIDS</v>
      </c>
      <c r="F3" s="255"/>
      <c r="G3" s="243"/>
      <c r="H3" s="243"/>
      <c r="I3" s="243"/>
      <c r="J3" s="243"/>
      <c r="K3" s="243"/>
      <c r="L3" s="243"/>
      <c r="M3" s="243"/>
      <c r="N3" s="243"/>
      <c r="O3" s="243"/>
      <c r="P3" s="244"/>
      <c r="Q3" s="98"/>
      <c r="R3" s="98"/>
      <c r="S3" s="98"/>
      <c r="T3" s="98"/>
      <c r="U3" s="98"/>
    </row>
    <row r="4" spans="1:21" ht="15">
      <c r="A4" s="82" t="s">
        <v>4</v>
      </c>
      <c r="B4" s="99">
        <f>+'Part 1'!B4</f>
        <v>0</v>
      </c>
      <c r="C4" s="92" t="s">
        <v>68</v>
      </c>
      <c r="D4" s="100">
        <f>+'Part 1'!D4</f>
        <v>0</v>
      </c>
      <c r="F4" s="245"/>
      <c r="G4" s="246"/>
      <c r="H4" s="246"/>
      <c r="I4" s="246"/>
      <c r="J4" s="246"/>
      <c r="K4" s="246"/>
      <c r="L4" s="246"/>
      <c r="M4" s="246"/>
      <c r="N4" s="246"/>
      <c r="O4" s="246"/>
      <c r="P4" s="246"/>
      <c r="Q4" s="101"/>
      <c r="R4" s="101"/>
      <c r="S4" s="101"/>
      <c r="T4" s="101"/>
      <c r="U4" s="101"/>
    </row>
    <row r="5" spans="1:21" ht="15">
      <c r="A5" s="82" t="s">
        <v>5</v>
      </c>
      <c r="B5" s="100">
        <f>+'Part 1'!B5</f>
        <v>0</v>
      </c>
      <c r="C5" s="82" t="s">
        <v>62</v>
      </c>
      <c r="D5" s="99">
        <f>+'Part 1'!D5</f>
        <v>0</v>
      </c>
      <c r="F5" s="246"/>
      <c r="G5" s="246"/>
      <c r="H5" s="246"/>
      <c r="I5" s="246"/>
      <c r="J5" s="246"/>
      <c r="K5" s="246"/>
      <c r="L5" s="246"/>
      <c r="M5" s="246"/>
      <c r="N5" s="246"/>
      <c r="O5" s="246"/>
      <c r="P5" s="246"/>
      <c r="Q5" s="101"/>
      <c r="R5" s="101"/>
      <c r="S5" s="101"/>
      <c r="T5" s="101"/>
      <c r="U5" s="101"/>
    </row>
    <row r="6" spans="1:21" ht="30" customHeight="1">
      <c r="A6" s="88" t="s">
        <v>79</v>
      </c>
      <c r="B6" s="85" t="s">
        <v>26</v>
      </c>
      <c r="C6" s="102"/>
      <c r="D6" s="102"/>
      <c r="E6" s="256"/>
      <c r="F6" s="20"/>
      <c r="G6" s="247"/>
      <c r="H6" s="247"/>
      <c r="I6" s="247"/>
      <c r="J6" s="247"/>
      <c r="K6" s="247"/>
      <c r="L6" s="247"/>
      <c r="M6" s="247"/>
      <c r="N6" s="247"/>
      <c r="O6" s="247"/>
      <c r="P6" s="13"/>
      <c r="Q6" s="103"/>
      <c r="R6" s="103"/>
      <c r="S6" s="103"/>
      <c r="T6" s="103"/>
      <c r="U6" s="103"/>
    </row>
    <row r="7" spans="1:21" ht="30" customHeight="1">
      <c r="A7" s="88" t="s">
        <v>137</v>
      </c>
      <c r="B7" s="89" t="s">
        <v>138</v>
      </c>
      <c r="C7" s="86" t="s">
        <v>0</v>
      </c>
      <c r="D7" s="104" t="str">
        <f>+'Part 1'!D7</f>
        <v>Sep-19</v>
      </c>
      <c r="E7" s="21" t="str">
        <f>+'Part 1'!E7</f>
        <v>Oct-19</v>
      </c>
      <c r="F7" s="21" t="str">
        <f>+'Part 1'!F7</f>
        <v>Nov-19</v>
      </c>
      <c r="G7" s="21" t="str">
        <f>+'Part 1'!G7</f>
        <v>Dec-19</v>
      </c>
      <c r="H7" s="21" t="str">
        <f>+'Part 1'!H7</f>
        <v>Jan-20</v>
      </c>
      <c r="I7" s="104" t="str">
        <f>+'Part 1'!I7</f>
        <v>Feb-20</v>
      </c>
      <c r="J7" s="21" t="str">
        <f>+'Part 1'!J7</f>
        <v>Mar-20</v>
      </c>
      <c r="K7" s="21" t="str">
        <f>+'Part 1'!K7</f>
        <v>Apr-20</v>
      </c>
      <c r="L7" s="21" t="str">
        <f>+'Part 1'!L7</f>
        <v>May-20</v>
      </c>
      <c r="M7" s="21" t="str">
        <f>+'Part 1'!M7</f>
        <v>Jun-20</v>
      </c>
      <c r="N7" s="104" t="str">
        <f>+'Part 1'!N7</f>
        <v>Jul-20</v>
      </c>
      <c r="O7" s="21" t="str">
        <f>+'Part 1'!O7</f>
        <v>Aug-20</v>
      </c>
      <c r="P7" s="95" t="s">
        <v>1</v>
      </c>
      <c r="Q7" s="105"/>
      <c r="R7" s="105"/>
      <c r="S7" s="105"/>
      <c r="T7" s="105"/>
      <c r="U7" s="105"/>
    </row>
    <row r="8" spans="1:21" ht="15">
      <c r="A8" s="94" t="s">
        <v>170</v>
      </c>
      <c r="B8" s="33" t="s">
        <v>172</v>
      </c>
      <c r="C8" s="106"/>
      <c r="D8" s="106">
        <f>IF('Part 5'!D26=0,0,('Part 5'!D38-'Part 5'!D23-'Part 5'!D35)/'Part 5'!D38)</f>
        <v>0</v>
      </c>
      <c r="E8" s="106">
        <f>IF('Part 5'!E26=0,0,('Part 5'!E38-'Part 5'!E23-'Part 5'!E35)/'Part 5'!E38)</f>
        <v>0</v>
      </c>
      <c r="F8" s="106">
        <f>IF('Part 5'!F26=0,0,('Part 5'!F38-'Part 5'!F23-'Part 5'!F35)/'Part 5'!F38)</f>
        <v>0</v>
      </c>
      <c r="G8" s="106">
        <f>IF('Part 5'!G26=0,0,('Part 5'!G38-'Part 5'!G23-'Part 5'!G35)/'Part 5'!G38)</f>
        <v>0</v>
      </c>
      <c r="H8" s="106">
        <f>IF('Part 5'!H26=0,0,('Part 5'!H38-'Part 5'!H23-'Part 5'!H35)/'Part 5'!H38)</f>
        <v>0</v>
      </c>
      <c r="I8" s="106">
        <f>IF('Part 5'!I26=0,0,('Part 5'!I38-'Part 5'!I23-'Part 5'!I35)/'Part 5'!I38)</f>
        <v>0</v>
      </c>
      <c r="J8" s="106">
        <f>IF('Part 5'!J26=0,0,('Part 5'!J38-'Part 5'!J23-'Part 5'!J35)/'Part 5'!J38)</f>
        <v>0</v>
      </c>
      <c r="K8" s="106">
        <f>IF('Part 5'!K26=0,0,('Part 5'!K38-'Part 5'!K23-'Part 5'!K35)/'Part 5'!K38)</f>
        <v>0</v>
      </c>
      <c r="L8" s="106">
        <f>IF('Part 5'!L26=0,0,('Part 5'!L38-'Part 5'!L23-'Part 5'!L35)/'Part 5'!L38)</f>
        <v>0</v>
      </c>
      <c r="M8" s="106">
        <f>IF('Part 5'!M26=0,0,('Part 5'!M38-'Part 5'!M23-'Part 5'!M35)/'Part 5'!M38)</f>
        <v>0</v>
      </c>
      <c r="N8" s="106">
        <f>IF('Part 5'!N26=0,0,('Part 5'!N38-'Part 5'!N23-'Part 5'!N35)/'Part 5'!N38)</f>
        <v>0</v>
      </c>
      <c r="O8" s="106">
        <f>IF('Part 5'!O26=0,0,('Part 5'!O38-'Part 5'!O23-'Part 5'!O35)/'Part 5'!O38)</f>
        <v>0</v>
      </c>
      <c r="P8" s="106">
        <f>IF('Part 5'!P26=0,0,('Part 5'!P38-'Part 5'!P23-'Part 5'!P35)/'Part 5'!P38)</f>
        <v>0</v>
      </c>
      <c r="Q8" s="106"/>
      <c r="R8" s="107"/>
      <c r="S8" s="106"/>
      <c r="T8" s="106"/>
      <c r="U8" s="106"/>
    </row>
    <row r="9" spans="1:21" ht="15">
      <c r="A9" s="108" t="s">
        <v>81</v>
      </c>
      <c r="C9" s="106"/>
      <c r="D9" s="106"/>
      <c r="E9" s="106"/>
      <c r="F9" s="106"/>
      <c r="G9" s="106"/>
      <c r="H9" s="106"/>
      <c r="I9" s="106"/>
      <c r="J9" s="106"/>
      <c r="K9" s="106"/>
      <c r="L9" s="106"/>
      <c r="M9" s="106"/>
      <c r="N9" s="106"/>
      <c r="O9" s="106"/>
      <c r="P9" s="106"/>
      <c r="Q9" s="106"/>
      <c r="R9" s="106"/>
      <c r="S9" s="106"/>
      <c r="T9" s="106"/>
      <c r="U9" s="106"/>
    </row>
    <row r="10" spans="1:21" ht="14.25">
      <c r="A10" s="94" t="s">
        <v>170</v>
      </c>
      <c r="B10" s="72" t="s">
        <v>173</v>
      </c>
      <c r="C10" s="106"/>
      <c r="D10" s="110">
        <f>IF('Part 1'!D8=0,0,'Part 1'!D32/'Part 1'!D8)</f>
        <v>0</v>
      </c>
      <c r="E10" s="110">
        <f>IF('Part 1'!E8=0,0,'Part 1'!E32/'Part 1'!E8)</f>
        <v>0</v>
      </c>
      <c r="F10" s="110">
        <f>IF('Part 1'!F8=0,0,'Part 1'!F32/'Part 1'!F8)</f>
        <v>0</v>
      </c>
      <c r="G10" s="110">
        <f>IF('Part 1'!G8=0,0,'Part 1'!G32/'Part 1'!G8)</f>
        <v>0</v>
      </c>
      <c r="H10" s="110">
        <f>IF('Part 1'!H8=0,0,'Part 1'!H32/'Part 1'!H8)</f>
        <v>0</v>
      </c>
      <c r="I10" s="110">
        <f>IF('Part 1'!I8=0,0,'Part 1'!I32/'Part 1'!I8)</f>
        <v>0</v>
      </c>
      <c r="J10" s="110">
        <f>IF('Part 1'!J8=0,0,'Part 1'!J32/'Part 1'!J8)</f>
        <v>0</v>
      </c>
      <c r="K10" s="110">
        <f>IF('Part 1'!K8=0,0,'Part 1'!K32/'Part 1'!K8)</f>
        <v>0</v>
      </c>
      <c r="L10" s="110">
        <f>IF('Part 1'!L8=0,0,'Part 1'!L32/'Part 1'!L8)</f>
        <v>0</v>
      </c>
      <c r="M10" s="110">
        <f>IF('Part 1'!M8=0,0,'Part 1'!M32/'Part 1'!M8)</f>
        <v>0</v>
      </c>
      <c r="N10" s="110">
        <f>IF('Part 1'!N8=0,0,'Part 1'!N32/'Part 1'!N8)</f>
        <v>0</v>
      </c>
      <c r="O10" s="110">
        <f>IF('Part 1'!O8=0,0,'Part 1'!O32/'Part 1'!O8)</f>
        <v>0</v>
      </c>
      <c r="P10" s="110">
        <f>IF('Part 1'!P8=0,0,'Part 1'!P32/'Part 1'!P8)</f>
        <v>0</v>
      </c>
      <c r="Q10" s="106"/>
      <c r="R10" s="106"/>
      <c r="S10" s="106"/>
      <c r="T10" s="106"/>
      <c r="U10" s="106"/>
    </row>
    <row r="11" spans="1:21" ht="14.25">
      <c r="A11" s="94" t="s">
        <v>170</v>
      </c>
      <c r="B11" s="33" t="s">
        <v>174</v>
      </c>
      <c r="C11" s="109"/>
      <c r="D11" s="111">
        <f>IF('Part 1'!D8=0,0,('Part 1'!D17)/'Part 1'!D8)</f>
        <v>0</v>
      </c>
      <c r="E11" s="111">
        <f>IF('Part 1'!E8=0,0,('Part 1'!E17)/'Part 1'!E8)</f>
        <v>0</v>
      </c>
      <c r="F11" s="111">
        <f>IF('Part 1'!F8=0,0,('Part 1'!F17)/'Part 1'!F8)</f>
        <v>0</v>
      </c>
      <c r="G11" s="111">
        <f>IF('Part 1'!G8=0,0,('Part 1'!G17)/'Part 1'!G8)</f>
        <v>0</v>
      </c>
      <c r="H11" s="111">
        <f>IF('Part 1'!H8=0,0,('Part 1'!H17)/'Part 1'!H8)</f>
        <v>0</v>
      </c>
      <c r="I11" s="111">
        <f>IF('Part 1'!I8=0,0,('Part 1'!I17)/'Part 1'!I8)</f>
        <v>0</v>
      </c>
      <c r="J11" s="111">
        <f>IF('Part 1'!J8=0,0,('Part 1'!J17)/'Part 1'!J8)</f>
        <v>0</v>
      </c>
      <c r="K11" s="111">
        <f>IF('Part 1'!K8=0,0,('Part 1'!K17)/'Part 1'!K8)</f>
        <v>0</v>
      </c>
      <c r="L11" s="111">
        <f>IF('Part 1'!L8=0,0,('Part 1'!L17)/'Part 1'!L8)</f>
        <v>0</v>
      </c>
      <c r="M11" s="111">
        <f>IF('Part 1'!M8=0,0,('Part 1'!M17)/'Part 1'!M8)</f>
        <v>0</v>
      </c>
      <c r="N11" s="111">
        <f>IF('Part 1'!N8=0,0,('Part 1'!N17)/'Part 1'!N8)</f>
        <v>0</v>
      </c>
      <c r="O11" s="111">
        <f>IF('Part 1'!O8=0,0,('Part 1'!O17)/'Part 1'!O8)</f>
        <v>0</v>
      </c>
      <c r="P11" s="111">
        <f>IF('Part 1'!P8=0,0,('Part 1'!P17)/'Part 1'!P8)</f>
        <v>0</v>
      </c>
      <c r="Q11" s="106"/>
      <c r="R11" s="106"/>
      <c r="S11" s="106"/>
      <c r="T11" s="106"/>
      <c r="U11" s="106"/>
    </row>
    <row r="12" spans="1:21" ht="14.25">
      <c r="A12" s="94" t="s">
        <v>170</v>
      </c>
      <c r="B12" s="55" t="s">
        <v>175</v>
      </c>
      <c r="C12" s="106"/>
      <c r="D12" s="111">
        <f>IF('Part 1'!D8=0,0,('Part 1'!D18+'Part 1'!D19)/'Part 1'!D8)</f>
        <v>0</v>
      </c>
      <c r="E12" s="111">
        <f>IF('Part 1'!E8=0,0,('Part 1'!E18+'Part 1'!E19)/'Part 1'!E8)</f>
        <v>0</v>
      </c>
      <c r="F12" s="111">
        <f>IF('Part 1'!F8=0,0,('Part 1'!F18+'Part 1'!F19)/'Part 1'!F8)</f>
        <v>0</v>
      </c>
      <c r="G12" s="111">
        <f>IF('Part 1'!G8=0,0,('Part 1'!G18+'Part 1'!G19)/'Part 1'!G8)</f>
        <v>0</v>
      </c>
      <c r="H12" s="111">
        <f>IF('Part 1'!H8=0,0,('Part 1'!H18+'Part 1'!H19)/'Part 1'!H8)</f>
        <v>0</v>
      </c>
      <c r="I12" s="111">
        <f>IF('Part 1'!I8=0,0,('Part 1'!I18+'Part 1'!I19)/'Part 1'!I8)</f>
        <v>0</v>
      </c>
      <c r="J12" s="111">
        <f>IF('Part 1'!J8=0,0,('Part 1'!J18+'Part 1'!J19)/'Part 1'!J8)</f>
        <v>0</v>
      </c>
      <c r="K12" s="111">
        <f>IF('Part 1'!K8=0,0,('Part 1'!K18+'Part 1'!K19)/'Part 1'!K8)</f>
        <v>0</v>
      </c>
      <c r="L12" s="111">
        <f>IF('Part 1'!L8=0,0,('Part 1'!L18+'Part 1'!L19)/'Part 1'!L8)</f>
        <v>0</v>
      </c>
      <c r="M12" s="111">
        <f>IF('Part 1'!M8=0,0,('Part 1'!M18+'Part 1'!M19)/'Part 1'!M8)</f>
        <v>0</v>
      </c>
      <c r="N12" s="111">
        <f>IF('Part 1'!N8=0,0,('Part 1'!N18+'Part 1'!N19)/'Part 1'!N8)</f>
        <v>0</v>
      </c>
      <c r="O12" s="111">
        <f>IF('Part 1'!O8=0,0,('Part 1'!O18+'Part 1'!O19)/'Part 1'!O8)</f>
        <v>0</v>
      </c>
      <c r="P12" s="111">
        <f>IF('Part 1'!P8=0,0,('Part 1'!P18+'Part 1'!P19)/'Part 1'!P8)</f>
        <v>0</v>
      </c>
      <c r="Q12" s="106"/>
      <c r="R12" s="106"/>
      <c r="S12" s="106"/>
      <c r="T12" s="106"/>
      <c r="U12" s="106"/>
    </row>
    <row r="13" spans="1:21" ht="14.25">
      <c r="A13" s="94" t="s">
        <v>170</v>
      </c>
      <c r="B13" s="72" t="s">
        <v>176</v>
      </c>
      <c r="C13" s="109"/>
      <c r="D13" s="111">
        <f>IF('Part 1'!D8=0,0,SUM('Part 1'!D29-'Part 1'!D25-'Part 1'!D27)/'Part 1'!D8)</f>
        <v>0</v>
      </c>
      <c r="E13" s="111">
        <f>IF('Part 1'!E8=0,0,SUM('Part 1'!E29-'Part 1'!E25-'Part 1'!E27)/'Part 1'!E8)</f>
        <v>0</v>
      </c>
      <c r="F13" s="111">
        <f>IF('Part 1'!F8=0,0,SUM('Part 1'!F29-'Part 1'!F25-'Part 1'!F27)/'Part 1'!F8)</f>
        <v>0</v>
      </c>
      <c r="G13" s="111">
        <f>IF('Part 1'!G8=0,0,SUM('Part 1'!G29-'Part 1'!G25-'Part 1'!G27)/'Part 1'!G8)</f>
        <v>0</v>
      </c>
      <c r="H13" s="111">
        <f>IF('Part 1'!H8=0,0,SUM('Part 1'!H29-'Part 1'!H25-'Part 1'!H27)/'Part 1'!H8)</f>
        <v>0</v>
      </c>
      <c r="I13" s="111">
        <f>IF('Part 1'!I8=0,0,SUM('Part 1'!I29-'Part 1'!I25-'Part 1'!I27)/'Part 1'!I8)</f>
        <v>0</v>
      </c>
      <c r="J13" s="111">
        <f>IF('Part 1'!J8=0,0,SUM('Part 1'!J29-'Part 1'!J25-'Part 1'!J27)/'Part 1'!J8)</f>
        <v>0</v>
      </c>
      <c r="K13" s="111">
        <f>IF('Part 1'!K8=0,0,SUM('Part 1'!K29-'Part 1'!K25-'Part 1'!K27)/'Part 1'!K8)</f>
        <v>0</v>
      </c>
      <c r="L13" s="111">
        <f>IF('Part 1'!L8=0,0,SUM('Part 1'!L29-'Part 1'!L25-'Part 1'!L27)/'Part 1'!L8)</f>
        <v>0</v>
      </c>
      <c r="M13" s="111">
        <f>IF('Part 1'!M8=0,0,SUM('Part 1'!M29-'Part 1'!M25-'Part 1'!M27)/'Part 1'!M8)</f>
        <v>0</v>
      </c>
      <c r="N13" s="111">
        <f>IF('Part 1'!N8=0,0,SUM('Part 1'!N29-'Part 1'!N25-'Part 1'!N27)/'Part 1'!N8)</f>
        <v>0</v>
      </c>
      <c r="O13" s="111">
        <f>IF('Part 1'!O8=0,0,SUM('Part 1'!O29-'Part 1'!O25-'Part 1'!O27)/'Part 1'!O8)</f>
        <v>0</v>
      </c>
      <c r="P13" s="111">
        <f>IF('Part 1'!P8=0,0,SUM('Part 1'!P29-'Part 1'!P25-'Part 1'!P27)/'Part 1'!P8)</f>
        <v>0</v>
      </c>
      <c r="Q13" s="106"/>
      <c r="R13" s="106"/>
      <c r="S13" s="106"/>
      <c r="T13" s="106"/>
      <c r="U13" s="106"/>
    </row>
    <row r="14" spans="1:21" ht="15">
      <c r="A14" s="94" t="s">
        <v>170</v>
      </c>
      <c r="B14" s="72" t="s">
        <v>177</v>
      </c>
      <c r="C14" s="106"/>
      <c r="D14" s="111">
        <f>IF('Part 1'!D8=0,0,SUM('Part 5'!D21+'Part 5'!D22)/'Part 1'!D8)</f>
        <v>0</v>
      </c>
      <c r="E14" s="111">
        <f>IF('Part 1'!E8=0,0,SUM('Part 5'!E21+'Part 5'!E22)/'Part 1'!E8)</f>
        <v>0</v>
      </c>
      <c r="F14" s="111">
        <f>IF('Part 1'!F8=0,0,SUM('Part 5'!F21+'Part 5'!F22)/'Part 1'!F8)</f>
        <v>0</v>
      </c>
      <c r="G14" s="111">
        <f>IF('Part 1'!G8=0,0,SUM('Part 5'!G21+'Part 5'!G22)/'Part 1'!G8)</f>
        <v>0</v>
      </c>
      <c r="H14" s="111">
        <f>IF('Part 1'!H8=0,0,SUM('Part 5'!H21+'Part 5'!H22)/'Part 1'!H8)</f>
        <v>0</v>
      </c>
      <c r="I14" s="111">
        <f>IF('Part 1'!I8=0,0,SUM('Part 5'!I21+'Part 5'!I22)/'Part 1'!I8)</f>
        <v>0</v>
      </c>
      <c r="J14" s="111">
        <f>IF('Part 1'!J8=0,0,SUM('Part 5'!J21+'Part 5'!J22)/'Part 1'!J8)</f>
        <v>0</v>
      </c>
      <c r="K14" s="111">
        <f>IF('Part 1'!K8=0,0,SUM('Part 5'!K21+'Part 5'!K22)/'Part 1'!K8)</f>
        <v>0</v>
      </c>
      <c r="L14" s="111">
        <f>IF('Part 1'!L8=0,0,SUM('Part 5'!L21+'Part 5'!L22)/'Part 1'!L8)</f>
        <v>0</v>
      </c>
      <c r="M14" s="111">
        <f>IF('Part 1'!M8=0,0,SUM('Part 5'!M21+'Part 5'!M22)/'Part 1'!M8)</f>
        <v>0</v>
      </c>
      <c r="N14" s="111">
        <f>IF('Part 1'!N8=0,0,SUM('Part 5'!N21+'Part 5'!N22)/'Part 1'!N8)</f>
        <v>0</v>
      </c>
      <c r="O14" s="111">
        <f>IF('Part 1'!O8=0,0,SUM('Part 5'!O21+'Part 5'!O22)/'Part 1'!O8)</f>
        <v>0</v>
      </c>
      <c r="P14" s="111">
        <f>IF('Part 1'!P8=0,0,SUM('Part 5'!P21+'Part 5'!P22)/'Part 1'!P8)</f>
        <v>0</v>
      </c>
      <c r="Q14" s="106"/>
      <c r="R14" s="107"/>
      <c r="S14" s="106"/>
      <c r="T14" s="106"/>
      <c r="U14" s="106"/>
    </row>
    <row r="15" spans="1:21" ht="15">
      <c r="A15" s="94" t="s">
        <v>170</v>
      </c>
      <c r="B15" s="33" t="s">
        <v>178</v>
      </c>
      <c r="C15" s="33"/>
      <c r="D15" s="111">
        <f>IF('Part 1'!D8=0,0,'Part 1'!D27/'Part 1'!D8)</f>
        <v>0</v>
      </c>
      <c r="E15" s="111">
        <f>IF('Part 1'!E8=0,0,'Part 1'!E27/'Part 1'!E8)</f>
        <v>0</v>
      </c>
      <c r="F15" s="111">
        <f>IF('Part 1'!F8=0,0,'Part 1'!F27/'Part 1'!F8)</f>
        <v>0</v>
      </c>
      <c r="G15" s="111">
        <f>IF('Part 1'!G8=0,0,'Part 1'!G27/'Part 1'!G8)</f>
        <v>0</v>
      </c>
      <c r="H15" s="111">
        <f>IF('Part 1'!H8=0,0,'Part 1'!H27/'Part 1'!H8)</f>
        <v>0</v>
      </c>
      <c r="I15" s="111">
        <f>IF('Part 1'!I8=0,0,'Part 1'!I27/'Part 1'!I8)</f>
        <v>0</v>
      </c>
      <c r="J15" s="111">
        <f>IF('Part 1'!J8=0,0,'Part 1'!J27/'Part 1'!J8)</f>
        <v>0</v>
      </c>
      <c r="K15" s="111">
        <f>IF('Part 1'!K8=0,0,'Part 1'!K27/'Part 1'!K8)</f>
        <v>0</v>
      </c>
      <c r="L15" s="111">
        <f>IF('Part 1'!L8=0,0,'Part 1'!L27/'Part 1'!L8)</f>
        <v>0</v>
      </c>
      <c r="M15" s="111">
        <f>IF('Part 1'!M8=0,0,'Part 1'!M27/'Part 1'!M8)</f>
        <v>0</v>
      </c>
      <c r="N15" s="111">
        <f>IF('Part 1'!N8=0,0,'Part 1'!N27/'Part 1'!N8)</f>
        <v>0</v>
      </c>
      <c r="O15" s="111">
        <f>IF('Part 1'!O8=0,0,'Part 1'!O27/'Part 1'!O8)</f>
        <v>0</v>
      </c>
      <c r="P15" s="111">
        <f>IF('Part 1'!P8=0,0,'Part 1'!P27/'Part 1'!P8)</f>
        <v>0</v>
      </c>
      <c r="Q15" s="106"/>
      <c r="R15" s="107"/>
      <c r="S15" s="106"/>
      <c r="T15" s="106"/>
      <c r="U15" s="106"/>
    </row>
    <row r="16" spans="1:21" ht="15">
      <c r="A16" s="94" t="s">
        <v>170</v>
      </c>
      <c r="B16" s="55" t="s">
        <v>179</v>
      </c>
      <c r="C16" s="106"/>
      <c r="D16" s="112">
        <f>IF('Part 1'!D8=0,0,'Part 6'!D19/'Part 1'!D8)</f>
        <v>0</v>
      </c>
      <c r="E16" s="112">
        <f>IF('Part 1'!E8=0,0,'Part 6'!E19/'Part 1'!E8)</f>
        <v>0</v>
      </c>
      <c r="F16" s="112">
        <f>IF('Part 1'!F8=0,0,'Part 6'!F19/'Part 1'!F8)</f>
        <v>0</v>
      </c>
      <c r="G16" s="112">
        <f>IF('Part 1'!G8=0,0,'Part 6'!G19/'Part 1'!G8)</f>
        <v>0</v>
      </c>
      <c r="H16" s="112">
        <f>IF('Part 1'!H8=0,0,'Part 6'!H19/'Part 1'!H8)</f>
        <v>0</v>
      </c>
      <c r="I16" s="112">
        <f>IF('Part 1'!I8=0,0,'Part 6'!I19/'Part 1'!I8)</f>
        <v>0</v>
      </c>
      <c r="J16" s="112">
        <f>IF('Part 1'!J8=0,0,'Part 6'!J19/'Part 1'!J8)</f>
        <v>0</v>
      </c>
      <c r="K16" s="112">
        <f>IF('Part 1'!K8=0,0,'Part 6'!K19/'Part 1'!K8)</f>
        <v>0</v>
      </c>
      <c r="L16" s="112">
        <f>IF('Part 1'!L8=0,0,'Part 6'!L19/'Part 1'!L8)</f>
        <v>0</v>
      </c>
      <c r="M16" s="112">
        <f>IF('Part 1'!M8=0,0,'Part 6'!M19/'Part 1'!M8)</f>
        <v>0</v>
      </c>
      <c r="N16" s="112">
        <f>IF('Part 1'!N8=0,0,'Part 6'!N19/'Part 1'!N8)</f>
        <v>0</v>
      </c>
      <c r="O16" s="112">
        <f>IF('Part 1'!O8=0,0,'Part 6'!O19/'Part 1'!O8)</f>
        <v>0</v>
      </c>
      <c r="P16" s="112">
        <f>IF('Part 1'!P8=0,0,'Part 6'!P19/'Part 1'!P8)</f>
        <v>0</v>
      </c>
      <c r="Q16" s="106"/>
      <c r="R16" s="107"/>
      <c r="S16" s="106"/>
      <c r="T16" s="106"/>
      <c r="U16" s="106"/>
    </row>
    <row r="17" spans="1:21" ht="14.25">
      <c r="A17" s="94" t="s">
        <v>170</v>
      </c>
      <c r="B17" s="72" t="s">
        <v>180</v>
      </c>
      <c r="C17" s="106"/>
      <c r="D17" s="110">
        <f>SUM(D10:D16)</f>
        <v>0</v>
      </c>
      <c r="E17" s="110">
        <f>SUM(E10:E16)</f>
        <v>0</v>
      </c>
      <c r="F17" s="110">
        <f>SUM(F10:F16)</f>
        <v>0</v>
      </c>
      <c r="G17" s="110">
        <f>SUM(G10:G16)</f>
        <v>0</v>
      </c>
      <c r="H17" s="110">
        <f>SUM(H10:H16)</f>
        <v>0</v>
      </c>
      <c r="I17" s="110">
        <f aca="true" t="shared" si="0" ref="I17:O17">SUM(I10:I16)</f>
        <v>0</v>
      </c>
      <c r="J17" s="110">
        <f t="shared" si="0"/>
        <v>0</v>
      </c>
      <c r="K17" s="110">
        <f t="shared" si="0"/>
        <v>0</v>
      </c>
      <c r="L17" s="110">
        <f t="shared" si="0"/>
        <v>0</v>
      </c>
      <c r="M17" s="110">
        <f t="shared" si="0"/>
        <v>0</v>
      </c>
      <c r="N17" s="110">
        <f t="shared" si="0"/>
        <v>0</v>
      </c>
      <c r="O17" s="110">
        <f t="shared" si="0"/>
        <v>0</v>
      </c>
      <c r="P17" s="110">
        <f>SUM(P10:P16)</f>
        <v>0</v>
      </c>
      <c r="Q17" s="106"/>
      <c r="R17" s="106"/>
      <c r="S17" s="106"/>
      <c r="T17" s="106"/>
      <c r="U17" s="106"/>
    </row>
    <row r="18" spans="1:21" ht="14.25">
      <c r="A18" s="94" t="s">
        <v>170</v>
      </c>
      <c r="B18" s="72" t="s">
        <v>181</v>
      </c>
      <c r="C18" s="106"/>
      <c r="D18" s="112">
        <f>IF('Part 1'!D8=0,0,'Part 1'!D34/'Part 1'!D8)</f>
        <v>0</v>
      </c>
      <c r="E18" s="112">
        <f>IF('Part 1'!E8=0,0,'Part 1'!E34/'Part 1'!E8)</f>
        <v>0</v>
      </c>
      <c r="F18" s="112">
        <f>IF('Part 1'!F8=0,0,'Part 1'!F34/'Part 1'!F8)</f>
        <v>0</v>
      </c>
      <c r="G18" s="112">
        <f>IF('Part 1'!G8=0,0,'Part 1'!G34/'Part 1'!G8)</f>
        <v>0</v>
      </c>
      <c r="H18" s="112">
        <f>IF('Part 1'!H8=0,0,'Part 1'!H34/'Part 1'!H8)</f>
        <v>0</v>
      </c>
      <c r="I18" s="112">
        <f>IF('Part 1'!I8=0,0,'Part 1'!I34/'Part 1'!I8)</f>
        <v>0</v>
      </c>
      <c r="J18" s="112">
        <f>IF('Part 1'!J8=0,0,'Part 1'!J34/'Part 1'!J8)</f>
        <v>0</v>
      </c>
      <c r="K18" s="112">
        <f>IF('Part 1'!K8=0,0,'Part 1'!K34/'Part 1'!K8)</f>
        <v>0</v>
      </c>
      <c r="L18" s="112">
        <f>IF('Part 1'!L8=0,0,'Part 1'!L34/'Part 1'!L8)</f>
        <v>0</v>
      </c>
      <c r="M18" s="112">
        <f>IF('Part 1'!M8=0,0,'Part 1'!M34/'Part 1'!M8)</f>
        <v>0</v>
      </c>
      <c r="N18" s="112">
        <f>IF('Part 1'!N8=0,0,'Part 1'!N34/'Part 1'!N8)</f>
        <v>0</v>
      </c>
      <c r="O18" s="112">
        <f>IF('Part 1'!O8=0,0,'Part 1'!O34/'Part 1'!O8)</f>
        <v>0</v>
      </c>
      <c r="P18" s="112">
        <f>IF('Part 1'!P8=0,0,'Part 1'!P34/'Part 1'!P8)</f>
        <v>0</v>
      </c>
      <c r="Q18" s="106"/>
      <c r="R18" s="106"/>
      <c r="S18" s="106"/>
      <c r="T18" s="106"/>
      <c r="U18" s="106"/>
    </row>
    <row r="19" spans="1:21" ht="15">
      <c r="A19" s="94" t="s">
        <v>170</v>
      </c>
      <c r="B19" s="43" t="s">
        <v>325</v>
      </c>
      <c r="C19" s="106"/>
      <c r="D19" s="110">
        <f>+D17+D18</f>
        <v>0</v>
      </c>
      <c r="E19" s="110">
        <f>+E17+E18</f>
        <v>0</v>
      </c>
      <c r="F19" s="110">
        <f>+F17+F18</f>
        <v>0</v>
      </c>
      <c r="G19" s="110">
        <f>+G17+G18</f>
        <v>0</v>
      </c>
      <c r="H19" s="110">
        <f>+H17+H18</f>
        <v>0</v>
      </c>
      <c r="I19" s="110">
        <f aca="true" t="shared" si="1" ref="I19:O19">+I17+I18</f>
        <v>0</v>
      </c>
      <c r="J19" s="110">
        <f t="shared" si="1"/>
        <v>0</v>
      </c>
      <c r="K19" s="110">
        <f t="shared" si="1"/>
        <v>0</v>
      </c>
      <c r="L19" s="110">
        <f t="shared" si="1"/>
        <v>0</v>
      </c>
      <c r="M19" s="110">
        <f t="shared" si="1"/>
        <v>0</v>
      </c>
      <c r="N19" s="110">
        <f t="shared" si="1"/>
        <v>0</v>
      </c>
      <c r="O19" s="110">
        <f t="shared" si="1"/>
        <v>0</v>
      </c>
      <c r="P19" s="113">
        <f>+P17+P18</f>
        <v>0</v>
      </c>
      <c r="Q19" s="106"/>
      <c r="R19" s="106"/>
      <c r="S19" s="106"/>
      <c r="T19" s="106"/>
      <c r="U19" s="106"/>
    </row>
    <row r="20" spans="1:21" ht="14.25">
      <c r="A20" s="22" t="s">
        <v>130</v>
      </c>
      <c r="B20" s="33"/>
      <c r="C20" s="47"/>
      <c r="D20" s="47"/>
      <c r="E20" s="47"/>
      <c r="F20" s="47"/>
      <c r="G20" s="47"/>
      <c r="H20" s="47"/>
      <c r="I20" s="47"/>
      <c r="J20" s="47"/>
      <c r="K20" s="47"/>
      <c r="L20" s="47"/>
      <c r="M20" s="47"/>
      <c r="N20" s="47"/>
      <c r="O20" s="47"/>
      <c r="P20" s="47"/>
      <c r="Q20" s="47"/>
      <c r="R20" s="47"/>
      <c r="S20" s="47"/>
      <c r="T20" s="47"/>
      <c r="U20" s="47"/>
    </row>
    <row r="21" spans="1:21" ht="14.25" hidden="1">
      <c r="A21" s="22"/>
      <c r="B21" s="33"/>
      <c r="C21" s="47"/>
      <c r="D21" s="114"/>
      <c r="E21" s="114"/>
      <c r="F21" s="114"/>
      <c r="G21" s="114"/>
      <c r="H21" s="114"/>
      <c r="I21" s="114"/>
      <c r="J21" s="114"/>
      <c r="K21" s="114"/>
      <c r="L21" s="114"/>
      <c r="M21" s="114"/>
      <c r="N21" s="114"/>
      <c r="O21" s="114"/>
      <c r="P21" s="114"/>
      <c r="Q21" s="47"/>
      <c r="R21" s="47"/>
      <c r="S21" s="47"/>
      <c r="T21" s="47"/>
      <c r="U21" s="47"/>
    </row>
    <row r="22" ht="14.25" hidden="1">
      <c r="A22" s="115"/>
    </row>
    <row r="23" ht="14.25" hidden="1"/>
    <row r="24" ht="14.25" hidden="1"/>
    <row r="25" ht="14.25" hidden="1"/>
    <row r="26" ht="14.25" hidden="1"/>
    <row r="27" ht="14.25" hidden="1"/>
    <row r="28" ht="14.25" hidden="1"/>
    <row r="29" spans="4:16" ht="14.25" hidden="1">
      <c r="D29" s="33"/>
      <c r="E29" s="33"/>
      <c r="F29" s="33"/>
      <c r="G29" s="33"/>
      <c r="H29" s="33"/>
      <c r="I29" s="33"/>
      <c r="J29" s="33"/>
      <c r="K29" s="33"/>
      <c r="L29" s="33"/>
      <c r="M29" s="33"/>
      <c r="N29" s="33"/>
      <c r="O29" s="33"/>
      <c r="P29" s="33"/>
    </row>
    <row r="30" ht="14.25" hidden="1"/>
    <row r="31" ht="14.25" hidden="1"/>
    <row r="32" ht="14.25" hidden="1"/>
    <row r="33" ht="14.25" hidden="1"/>
    <row r="34" ht="14.25" hidden="1"/>
    <row r="35" ht="14.25" hidden="1"/>
  </sheetData>
  <sheetProtection password="C331" sheet="1" formatColumns="0"/>
  <mergeCells count="2">
    <mergeCell ref="A1:B1"/>
    <mergeCell ref="C1:P1"/>
  </mergeCells>
  <printOptions/>
  <pageMargins left="0.5" right="0.5" top="0.5" bottom="0.5" header="0.5" footer="0.5"/>
  <pageSetup cellComments="asDisplayed" fitToHeight="1" fitToWidth="1" horizontalDpi="600" verticalDpi="600" orientation="landscape" paperSize="5" scale="54" r:id="rId1"/>
  <headerFooter alignWithMargins="0">
    <oddFooter>&amp;L&amp;A&amp;CStatistics&amp;R&amp;D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60"/>
  <sheetViews>
    <sheetView zoomScalePageLayoutView="0" workbookViewId="0" topLeftCell="A1">
      <selection activeCell="A1" sqref="A1:B1"/>
    </sheetView>
  </sheetViews>
  <sheetFormatPr defaultColWidth="0" defaultRowHeight="12.75" zeroHeight="1"/>
  <cols>
    <col min="1" max="1" width="24.83203125" style="118" customWidth="1"/>
    <col min="2" max="2" width="40.83203125" style="118" customWidth="1"/>
    <col min="3" max="3" width="28" style="118" customWidth="1"/>
    <col min="4" max="16" width="17.83203125" style="118" customWidth="1"/>
    <col min="17" max="17" width="2.83203125" style="118" customWidth="1"/>
    <col min="18" max="21" width="12.83203125" style="118" hidden="1" customWidth="1"/>
    <col min="22" max="16384" width="0" style="118" hidden="1" customWidth="1"/>
  </cols>
  <sheetData>
    <row r="1" spans="1:17" ht="30" customHeight="1">
      <c r="A1" s="305" t="s">
        <v>19</v>
      </c>
      <c r="B1" s="305"/>
      <c r="C1" s="307"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07"/>
      <c r="E1" s="307"/>
      <c r="F1" s="307"/>
      <c r="G1" s="307"/>
      <c r="H1" s="307"/>
      <c r="I1" s="307"/>
      <c r="J1" s="307"/>
      <c r="K1" s="307"/>
      <c r="L1" s="307"/>
      <c r="M1" s="307"/>
      <c r="N1" s="307"/>
      <c r="O1" s="307"/>
      <c r="P1" s="307"/>
      <c r="Q1" s="96"/>
    </row>
    <row r="2" spans="1:17" ht="15">
      <c r="A2" s="82" t="s">
        <v>67</v>
      </c>
      <c r="B2" s="97">
        <f>+'Part 1'!B2:E2</f>
        <v>0</v>
      </c>
      <c r="C2" s="97"/>
      <c r="D2" s="97"/>
      <c r="E2" s="97"/>
      <c r="F2" s="97"/>
      <c r="G2" s="97"/>
      <c r="H2" s="97"/>
      <c r="I2" s="97"/>
      <c r="J2" s="97"/>
      <c r="K2" s="97"/>
      <c r="L2" s="97"/>
      <c r="M2" s="97"/>
      <c r="N2" s="97"/>
      <c r="O2" s="97"/>
      <c r="P2" s="97"/>
      <c r="Q2" s="96"/>
    </row>
    <row r="3" spans="1:17" ht="15">
      <c r="A3" s="82" t="s">
        <v>3</v>
      </c>
      <c r="B3" s="85">
        <f>+'Part 1'!B3</f>
        <v>2020</v>
      </c>
      <c r="C3" s="82" t="s">
        <v>18</v>
      </c>
      <c r="D3" s="254" t="str">
        <f>+'Part 1'!D3</f>
        <v>STAR KIDS</v>
      </c>
      <c r="F3" s="255"/>
      <c r="G3" s="243"/>
      <c r="H3" s="243"/>
      <c r="I3" s="243"/>
      <c r="J3" s="243"/>
      <c r="K3" s="243"/>
      <c r="L3" s="243"/>
      <c r="M3" s="243"/>
      <c r="N3" s="243"/>
      <c r="O3" s="243"/>
      <c r="P3" s="244"/>
      <c r="Q3" s="98"/>
    </row>
    <row r="4" spans="1:17" ht="15">
      <c r="A4" s="82" t="s">
        <v>4</v>
      </c>
      <c r="B4" s="99">
        <f>+'Part 1'!B4</f>
        <v>0</v>
      </c>
      <c r="C4" s="92" t="s">
        <v>68</v>
      </c>
      <c r="D4" s="100">
        <f>+'Part 1'!D4</f>
        <v>0</v>
      </c>
      <c r="F4" s="245"/>
      <c r="G4" s="246"/>
      <c r="H4" s="246"/>
      <c r="I4" s="246"/>
      <c r="J4" s="246"/>
      <c r="K4" s="246"/>
      <c r="L4" s="246"/>
      <c r="M4" s="246"/>
      <c r="N4" s="246"/>
      <c r="O4" s="246"/>
      <c r="P4" s="246"/>
      <c r="Q4" s="101"/>
    </row>
    <row r="5" spans="1:17" ht="15">
      <c r="A5" s="82" t="s">
        <v>5</v>
      </c>
      <c r="B5" s="100">
        <f>+'Part 1'!B5</f>
        <v>0</v>
      </c>
      <c r="C5" s="82" t="s">
        <v>62</v>
      </c>
      <c r="D5" s="99">
        <f>+'Part 1'!D5</f>
        <v>0</v>
      </c>
      <c r="F5" s="246"/>
      <c r="G5" s="246"/>
      <c r="H5" s="246"/>
      <c r="I5" s="246"/>
      <c r="J5" s="246"/>
      <c r="K5" s="246"/>
      <c r="L5" s="246"/>
      <c r="M5" s="246"/>
      <c r="N5" s="246"/>
      <c r="O5" s="246"/>
      <c r="P5" s="246"/>
      <c r="Q5" s="101"/>
    </row>
    <row r="6" spans="1:17" ht="30" customHeight="1">
      <c r="A6" s="86" t="s">
        <v>78</v>
      </c>
      <c r="B6" s="85" t="s">
        <v>72</v>
      </c>
      <c r="C6" s="19"/>
      <c r="D6" s="19"/>
      <c r="F6" s="116"/>
      <c r="G6" s="103"/>
      <c r="H6" s="103"/>
      <c r="I6" s="103"/>
      <c r="J6" s="103"/>
      <c r="K6" s="103"/>
      <c r="L6" s="103"/>
      <c r="M6" s="103"/>
      <c r="N6" s="103"/>
      <c r="O6" s="103"/>
      <c r="P6" s="103"/>
      <c r="Q6" s="117"/>
    </row>
    <row r="7" spans="1:16" s="257" customFormat="1" ht="30" customHeight="1">
      <c r="A7" s="129" t="s">
        <v>137</v>
      </c>
      <c r="B7" s="89" t="s">
        <v>138</v>
      </c>
      <c r="C7" s="86" t="s">
        <v>0</v>
      </c>
      <c r="D7" s="104" t="str">
        <f>+'Part 1'!D7</f>
        <v>Sep-19</v>
      </c>
      <c r="E7" s="104" t="str">
        <f>+'Part 1'!E7</f>
        <v>Oct-19</v>
      </c>
      <c r="F7" s="104" t="str">
        <f>+'Part 1'!F7</f>
        <v>Nov-19</v>
      </c>
      <c r="G7" s="104" t="str">
        <f>+'Part 1'!G7</f>
        <v>Dec-19</v>
      </c>
      <c r="H7" s="104" t="str">
        <f>+'Part 1'!H7</f>
        <v>Jan-20</v>
      </c>
      <c r="I7" s="104" t="str">
        <f>+'Part 1'!I7</f>
        <v>Feb-20</v>
      </c>
      <c r="J7" s="104" t="str">
        <f>+'Part 1'!J7</f>
        <v>Mar-20</v>
      </c>
      <c r="K7" s="104" t="str">
        <f>+'Part 1'!K7</f>
        <v>Apr-20</v>
      </c>
      <c r="L7" s="104" t="str">
        <f>+'Part 1'!L7</f>
        <v>May-20</v>
      </c>
      <c r="M7" s="104" t="str">
        <f>+'Part 1'!M7</f>
        <v>Jun-20</v>
      </c>
      <c r="N7" s="104" t="str">
        <f>+'Part 1'!N7</f>
        <v>Jul-20</v>
      </c>
      <c r="O7" s="104" t="str">
        <f>+'Part 1'!O7</f>
        <v>Aug-20</v>
      </c>
      <c r="P7" s="95" t="s">
        <v>1</v>
      </c>
    </row>
    <row r="8" ht="24.75" customHeight="1">
      <c r="A8" s="108" t="s">
        <v>73</v>
      </c>
    </row>
    <row r="9" spans="1:16" ht="14.25">
      <c r="A9" s="94" t="s">
        <v>170</v>
      </c>
      <c r="B9" s="119" t="s">
        <v>182</v>
      </c>
      <c r="D9" s="258">
        <f aca="true" t="shared" si="0" ref="D9:O9">SUM(D18*D27)</f>
        <v>0</v>
      </c>
      <c r="E9" s="258">
        <f t="shared" si="0"/>
        <v>0</v>
      </c>
      <c r="F9" s="258">
        <f t="shared" si="0"/>
        <v>0</v>
      </c>
      <c r="G9" s="258">
        <f t="shared" si="0"/>
        <v>0</v>
      </c>
      <c r="H9" s="258">
        <f t="shared" si="0"/>
        <v>0</v>
      </c>
      <c r="I9" s="258">
        <f t="shared" si="0"/>
        <v>0</v>
      </c>
      <c r="J9" s="258">
        <f t="shared" si="0"/>
        <v>0</v>
      </c>
      <c r="K9" s="258">
        <f t="shared" si="0"/>
        <v>0</v>
      </c>
      <c r="L9" s="258">
        <f t="shared" si="0"/>
        <v>0</v>
      </c>
      <c r="M9" s="258">
        <f t="shared" si="0"/>
        <v>0</v>
      </c>
      <c r="N9" s="258">
        <f t="shared" si="0"/>
        <v>0</v>
      </c>
      <c r="O9" s="258">
        <f t="shared" si="0"/>
        <v>0</v>
      </c>
      <c r="P9" s="258">
        <f aca="true" t="shared" si="1" ref="P9:P14">SUM(D9:O9)</f>
        <v>0</v>
      </c>
    </row>
    <row r="10" spans="1:16" ht="14.25">
      <c r="A10" s="94" t="s">
        <v>170</v>
      </c>
      <c r="B10" s="119" t="s">
        <v>183</v>
      </c>
      <c r="D10" s="258">
        <f aca="true" t="shared" si="2" ref="D10:O10">SUM(D19*D28)</f>
        <v>0</v>
      </c>
      <c r="E10" s="258">
        <f t="shared" si="2"/>
        <v>0</v>
      </c>
      <c r="F10" s="258">
        <f t="shared" si="2"/>
        <v>0</v>
      </c>
      <c r="G10" s="258">
        <f t="shared" si="2"/>
        <v>0</v>
      </c>
      <c r="H10" s="258">
        <f t="shared" si="2"/>
        <v>0</v>
      </c>
      <c r="I10" s="258">
        <f t="shared" si="2"/>
        <v>0</v>
      </c>
      <c r="J10" s="258">
        <f t="shared" si="2"/>
        <v>0</v>
      </c>
      <c r="K10" s="258">
        <f t="shared" si="2"/>
        <v>0</v>
      </c>
      <c r="L10" s="258">
        <f t="shared" si="2"/>
        <v>0</v>
      </c>
      <c r="M10" s="258">
        <f t="shared" si="2"/>
        <v>0</v>
      </c>
      <c r="N10" s="258">
        <f t="shared" si="2"/>
        <v>0</v>
      </c>
      <c r="O10" s="258">
        <f t="shared" si="2"/>
        <v>0</v>
      </c>
      <c r="P10" s="258">
        <f t="shared" si="1"/>
        <v>0</v>
      </c>
    </row>
    <row r="11" spans="1:16" ht="14.25">
      <c r="A11" s="94" t="s">
        <v>170</v>
      </c>
      <c r="B11" s="119" t="s">
        <v>184</v>
      </c>
      <c r="D11" s="258">
        <f aca="true" t="shared" si="3" ref="D11:O11">SUM(D20*D29)</f>
        <v>0</v>
      </c>
      <c r="E11" s="258">
        <f t="shared" si="3"/>
        <v>0</v>
      </c>
      <c r="F11" s="258">
        <f t="shared" si="3"/>
        <v>0</v>
      </c>
      <c r="G11" s="258">
        <f t="shared" si="3"/>
        <v>0</v>
      </c>
      <c r="H11" s="258">
        <f t="shared" si="3"/>
        <v>0</v>
      </c>
      <c r="I11" s="258">
        <f t="shared" si="3"/>
        <v>0</v>
      </c>
      <c r="J11" s="258">
        <f t="shared" si="3"/>
        <v>0</v>
      </c>
      <c r="K11" s="258">
        <f t="shared" si="3"/>
        <v>0</v>
      </c>
      <c r="L11" s="258">
        <f t="shared" si="3"/>
        <v>0</v>
      </c>
      <c r="M11" s="258">
        <f t="shared" si="3"/>
        <v>0</v>
      </c>
      <c r="N11" s="258">
        <f t="shared" si="3"/>
        <v>0</v>
      </c>
      <c r="O11" s="258">
        <f t="shared" si="3"/>
        <v>0</v>
      </c>
      <c r="P11" s="258">
        <f t="shared" si="1"/>
        <v>0</v>
      </c>
    </row>
    <row r="12" spans="1:16" ht="14.25">
      <c r="A12" s="94" t="s">
        <v>170</v>
      </c>
      <c r="B12" s="119" t="s">
        <v>185</v>
      </c>
      <c r="D12" s="258">
        <f aca="true" t="shared" si="4" ref="D12:O12">SUM(D21*D30)</f>
        <v>0</v>
      </c>
      <c r="E12" s="258">
        <f t="shared" si="4"/>
        <v>0</v>
      </c>
      <c r="F12" s="258">
        <f t="shared" si="4"/>
        <v>0</v>
      </c>
      <c r="G12" s="258">
        <f t="shared" si="4"/>
        <v>0</v>
      </c>
      <c r="H12" s="258">
        <f t="shared" si="4"/>
        <v>0</v>
      </c>
      <c r="I12" s="258">
        <f t="shared" si="4"/>
        <v>0</v>
      </c>
      <c r="J12" s="258">
        <f t="shared" si="4"/>
        <v>0</v>
      </c>
      <c r="K12" s="258">
        <f t="shared" si="4"/>
        <v>0</v>
      </c>
      <c r="L12" s="258">
        <f t="shared" si="4"/>
        <v>0</v>
      </c>
      <c r="M12" s="258">
        <f t="shared" si="4"/>
        <v>0</v>
      </c>
      <c r="N12" s="258">
        <f t="shared" si="4"/>
        <v>0</v>
      </c>
      <c r="O12" s="258">
        <f t="shared" si="4"/>
        <v>0</v>
      </c>
      <c r="P12" s="258">
        <f t="shared" si="1"/>
        <v>0</v>
      </c>
    </row>
    <row r="13" spans="1:16" ht="14.25">
      <c r="A13" s="94" t="s">
        <v>170</v>
      </c>
      <c r="B13" s="119" t="s">
        <v>186</v>
      </c>
      <c r="D13" s="258">
        <f aca="true" t="shared" si="5" ref="D13:O13">SUM(D22*D31)</f>
        <v>0</v>
      </c>
      <c r="E13" s="258">
        <f t="shared" si="5"/>
        <v>0</v>
      </c>
      <c r="F13" s="258">
        <f t="shared" si="5"/>
        <v>0</v>
      </c>
      <c r="G13" s="258">
        <f t="shared" si="5"/>
        <v>0</v>
      </c>
      <c r="H13" s="258">
        <f t="shared" si="5"/>
        <v>0</v>
      </c>
      <c r="I13" s="258">
        <f t="shared" si="5"/>
        <v>0</v>
      </c>
      <c r="J13" s="258">
        <f t="shared" si="5"/>
        <v>0</v>
      </c>
      <c r="K13" s="258">
        <f t="shared" si="5"/>
        <v>0</v>
      </c>
      <c r="L13" s="258">
        <f t="shared" si="5"/>
        <v>0</v>
      </c>
      <c r="M13" s="258">
        <f t="shared" si="5"/>
        <v>0</v>
      </c>
      <c r="N13" s="258">
        <f t="shared" si="5"/>
        <v>0</v>
      </c>
      <c r="O13" s="258">
        <f t="shared" si="5"/>
        <v>0</v>
      </c>
      <c r="P13" s="258">
        <f t="shared" si="1"/>
        <v>0</v>
      </c>
    </row>
    <row r="14" spans="1:16" ht="14.25">
      <c r="A14" s="94" t="s">
        <v>170</v>
      </c>
      <c r="B14" s="119" t="s">
        <v>187</v>
      </c>
      <c r="D14" s="258">
        <f aca="true" t="shared" si="6" ref="D14:O14">SUM(D23*D32)</f>
        <v>0</v>
      </c>
      <c r="E14" s="258">
        <f t="shared" si="6"/>
        <v>0</v>
      </c>
      <c r="F14" s="258">
        <f t="shared" si="6"/>
        <v>0</v>
      </c>
      <c r="G14" s="258">
        <f t="shared" si="6"/>
        <v>0</v>
      </c>
      <c r="H14" s="258">
        <f t="shared" si="6"/>
        <v>0</v>
      </c>
      <c r="I14" s="258">
        <f t="shared" si="6"/>
        <v>0</v>
      </c>
      <c r="J14" s="258">
        <f t="shared" si="6"/>
        <v>0</v>
      </c>
      <c r="K14" s="258">
        <f t="shared" si="6"/>
        <v>0</v>
      </c>
      <c r="L14" s="258">
        <f t="shared" si="6"/>
        <v>0</v>
      </c>
      <c r="M14" s="258">
        <f t="shared" si="6"/>
        <v>0</v>
      </c>
      <c r="N14" s="258">
        <f t="shared" si="6"/>
        <v>0</v>
      </c>
      <c r="O14" s="258">
        <f t="shared" si="6"/>
        <v>0</v>
      </c>
      <c r="P14" s="258">
        <f t="shared" si="1"/>
        <v>0</v>
      </c>
    </row>
    <row r="15" spans="1:16" ht="14.25">
      <c r="A15" s="94" t="s">
        <v>170</v>
      </c>
      <c r="B15" s="119" t="s">
        <v>188</v>
      </c>
      <c r="D15" s="258">
        <f aca="true" t="shared" si="7" ref="D15:O15">SUM(D24*D33)</f>
        <v>0</v>
      </c>
      <c r="E15" s="258">
        <f t="shared" si="7"/>
        <v>0</v>
      </c>
      <c r="F15" s="258">
        <f t="shared" si="7"/>
        <v>0</v>
      </c>
      <c r="G15" s="258">
        <f t="shared" si="7"/>
        <v>0</v>
      </c>
      <c r="H15" s="258">
        <f t="shared" si="7"/>
        <v>0</v>
      </c>
      <c r="I15" s="258">
        <f t="shared" si="7"/>
        <v>0</v>
      </c>
      <c r="J15" s="258">
        <f t="shared" si="7"/>
        <v>0</v>
      </c>
      <c r="K15" s="258">
        <f t="shared" si="7"/>
        <v>0</v>
      </c>
      <c r="L15" s="258">
        <f t="shared" si="7"/>
        <v>0</v>
      </c>
      <c r="M15" s="258">
        <f t="shared" si="7"/>
        <v>0</v>
      </c>
      <c r="N15" s="258">
        <f t="shared" si="7"/>
        <v>0</v>
      </c>
      <c r="O15" s="258">
        <f t="shared" si="7"/>
        <v>0</v>
      </c>
      <c r="P15" s="258">
        <f>SUM(D15:O15)</f>
        <v>0</v>
      </c>
    </row>
    <row r="16" spans="1:16" ht="15.75" thickBot="1">
      <c r="A16" s="94" t="s">
        <v>170</v>
      </c>
      <c r="B16" s="120" t="s">
        <v>189</v>
      </c>
      <c r="D16" s="61">
        <f aca="true" t="shared" si="8" ref="D16:P16">ROUND(SUM(D9:D15),0)</f>
        <v>0</v>
      </c>
      <c r="E16" s="61">
        <f t="shared" si="8"/>
        <v>0</v>
      </c>
      <c r="F16" s="61">
        <f t="shared" si="8"/>
        <v>0</v>
      </c>
      <c r="G16" s="61">
        <f t="shared" si="8"/>
        <v>0</v>
      </c>
      <c r="H16" s="61">
        <f t="shared" si="8"/>
        <v>0</v>
      </c>
      <c r="I16" s="61">
        <f t="shared" si="8"/>
        <v>0</v>
      </c>
      <c r="J16" s="61">
        <f t="shared" si="8"/>
        <v>0</v>
      </c>
      <c r="K16" s="61">
        <f t="shared" si="8"/>
        <v>0</v>
      </c>
      <c r="L16" s="61">
        <f t="shared" si="8"/>
        <v>0</v>
      </c>
      <c r="M16" s="61">
        <f t="shared" si="8"/>
        <v>0</v>
      </c>
      <c r="N16" s="61">
        <f t="shared" si="8"/>
        <v>0</v>
      </c>
      <c r="O16" s="61">
        <f t="shared" si="8"/>
        <v>0</v>
      </c>
      <c r="P16" s="62">
        <f t="shared" si="8"/>
        <v>0</v>
      </c>
    </row>
    <row r="17" ht="24.75" customHeight="1" thickTop="1">
      <c r="A17" s="122" t="s">
        <v>74</v>
      </c>
    </row>
    <row r="18" spans="1:26" ht="14.25">
      <c r="A18" s="94" t="s">
        <v>170</v>
      </c>
      <c r="B18" s="119" t="s">
        <v>190</v>
      </c>
      <c r="D18" s="123"/>
      <c r="E18" s="123"/>
      <c r="F18" s="123"/>
      <c r="G18" s="123"/>
      <c r="H18" s="123"/>
      <c r="I18" s="123"/>
      <c r="J18" s="123"/>
      <c r="K18" s="123"/>
      <c r="L18" s="123"/>
      <c r="M18" s="123"/>
      <c r="N18" s="123"/>
      <c r="O18" s="123"/>
      <c r="P18" s="124">
        <f aca="true" t="shared" si="9" ref="P18:P24">IF(P27&gt;0,P9/P27,0)</f>
        <v>0</v>
      </c>
      <c r="U18" s="83"/>
      <c r="V18" s="83"/>
      <c r="W18" s="258"/>
      <c r="X18" s="83"/>
      <c r="Y18" s="83"/>
      <c r="Z18" s="258"/>
    </row>
    <row r="19" spans="1:26" ht="14.25">
      <c r="A19" s="94" t="s">
        <v>170</v>
      </c>
      <c r="B19" s="119" t="s">
        <v>191</v>
      </c>
      <c r="D19" s="123"/>
      <c r="E19" s="123"/>
      <c r="F19" s="123"/>
      <c r="G19" s="123"/>
      <c r="H19" s="123"/>
      <c r="I19" s="123"/>
      <c r="J19" s="123"/>
      <c r="K19" s="123"/>
      <c r="L19" s="123"/>
      <c r="M19" s="123"/>
      <c r="N19" s="123"/>
      <c r="O19" s="123"/>
      <c r="P19" s="124">
        <f t="shared" si="9"/>
        <v>0</v>
      </c>
      <c r="U19" s="83"/>
      <c r="V19" s="83"/>
      <c r="W19" s="258"/>
      <c r="X19" s="83"/>
      <c r="Y19" s="83"/>
      <c r="Z19" s="258"/>
    </row>
    <row r="20" spans="1:26" ht="14.25">
      <c r="A20" s="94" t="s">
        <v>170</v>
      </c>
      <c r="B20" s="119" t="s">
        <v>192</v>
      </c>
      <c r="D20" s="123"/>
      <c r="E20" s="123"/>
      <c r="F20" s="123"/>
      <c r="G20" s="123"/>
      <c r="H20" s="123"/>
      <c r="I20" s="123"/>
      <c r="J20" s="123"/>
      <c r="K20" s="123"/>
      <c r="L20" s="123"/>
      <c r="M20" s="123"/>
      <c r="N20" s="123"/>
      <c r="O20" s="123"/>
      <c r="P20" s="124">
        <f t="shared" si="9"/>
        <v>0</v>
      </c>
      <c r="U20" s="83"/>
      <c r="V20" s="83"/>
      <c r="W20" s="258"/>
      <c r="X20" s="83"/>
      <c r="Y20" s="83"/>
      <c r="Z20" s="258"/>
    </row>
    <row r="21" spans="1:26" ht="14.25">
      <c r="A21" s="94" t="s">
        <v>170</v>
      </c>
      <c r="B21" s="119" t="s">
        <v>193</v>
      </c>
      <c r="D21" s="123"/>
      <c r="E21" s="123"/>
      <c r="F21" s="123"/>
      <c r="G21" s="123"/>
      <c r="H21" s="123"/>
      <c r="I21" s="123"/>
      <c r="J21" s="123"/>
      <c r="K21" s="123"/>
      <c r="L21" s="123"/>
      <c r="M21" s="123"/>
      <c r="N21" s="123"/>
      <c r="O21" s="123"/>
      <c r="P21" s="124">
        <f t="shared" si="9"/>
        <v>0</v>
      </c>
      <c r="U21" s="83"/>
      <c r="V21" s="83"/>
      <c r="W21" s="258"/>
      <c r="X21" s="83"/>
      <c r="Y21" s="83"/>
      <c r="Z21" s="258"/>
    </row>
    <row r="22" spans="1:26" ht="14.25">
      <c r="A22" s="94" t="s">
        <v>170</v>
      </c>
      <c r="B22" s="119" t="s">
        <v>194</v>
      </c>
      <c r="D22" s="123"/>
      <c r="E22" s="123"/>
      <c r="F22" s="123"/>
      <c r="G22" s="123"/>
      <c r="H22" s="123"/>
      <c r="I22" s="123"/>
      <c r="J22" s="123"/>
      <c r="K22" s="123"/>
      <c r="L22" s="123"/>
      <c r="M22" s="123"/>
      <c r="N22" s="123"/>
      <c r="O22" s="123"/>
      <c r="P22" s="124">
        <f t="shared" si="9"/>
        <v>0</v>
      </c>
      <c r="U22" s="83"/>
      <c r="V22" s="83"/>
      <c r="W22" s="258"/>
      <c r="X22" s="83"/>
      <c r="Y22" s="83"/>
      <c r="Z22" s="258"/>
    </row>
    <row r="23" spans="1:26" ht="14.25">
      <c r="A23" s="94" t="s">
        <v>170</v>
      </c>
      <c r="B23" s="119" t="s">
        <v>195</v>
      </c>
      <c r="D23" s="123"/>
      <c r="E23" s="123"/>
      <c r="F23" s="123"/>
      <c r="G23" s="123"/>
      <c r="H23" s="123"/>
      <c r="I23" s="123"/>
      <c r="J23" s="123"/>
      <c r="K23" s="123"/>
      <c r="L23" s="123"/>
      <c r="M23" s="123"/>
      <c r="N23" s="123"/>
      <c r="O23" s="123"/>
      <c r="P23" s="124">
        <f t="shared" si="9"/>
        <v>0</v>
      </c>
      <c r="U23" s="83"/>
      <c r="V23" s="83"/>
      <c r="W23" s="258"/>
      <c r="X23" s="83"/>
      <c r="Y23" s="83"/>
      <c r="Z23" s="258"/>
    </row>
    <row r="24" spans="1:26" ht="14.25">
      <c r="A24" s="94" t="s">
        <v>170</v>
      </c>
      <c r="B24" s="119" t="s">
        <v>196</v>
      </c>
      <c r="D24" s="123"/>
      <c r="E24" s="123"/>
      <c r="F24" s="123"/>
      <c r="G24" s="123"/>
      <c r="H24" s="123"/>
      <c r="I24" s="123"/>
      <c r="J24" s="123"/>
      <c r="K24" s="123"/>
      <c r="L24" s="123"/>
      <c r="M24" s="123"/>
      <c r="N24" s="123"/>
      <c r="O24" s="123"/>
      <c r="P24" s="124">
        <f t="shared" si="9"/>
        <v>0</v>
      </c>
      <c r="U24" s="83"/>
      <c r="V24" s="83"/>
      <c r="W24" s="258"/>
      <c r="X24" s="83"/>
      <c r="Y24" s="83"/>
      <c r="Z24" s="258"/>
    </row>
    <row r="25" spans="1:16" ht="15.75" thickBot="1">
      <c r="A25" s="94" t="s">
        <v>170</v>
      </c>
      <c r="B25" s="125" t="s">
        <v>197</v>
      </c>
      <c r="D25" s="126">
        <f aca="true" t="shared" si="10" ref="D25:P25">IF(D34&gt;0,ROUND((D16)/(D34),2),0)</f>
        <v>0</v>
      </c>
      <c r="E25" s="126">
        <f t="shared" si="10"/>
        <v>0</v>
      </c>
      <c r="F25" s="126">
        <f t="shared" si="10"/>
        <v>0</v>
      </c>
      <c r="G25" s="126">
        <f t="shared" si="10"/>
        <v>0</v>
      </c>
      <c r="H25" s="126">
        <f t="shared" si="10"/>
        <v>0</v>
      </c>
      <c r="I25" s="126">
        <f t="shared" si="10"/>
        <v>0</v>
      </c>
      <c r="J25" s="126">
        <f t="shared" si="10"/>
        <v>0</v>
      </c>
      <c r="K25" s="126">
        <f t="shared" si="10"/>
        <v>0</v>
      </c>
      <c r="L25" s="126">
        <f t="shared" si="10"/>
        <v>0</v>
      </c>
      <c r="M25" s="126">
        <f t="shared" si="10"/>
        <v>0</v>
      </c>
      <c r="N25" s="126">
        <f t="shared" si="10"/>
        <v>0</v>
      </c>
      <c r="O25" s="126">
        <f t="shared" si="10"/>
        <v>0</v>
      </c>
      <c r="P25" s="127">
        <f t="shared" si="10"/>
        <v>0</v>
      </c>
    </row>
    <row r="26" ht="24.75" customHeight="1" thickTop="1">
      <c r="A26" s="122" t="s">
        <v>21</v>
      </c>
    </row>
    <row r="27" spans="1:16" ht="14.25">
      <c r="A27" s="94" t="s">
        <v>170</v>
      </c>
      <c r="B27" s="119" t="s">
        <v>198</v>
      </c>
      <c r="D27" s="37"/>
      <c r="E27" s="37"/>
      <c r="F27" s="37"/>
      <c r="G27" s="37"/>
      <c r="H27" s="37"/>
      <c r="I27" s="37"/>
      <c r="J27" s="37"/>
      <c r="K27" s="37"/>
      <c r="L27" s="37"/>
      <c r="M27" s="37"/>
      <c r="N27" s="37"/>
      <c r="O27" s="37"/>
      <c r="P27" s="141">
        <f aca="true" t="shared" si="11" ref="P27:P32">SUM(D27:O27)</f>
        <v>0</v>
      </c>
    </row>
    <row r="28" spans="1:16" ht="14.25">
      <c r="A28" s="94" t="s">
        <v>170</v>
      </c>
      <c r="B28" s="119" t="s">
        <v>199</v>
      </c>
      <c r="D28" s="37"/>
      <c r="E28" s="37"/>
      <c r="F28" s="37"/>
      <c r="G28" s="37"/>
      <c r="H28" s="37"/>
      <c r="I28" s="37"/>
      <c r="J28" s="37"/>
      <c r="K28" s="37"/>
      <c r="L28" s="37"/>
      <c r="M28" s="37"/>
      <c r="N28" s="37"/>
      <c r="O28" s="37"/>
      <c r="P28" s="141">
        <f t="shared" si="11"/>
        <v>0</v>
      </c>
    </row>
    <row r="29" spans="1:16" ht="14.25">
      <c r="A29" s="94" t="s">
        <v>170</v>
      </c>
      <c r="B29" s="119" t="s">
        <v>200</v>
      </c>
      <c r="D29" s="37"/>
      <c r="E29" s="37"/>
      <c r="F29" s="37"/>
      <c r="G29" s="37"/>
      <c r="H29" s="37"/>
      <c r="I29" s="37"/>
      <c r="J29" s="37"/>
      <c r="K29" s="37"/>
      <c r="L29" s="37"/>
      <c r="M29" s="37"/>
      <c r="N29" s="37"/>
      <c r="O29" s="37"/>
      <c r="P29" s="141">
        <f t="shared" si="11"/>
        <v>0</v>
      </c>
    </row>
    <row r="30" spans="1:16" ht="14.25">
      <c r="A30" s="94" t="s">
        <v>170</v>
      </c>
      <c r="B30" s="119" t="s">
        <v>201</v>
      </c>
      <c r="D30" s="37"/>
      <c r="E30" s="37"/>
      <c r="F30" s="37"/>
      <c r="G30" s="37"/>
      <c r="H30" s="37"/>
      <c r="I30" s="37"/>
      <c r="J30" s="37"/>
      <c r="K30" s="37"/>
      <c r="L30" s="37"/>
      <c r="M30" s="37"/>
      <c r="N30" s="37"/>
      <c r="O30" s="37"/>
      <c r="P30" s="141">
        <f>SUM(D30:O30)</f>
        <v>0</v>
      </c>
    </row>
    <row r="31" spans="1:16" ht="14.25">
      <c r="A31" s="94" t="s">
        <v>170</v>
      </c>
      <c r="B31" s="119" t="s">
        <v>202</v>
      </c>
      <c r="D31" s="37"/>
      <c r="E31" s="37"/>
      <c r="F31" s="37"/>
      <c r="G31" s="37"/>
      <c r="H31" s="37"/>
      <c r="I31" s="37"/>
      <c r="J31" s="37"/>
      <c r="K31" s="37"/>
      <c r="L31" s="37"/>
      <c r="M31" s="37"/>
      <c r="N31" s="37"/>
      <c r="O31" s="37"/>
      <c r="P31" s="141">
        <f t="shared" si="11"/>
        <v>0</v>
      </c>
    </row>
    <row r="32" spans="1:16" ht="14.25">
      <c r="A32" s="94" t="s">
        <v>170</v>
      </c>
      <c r="B32" s="119" t="s">
        <v>203</v>
      </c>
      <c r="D32" s="37"/>
      <c r="E32" s="37"/>
      <c r="F32" s="37"/>
      <c r="G32" s="37"/>
      <c r="H32" s="37"/>
      <c r="I32" s="37"/>
      <c r="J32" s="37"/>
      <c r="K32" s="37"/>
      <c r="L32" s="37"/>
      <c r="M32" s="37"/>
      <c r="N32" s="37"/>
      <c r="O32" s="37"/>
      <c r="P32" s="141">
        <f t="shared" si="11"/>
        <v>0</v>
      </c>
    </row>
    <row r="33" spans="1:16" ht="14.25">
      <c r="A33" s="94" t="s">
        <v>170</v>
      </c>
      <c r="B33" s="119" t="s">
        <v>204</v>
      </c>
      <c r="D33" s="37"/>
      <c r="E33" s="37"/>
      <c r="F33" s="37"/>
      <c r="G33" s="37"/>
      <c r="H33" s="37"/>
      <c r="I33" s="37"/>
      <c r="J33" s="37"/>
      <c r="K33" s="37"/>
      <c r="L33" s="37"/>
      <c r="M33" s="37"/>
      <c r="N33" s="37"/>
      <c r="O33" s="37"/>
      <c r="P33" s="141">
        <f>SUM(D33:O33)</f>
        <v>0</v>
      </c>
    </row>
    <row r="34" spans="1:16" ht="15.75" thickBot="1">
      <c r="A34" s="94" t="s">
        <v>170</v>
      </c>
      <c r="B34" s="38" t="s">
        <v>205</v>
      </c>
      <c r="D34" s="61">
        <f aca="true" t="shared" si="12" ref="D34:P34">SUM(D27:D33)</f>
        <v>0</v>
      </c>
      <c r="E34" s="61">
        <f t="shared" si="12"/>
        <v>0</v>
      </c>
      <c r="F34" s="61">
        <f t="shared" si="12"/>
        <v>0</v>
      </c>
      <c r="G34" s="61">
        <f t="shared" si="12"/>
        <v>0</v>
      </c>
      <c r="H34" s="61">
        <f t="shared" si="12"/>
        <v>0</v>
      </c>
      <c r="I34" s="61">
        <f t="shared" si="12"/>
        <v>0</v>
      </c>
      <c r="J34" s="61">
        <f t="shared" si="12"/>
        <v>0</v>
      </c>
      <c r="K34" s="61">
        <f t="shared" si="12"/>
        <v>0</v>
      </c>
      <c r="L34" s="61">
        <f t="shared" si="12"/>
        <v>0</v>
      </c>
      <c r="M34" s="61">
        <f t="shared" si="12"/>
        <v>0</v>
      </c>
      <c r="N34" s="61">
        <f t="shared" si="12"/>
        <v>0</v>
      </c>
      <c r="O34" s="61">
        <f t="shared" si="12"/>
        <v>0</v>
      </c>
      <c r="P34" s="62">
        <f t="shared" si="12"/>
        <v>0</v>
      </c>
    </row>
    <row r="35" spans="1:17" s="83" customFormat="1" ht="24.75" customHeight="1" thickTop="1">
      <c r="A35" s="122" t="s">
        <v>75</v>
      </c>
      <c r="C35" s="118"/>
      <c r="D35" s="118"/>
      <c r="E35" s="118"/>
      <c r="F35" s="118"/>
      <c r="G35" s="118"/>
      <c r="H35" s="118"/>
      <c r="I35" s="118"/>
      <c r="J35" s="118"/>
      <c r="K35" s="118"/>
      <c r="L35" s="118"/>
      <c r="M35" s="118"/>
      <c r="N35" s="118"/>
      <c r="O35" s="118"/>
      <c r="P35" s="118"/>
      <c r="Q35" s="118"/>
    </row>
    <row r="36" spans="1:17" s="83" customFormat="1" ht="14.25">
      <c r="A36" s="94" t="s">
        <v>170</v>
      </c>
      <c r="B36" s="119" t="s">
        <v>206</v>
      </c>
      <c r="C36" s="118"/>
      <c r="D36" s="258">
        <f aca="true" t="shared" si="13" ref="D36:O36">SUM(D27*D45)</f>
        <v>0</v>
      </c>
      <c r="E36" s="258">
        <f t="shared" si="13"/>
        <v>0</v>
      </c>
      <c r="F36" s="258">
        <f t="shared" si="13"/>
        <v>0</v>
      </c>
      <c r="G36" s="258">
        <f t="shared" si="13"/>
        <v>0</v>
      </c>
      <c r="H36" s="258">
        <f t="shared" si="13"/>
        <v>0</v>
      </c>
      <c r="I36" s="258">
        <f t="shared" si="13"/>
        <v>0</v>
      </c>
      <c r="J36" s="258">
        <f t="shared" si="13"/>
        <v>0</v>
      </c>
      <c r="K36" s="258">
        <f t="shared" si="13"/>
        <v>0</v>
      </c>
      <c r="L36" s="258">
        <f t="shared" si="13"/>
        <v>0</v>
      </c>
      <c r="M36" s="258">
        <f t="shared" si="13"/>
        <v>0</v>
      </c>
      <c r="N36" s="258">
        <f t="shared" si="13"/>
        <v>0</v>
      </c>
      <c r="O36" s="258">
        <f t="shared" si="13"/>
        <v>0</v>
      </c>
      <c r="P36" s="258">
        <f aca="true" t="shared" si="14" ref="P36:P41">SUM(D36:O36)</f>
        <v>0</v>
      </c>
      <c r="Q36" s="118"/>
    </row>
    <row r="37" spans="1:17" s="83" customFormat="1" ht="14.25">
      <c r="A37" s="94" t="s">
        <v>170</v>
      </c>
      <c r="B37" s="119" t="s">
        <v>207</v>
      </c>
      <c r="C37" s="118"/>
      <c r="D37" s="258">
        <f aca="true" t="shared" si="15" ref="D37:O37">SUM(D28*D46)</f>
        <v>0</v>
      </c>
      <c r="E37" s="258">
        <f t="shared" si="15"/>
        <v>0</v>
      </c>
      <c r="F37" s="258">
        <f t="shared" si="15"/>
        <v>0</v>
      </c>
      <c r="G37" s="258">
        <f t="shared" si="15"/>
        <v>0</v>
      </c>
      <c r="H37" s="258">
        <f t="shared" si="15"/>
        <v>0</v>
      </c>
      <c r="I37" s="258">
        <f t="shared" si="15"/>
        <v>0</v>
      </c>
      <c r="J37" s="258">
        <f t="shared" si="15"/>
        <v>0</v>
      </c>
      <c r="K37" s="258">
        <f t="shared" si="15"/>
        <v>0</v>
      </c>
      <c r="L37" s="258">
        <f t="shared" si="15"/>
        <v>0</v>
      </c>
      <c r="M37" s="258">
        <f t="shared" si="15"/>
        <v>0</v>
      </c>
      <c r="N37" s="258">
        <f t="shared" si="15"/>
        <v>0</v>
      </c>
      <c r="O37" s="258">
        <f t="shared" si="15"/>
        <v>0</v>
      </c>
      <c r="P37" s="258">
        <f t="shared" si="14"/>
        <v>0</v>
      </c>
      <c r="Q37" s="118"/>
    </row>
    <row r="38" spans="1:17" s="83" customFormat="1" ht="14.25">
      <c r="A38" s="94" t="s">
        <v>170</v>
      </c>
      <c r="B38" s="119" t="s">
        <v>208</v>
      </c>
      <c r="C38" s="118"/>
      <c r="D38" s="258">
        <f aca="true" t="shared" si="16" ref="D38:O38">SUM(D29*D47)</f>
        <v>0</v>
      </c>
      <c r="E38" s="258">
        <f t="shared" si="16"/>
        <v>0</v>
      </c>
      <c r="F38" s="258">
        <f t="shared" si="16"/>
        <v>0</v>
      </c>
      <c r="G38" s="258">
        <f t="shared" si="16"/>
        <v>0</v>
      </c>
      <c r="H38" s="258">
        <f t="shared" si="16"/>
        <v>0</v>
      </c>
      <c r="I38" s="258">
        <f t="shared" si="16"/>
        <v>0</v>
      </c>
      <c r="J38" s="258">
        <f t="shared" si="16"/>
        <v>0</v>
      </c>
      <c r="K38" s="258">
        <f t="shared" si="16"/>
        <v>0</v>
      </c>
      <c r="L38" s="258">
        <f t="shared" si="16"/>
        <v>0</v>
      </c>
      <c r="M38" s="258">
        <f t="shared" si="16"/>
        <v>0</v>
      </c>
      <c r="N38" s="258">
        <f t="shared" si="16"/>
        <v>0</v>
      </c>
      <c r="O38" s="258">
        <f t="shared" si="16"/>
        <v>0</v>
      </c>
      <c r="P38" s="258">
        <f t="shared" si="14"/>
        <v>0</v>
      </c>
      <c r="Q38" s="118"/>
    </row>
    <row r="39" spans="1:17" s="83" customFormat="1" ht="14.25">
      <c r="A39" s="94" t="s">
        <v>170</v>
      </c>
      <c r="B39" s="119" t="s">
        <v>209</v>
      </c>
      <c r="C39" s="118"/>
      <c r="D39" s="258">
        <f aca="true" t="shared" si="17" ref="D39:O39">SUM(D30*D48)</f>
        <v>0</v>
      </c>
      <c r="E39" s="258">
        <f t="shared" si="17"/>
        <v>0</v>
      </c>
      <c r="F39" s="258">
        <f t="shared" si="17"/>
        <v>0</v>
      </c>
      <c r="G39" s="258">
        <f t="shared" si="17"/>
        <v>0</v>
      </c>
      <c r="H39" s="258">
        <f t="shared" si="17"/>
        <v>0</v>
      </c>
      <c r="I39" s="258">
        <f t="shared" si="17"/>
        <v>0</v>
      </c>
      <c r="J39" s="258">
        <f t="shared" si="17"/>
        <v>0</v>
      </c>
      <c r="K39" s="258">
        <f t="shared" si="17"/>
        <v>0</v>
      </c>
      <c r="L39" s="258">
        <f t="shared" si="17"/>
        <v>0</v>
      </c>
      <c r="M39" s="258">
        <f t="shared" si="17"/>
        <v>0</v>
      </c>
      <c r="N39" s="258">
        <f t="shared" si="17"/>
        <v>0</v>
      </c>
      <c r="O39" s="258">
        <f t="shared" si="17"/>
        <v>0</v>
      </c>
      <c r="P39" s="258">
        <f t="shared" si="14"/>
        <v>0</v>
      </c>
      <c r="Q39" s="118"/>
    </row>
    <row r="40" spans="1:17" s="83" customFormat="1" ht="14.25">
      <c r="A40" s="94" t="s">
        <v>170</v>
      </c>
      <c r="B40" s="119" t="s">
        <v>210</v>
      </c>
      <c r="C40" s="118"/>
      <c r="D40" s="258">
        <f aca="true" t="shared" si="18" ref="D40:O40">SUM(D31*D49)</f>
        <v>0</v>
      </c>
      <c r="E40" s="258">
        <f t="shared" si="18"/>
        <v>0</v>
      </c>
      <c r="F40" s="258">
        <f t="shared" si="18"/>
        <v>0</v>
      </c>
      <c r="G40" s="258">
        <f t="shared" si="18"/>
        <v>0</v>
      </c>
      <c r="H40" s="258">
        <f t="shared" si="18"/>
        <v>0</v>
      </c>
      <c r="I40" s="258">
        <f t="shared" si="18"/>
        <v>0</v>
      </c>
      <c r="J40" s="258">
        <f t="shared" si="18"/>
        <v>0</v>
      </c>
      <c r="K40" s="258">
        <f t="shared" si="18"/>
        <v>0</v>
      </c>
      <c r="L40" s="258">
        <f t="shared" si="18"/>
        <v>0</v>
      </c>
      <c r="M40" s="258">
        <f t="shared" si="18"/>
        <v>0</v>
      </c>
      <c r="N40" s="258">
        <f t="shared" si="18"/>
        <v>0</v>
      </c>
      <c r="O40" s="258">
        <f t="shared" si="18"/>
        <v>0</v>
      </c>
      <c r="P40" s="258">
        <f t="shared" si="14"/>
        <v>0</v>
      </c>
      <c r="Q40" s="118"/>
    </row>
    <row r="41" spans="1:17" s="83" customFormat="1" ht="14.25">
      <c r="A41" s="94" t="s">
        <v>170</v>
      </c>
      <c r="B41" s="119" t="s">
        <v>211</v>
      </c>
      <c r="C41" s="118"/>
      <c r="D41" s="258">
        <f aca="true" t="shared" si="19" ref="D41:O41">SUM(D32*D50)</f>
        <v>0</v>
      </c>
      <c r="E41" s="258">
        <f t="shared" si="19"/>
        <v>0</v>
      </c>
      <c r="F41" s="258">
        <f t="shared" si="19"/>
        <v>0</v>
      </c>
      <c r="G41" s="258">
        <f t="shared" si="19"/>
        <v>0</v>
      </c>
      <c r="H41" s="258">
        <f t="shared" si="19"/>
        <v>0</v>
      </c>
      <c r="I41" s="258">
        <f t="shared" si="19"/>
        <v>0</v>
      </c>
      <c r="J41" s="258">
        <f t="shared" si="19"/>
        <v>0</v>
      </c>
      <c r="K41" s="258">
        <f t="shared" si="19"/>
        <v>0</v>
      </c>
      <c r="L41" s="258">
        <f t="shared" si="19"/>
        <v>0</v>
      </c>
      <c r="M41" s="258">
        <f t="shared" si="19"/>
        <v>0</v>
      </c>
      <c r="N41" s="258">
        <f t="shared" si="19"/>
        <v>0</v>
      </c>
      <c r="O41" s="258">
        <f t="shared" si="19"/>
        <v>0</v>
      </c>
      <c r="P41" s="258">
        <f t="shared" si="14"/>
        <v>0</v>
      </c>
      <c r="Q41" s="118"/>
    </row>
    <row r="42" spans="1:17" s="83" customFormat="1" ht="14.25">
      <c r="A42" s="94" t="s">
        <v>170</v>
      </c>
      <c r="B42" s="119" t="s">
        <v>212</v>
      </c>
      <c r="C42" s="118"/>
      <c r="D42" s="258">
        <f aca="true" t="shared" si="20" ref="D42:O42">SUM(D33*D51)</f>
        <v>0</v>
      </c>
      <c r="E42" s="258">
        <f t="shared" si="20"/>
        <v>0</v>
      </c>
      <c r="F42" s="258">
        <f t="shared" si="20"/>
        <v>0</v>
      </c>
      <c r="G42" s="258">
        <f t="shared" si="20"/>
        <v>0</v>
      </c>
      <c r="H42" s="258">
        <f t="shared" si="20"/>
        <v>0</v>
      </c>
      <c r="I42" s="258">
        <f t="shared" si="20"/>
        <v>0</v>
      </c>
      <c r="J42" s="258">
        <f t="shared" si="20"/>
        <v>0</v>
      </c>
      <c r="K42" s="258">
        <f t="shared" si="20"/>
        <v>0</v>
      </c>
      <c r="L42" s="258">
        <f t="shared" si="20"/>
        <v>0</v>
      </c>
      <c r="M42" s="258">
        <f t="shared" si="20"/>
        <v>0</v>
      </c>
      <c r="N42" s="258">
        <f t="shared" si="20"/>
        <v>0</v>
      </c>
      <c r="O42" s="258">
        <f t="shared" si="20"/>
        <v>0</v>
      </c>
      <c r="P42" s="258">
        <f>SUM(D42:O42)</f>
        <v>0</v>
      </c>
      <c r="Q42" s="118"/>
    </row>
    <row r="43" spans="1:17" s="83" customFormat="1" ht="15.75" thickBot="1">
      <c r="A43" s="94" t="s">
        <v>170</v>
      </c>
      <c r="B43" s="43" t="s">
        <v>213</v>
      </c>
      <c r="C43" s="118"/>
      <c r="D43" s="61">
        <f aca="true" t="shared" si="21" ref="D43:P43">ROUND(SUM(D36:D42),0)</f>
        <v>0</v>
      </c>
      <c r="E43" s="61">
        <f t="shared" si="21"/>
        <v>0</v>
      </c>
      <c r="F43" s="61">
        <f t="shared" si="21"/>
        <v>0</v>
      </c>
      <c r="G43" s="61">
        <f t="shared" si="21"/>
        <v>0</v>
      </c>
      <c r="H43" s="61">
        <f t="shared" si="21"/>
        <v>0</v>
      </c>
      <c r="I43" s="61">
        <f t="shared" si="21"/>
        <v>0</v>
      </c>
      <c r="J43" s="61">
        <f t="shared" si="21"/>
        <v>0</v>
      </c>
      <c r="K43" s="61">
        <f t="shared" si="21"/>
        <v>0</v>
      </c>
      <c r="L43" s="61">
        <f t="shared" si="21"/>
        <v>0</v>
      </c>
      <c r="M43" s="61">
        <f t="shared" si="21"/>
        <v>0</v>
      </c>
      <c r="N43" s="61">
        <f t="shared" si="21"/>
        <v>0</v>
      </c>
      <c r="O43" s="61">
        <f t="shared" si="21"/>
        <v>0</v>
      </c>
      <c r="P43" s="62">
        <f t="shared" si="21"/>
        <v>0</v>
      </c>
      <c r="Q43" s="118"/>
    </row>
    <row r="44" spans="1:17" s="83" customFormat="1" ht="24.75" customHeight="1" thickTop="1">
      <c r="A44" s="108" t="s">
        <v>29</v>
      </c>
      <c r="C44" s="118"/>
      <c r="D44" s="118"/>
      <c r="E44" s="118"/>
      <c r="F44" s="118"/>
      <c r="G44" s="118"/>
      <c r="H44" s="118"/>
      <c r="I44" s="118"/>
      <c r="J44" s="118"/>
      <c r="K44" s="118"/>
      <c r="L44" s="118"/>
      <c r="M44" s="118"/>
      <c r="N44" s="118"/>
      <c r="O44" s="118"/>
      <c r="P44" s="118"/>
      <c r="Q44" s="118"/>
    </row>
    <row r="45" spans="1:17" s="83" customFormat="1" ht="14.25">
      <c r="A45" s="94" t="s">
        <v>170</v>
      </c>
      <c r="B45" s="119" t="s">
        <v>214</v>
      </c>
      <c r="C45" s="118"/>
      <c r="D45" s="123"/>
      <c r="E45" s="123"/>
      <c r="F45" s="123"/>
      <c r="G45" s="123"/>
      <c r="H45" s="123"/>
      <c r="I45" s="123"/>
      <c r="J45" s="123"/>
      <c r="K45" s="123"/>
      <c r="L45" s="123"/>
      <c r="M45" s="123"/>
      <c r="N45" s="123"/>
      <c r="O45" s="123"/>
      <c r="P45" s="124">
        <f aca="true" t="shared" si="22" ref="P45:P51">IF(P27&gt;0,P36/P27,0)</f>
        <v>0</v>
      </c>
      <c r="Q45" s="128"/>
    </row>
    <row r="46" spans="1:17" s="83" customFormat="1" ht="14.25">
      <c r="A46" s="94" t="s">
        <v>170</v>
      </c>
      <c r="B46" s="119" t="s">
        <v>215</v>
      </c>
      <c r="C46" s="118"/>
      <c r="D46" s="123"/>
      <c r="E46" s="123"/>
      <c r="F46" s="123"/>
      <c r="G46" s="123"/>
      <c r="H46" s="123"/>
      <c r="I46" s="123"/>
      <c r="J46" s="123"/>
      <c r="K46" s="123"/>
      <c r="L46" s="123"/>
      <c r="M46" s="123"/>
      <c r="N46" s="123"/>
      <c r="O46" s="123"/>
      <c r="P46" s="124">
        <f t="shared" si="22"/>
        <v>0</v>
      </c>
      <c r="Q46" s="128"/>
    </row>
    <row r="47" spans="1:17" s="83" customFormat="1" ht="14.25">
      <c r="A47" s="94" t="s">
        <v>170</v>
      </c>
      <c r="B47" s="119" t="s">
        <v>216</v>
      </c>
      <c r="C47" s="118"/>
      <c r="D47" s="123"/>
      <c r="E47" s="123"/>
      <c r="F47" s="123"/>
      <c r="G47" s="123"/>
      <c r="H47" s="123"/>
      <c r="I47" s="123"/>
      <c r="J47" s="123"/>
      <c r="K47" s="123"/>
      <c r="L47" s="123"/>
      <c r="M47" s="123"/>
      <c r="N47" s="123"/>
      <c r="O47" s="123"/>
      <c r="P47" s="124">
        <f t="shared" si="22"/>
        <v>0</v>
      </c>
      <c r="Q47" s="128"/>
    </row>
    <row r="48" spans="1:17" s="83" customFormat="1" ht="14.25">
      <c r="A48" s="94" t="s">
        <v>170</v>
      </c>
      <c r="B48" s="119" t="s">
        <v>217</v>
      </c>
      <c r="C48" s="118"/>
      <c r="D48" s="123"/>
      <c r="E48" s="123"/>
      <c r="F48" s="123"/>
      <c r="G48" s="123"/>
      <c r="H48" s="123"/>
      <c r="I48" s="123"/>
      <c r="J48" s="123"/>
      <c r="K48" s="123"/>
      <c r="L48" s="123"/>
      <c r="M48" s="123"/>
      <c r="N48" s="123"/>
      <c r="O48" s="123"/>
      <c r="P48" s="124">
        <f t="shared" si="22"/>
        <v>0</v>
      </c>
      <c r="Q48" s="128"/>
    </row>
    <row r="49" spans="1:17" s="83" customFormat="1" ht="14.25">
      <c r="A49" s="94" t="s">
        <v>170</v>
      </c>
      <c r="B49" s="119" t="s">
        <v>218</v>
      </c>
      <c r="C49" s="118"/>
      <c r="D49" s="123"/>
      <c r="E49" s="123"/>
      <c r="F49" s="123"/>
      <c r="G49" s="123"/>
      <c r="H49" s="123"/>
      <c r="I49" s="123"/>
      <c r="J49" s="123"/>
      <c r="K49" s="123"/>
      <c r="L49" s="123"/>
      <c r="M49" s="123"/>
      <c r="N49" s="123"/>
      <c r="O49" s="123"/>
      <c r="P49" s="124">
        <f t="shared" si="22"/>
        <v>0</v>
      </c>
      <c r="Q49" s="128"/>
    </row>
    <row r="50" spans="1:17" s="83" customFormat="1" ht="14.25">
      <c r="A50" s="94" t="s">
        <v>170</v>
      </c>
      <c r="B50" s="119" t="s">
        <v>219</v>
      </c>
      <c r="C50" s="118"/>
      <c r="D50" s="123"/>
      <c r="E50" s="123"/>
      <c r="F50" s="123"/>
      <c r="G50" s="123"/>
      <c r="H50" s="123"/>
      <c r="I50" s="123"/>
      <c r="J50" s="123"/>
      <c r="K50" s="123"/>
      <c r="L50" s="123"/>
      <c r="M50" s="123"/>
      <c r="N50" s="123"/>
      <c r="O50" s="123"/>
      <c r="P50" s="124">
        <f t="shared" si="22"/>
        <v>0</v>
      </c>
      <c r="Q50" s="128"/>
    </row>
    <row r="51" spans="1:17" s="83" customFormat="1" ht="14.25">
      <c r="A51" s="94" t="s">
        <v>170</v>
      </c>
      <c r="B51" s="119" t="s">
        <v>220</v>
      </c>
      <c r="C51" s="118"/>
      <c r="D51" s="123"/>
      <c r="E51" s="123"/>
      <c r="F51" s="123"/>
      <c r="G51" s="123"/>
      <c r="H51" s="123"/>
      <c r="I51" s="123"/>
      <c r="J51" s="123"/>
      <c r="K51" s="123"/>
      <c r="L51" s="123"/>
      <c r="M51" s="123"/>
      <c r="N51" s="123"/>
      <c r="O51" s="123"/>
      <c r="P51" s="124">
        <f t="shared" si="22"/>
        <v>0</v>
      </c>
      <c r="Q51" s="128"/>
    </row>
    <row r="52" spans="1:17" s="83" customFormat="1" ht="15.75" thickBot="1">
      <c r="A52" s="94" t="s">
        <v>170</v>
      </c>
      <c r="B52" s="33" t="s">
        <v>221</v>
      </c>
      <c r="C52" s="118"/>
      <c r="D52" s="126">
        <f aca="true" t="shared" si="23" ref="D52:P52">IF(D34&gt;0,D43/(D34),0)</f>
        <v>0</v>
      </c>
      <c r="E52" s="126">
        <f t="shared" si="23"/>
        <v>0</v>
      </c>
      <c r="F52" s="126">
        <f t="shared" si="23"/>
        <v>0</v>
      </c>
      <c r="G52" s="126">
        <f t="shared" si="23"/>
        <v>0</v>
      </c>
      <c r="H52" s="126">
        <f t="shared" si="23"/>
        <v>0</v>
      </c>
      <c r="I52" s="126">
        <f t="shared" si="23"/>
        <v>0</v>
      </c>
      <c r="J52" s="126">
        <f t="shared" si="23"/>
        <v>0</v>
      </c>
      <c r="K52" s="126">
        <f t="shared" si="23"/>
        <v>0</v>
      </c>
      <c r="L52" s="126">
        <f t="shared" si="23"/>
        <v>0</v>
      </c>
      <c r="M52" s="126">
        <f t="shared" si="23"/>
        <v>0</v>
      </c>
      <c r="N52" s="126">
        <f t="shared" si="23"/>
        <v>0</v>
      </c>
      <c r="O52" s="126">
        <f t="shared" si="23"/>
        <v>0</v>
      </c>
      <c r="P52" s="127">
        <f t="shared" si="23"/>
        <v>0</v>
      </c>
      <c r="Q52" s="118"/>
    </row>
    <row r="53" spans="1:17" ht="15" thickTop="1">
      <c r="A53" s="82" t="s">
        <v>130</v>
      </c>
      <c r="B53" s="83"/>
      <c r="C53" s="42"/>
      <c r="P53" s="42"/>
      <c r="Q53" s="42"/>
    </row>
    <row r="54" ht="14.25" hidden="1"/>
    <row r="55" ht="15" hidden="1">
      <c r="B55" s="155"/>
    </row>
    <row r="56" spans="1:2" ht="14.25" hidden="1">
      <c r="A56" s="259"/>
      <c r="B56" s="260"/>
    </row>
    <row r="57" spans="1:2" ht="14.25" hidden="1">
      <c r="A57" s="259"/>
      <c r="B57" s="260"/>
    </row>
    <row r="58" spans="1:2" ht="14.25" hidden="1">
      <c r="A58" s="259"/>
      <c r="B58" s="260"/>
    </row>
    <row r="59" spans="1:2" ht="14.25" hidden="1">
      <c r="A59" s="259"/>
      <c r="B59" s="260"/>
    </row>
    <row r="60" spans="1:2" ht="14.25" hidden="1">
      <c r="A60" s="259"/>
      <c r="B60" s="260"/>
    </row>
  </sheetData>
  <sheetProtection password="C331" sheet="1" formatColumns="0"/>
  <mergeCells count="2">
    <mergeCell ref="A1:B1"/>
    <mergeCell ref="C1:P1"/>
  </mergeCells>
  <printOptions/>
  <pageMargins left="0.5" right="0.5" top="0.5" bottom="0.5" header="0.5" footer="0.5"/>
  <pageSetup cellComments="asDisplayed" fitToHeight="1" fitToWidth="1" horizontalDpi="600" verticalDpi="600" orientation="landscape" paperSize="5" scale="52" r:id="rId1"/>
  <headerFooter alignWithMargins="0">
    <oddFooter>&amp;L&amp;A&amp;CMedical and Pharmacy Premiums&amp;R&amp;D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75"/>
  <sheetViews>
    <sheetView zoomScalePageLayoutView="0" workbookViewId="0" topLeftCell="A1">
      <selection activeCell="A1" sqref="A1:B1"/>
    </sheetView>
  </sheetViews>
  <sheetFormatPr defaultColWidth="0" defaultRowHeight="12.75" zeroHeight="1"/>
  <cols>
    <col min="1" max="1" width="24.83203125" style="83" customWidth="1"/>
    <col min="2" max="2" width="40.83203125" style="83" customWidth="1"/>
    <col min="3" max="3" width="28.33203125" style="83" customWidth="1"/>
    <col min="4" max="16" width="17.83203125" style="83" customWidth="1"/>
    <col min="17" max="17" width="2.83203125" style="83" customWidth="1"/>
    <col min="18" max="23" width="12.83203125" style="83" hidden="1" customWidth="1"/>
    <col min="24" max="16384" width="0" style="83" hidden="1" customWidth="1"/>
  </cols>
  <sheetData>
    <row r="1" spans="1:17" ht="30" customHeight="1">
      <c r="A1" s="305" t="s">
        <v>19</v>
      </c>
      <c r="B1" s="305"/>
      <c r="C1" s="306"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06"/>
      <c r="E1" s="306"/>
      <c r="F1" s="306"/>
      <c r="G1" s="306"/>
      <c r="H1" s="306"/>
      <c r="I1" s="306"/>
      <c r="J1" s="306"/>
      <c r="K1" s="306"/>
      <c r="L1" s="306"/>
      <c r="M1" s="306"/>
      <c r="N1" s="306"/>
      <c r="O1" s="306"/>
      <c r="P1" s="306"/>
      <c r="Q1" s="96"/>
    </row>
    <row r="2" spans="1:17" ht="15">
      <c r="A2" s="82" t="s">
        <v>67</v>
      </c>
      <c r="B2" s="97">
        <f>+'Part 1'!B2:E2</f>
        <v>0</v>
      </c>
      <c r="C2" s="97"/>
      <c r="D2" s="97"/>
      <c r="E2" s="97"/>
      <c r="F2" s="97"/>
      <c r="G2" s="97"/>
      <c r="H2" s="97"/>
      <c r="I2" s="97"/>
      <c r="J2" s="97"/>
      <c r="K2" s="97"/>
      <c r="L2" s="97"/>
      <c r="M2" s="97"/>
      <c r="N2" s="97"/>
      <c r="O2" s="97"/>
      <c r="P2" s="97"/>
      <c r="Q2" s="98"/>
    </row>
    <row r="3" spans="1:17" ht="15">
      <c r="A3" s="82" t="s">
        <v>3</v>
      </c>
      <c r="B3" s="85">
        <f>+'Part 1'!B3</f>
        <v>2020</v>
      </c>
      <c r="C3" s="82" t="s">
        <v>18</v>
      </c>
      <c r="D3" s="254" t="str">
        <f>+'Part 1'!D3</f>
        <v>STAR KIDS</v>
      </c>
      <c r="F3" s="255"/>
      <c r="G3" s="243"/>
      <c r="H3" s="243"/>
      <c r="I3" s="243"/>
      <c r="J3" s="243"/>
      <c r="K3" s="243"/>
      <c r="L3" s="243"/>
      <c r="M3" s="243"/>
      <c r="N3" s="243"/>
      <c r="O3" s="243"/>
      <c r="P3" s="244"/>
      <c r="Q3" s="98"/>
    </row>
    <row r="4" spans="1:17" ht="15">
      <c r="A4" s="82" t="s">
        <v>4</v>
      </c>
      <c r="B4" s="99">
        <f>+'Part 1'!B4</f>
        <v>0</v>
      </c>
      <c r="C4" s="92" t="s">
        <v>68</v>
      </c>
      <c r="D4" s="100">
        <f>+'Part 1'!D4</f>
        <v>0</v>
      </c>
      <c r="F4" s="245"/>
      <c r="G4" s="246"/>
      <c r="H4" s="246"/>
      <c r="I4" s="246"/>
      <c r="J4" s="246"/>
      <c r="K4" s="246"/>
      <c r="L4" s="246"/>
      <c r="M4" s="246"/>
      <c r="N4" s="246"/>
      <c r="O4" s="246"/>
      <c r="P4" s="246"/>
      <c r="Q4" s="101"/>
    </row>
    <row r="5" spans="1:17" ht="15">
      <c r="A5" s="82" t="s">
        <v>5</v>
      </c>
      <c r="B5" s="100">
        <f>+'Part 1'!B5</f>
        <v>0</v>
      </c>
      <c r="C5" s="82" t="s">
        <v>62</v>
      </c>
      <c r="D5" s="99">
        <f>+'Part 1'!D5</f>
        <v>0</v>
      </c>
      <c r="F5" s="246"/>
      <c r="G5" s="246"/>
      <c r="H5" s="246"/>
      <c r="I5" s="246"/>
      <c r="J5" s="246"/>
      <c r="K5" s="246"/>
      <c r="L5" s="246"/>
      <c r="M5" s="246"/>
      <c r="N5" s="246"/>
      <c r="O5" s="246"/>
      <c r="P5" s="246"/>
      <c r="Q5" s="101"/>
    </row>
    <row r="6" spans="1:17" ht="30" customHeight="1">
      <c r="A6" s="86" t="s">
        <v>77</v>
      </c>
      <c r="B6" s="85" t="s">
        <v>63</v>
      </c>
      <c r="C6" s="19"/>
      <c r="D6" s="19"/>
      <c r="F6" s="116"/>
      <c r="G6" s="103"/>
      <c r="H6" s="103"/>
      <c r="I6" s="103"/>
      <c r="J6" s="103"/>
      <c r="K6" s="103"/>
      <c r="L6" s="103"/>
      <c r="M6" s="103"/>
      <c r="N6" s="103"/>
      <c r="O6" s="103"/>
      <c r="P6" s="103"/>
      <c r="Q6" s="117"/>
    </row>
    <row r="7" spans="1:17" s="261" customFormat="1" ht="30" customHeight="1">
      <c r="A7" s="129" t="s">
        <v>137</v>
      </c>
      <c r="B7" s="142" t="s">
        <v>138</v>
      </c>
      <c r="C7" s="86" t="s">
        <v>0</v>
      </c>
      <c r="D7" s="104" t="str">
        <f>+'Part 1'!D7</f>
        <v>Sep-19</v>
      </c>
      <c r="E7" s="104" t="str">
        <f>+'Part 1'!E7</f>
        <v>Oct-19</v>
      </c>
      <c r="F7" s="104" t="str">
        <f>+'Part 1'!F7</f>
        <v>Nov-19</v>
      </c>
      <c r="G7" s="104" t="str">
        <f>+'Part 1'!G7</f>
        <v>Dec-19</v>
      </c>
      <c r="H7" s="104" t="str">
        <f>+'Part 1'!H7</f>
        <v>Jan-20</v>
      </c>
      <c r="I7" s="104" t="str">
        <f>+'Part 1'!I7</f>
        <v>Feb-20</v>
      </c>
      <c r="J7" s="104" t="str">
        <f>+'Part 1'!J7</f>
        <v>Mar-20</v>
      </c>
      <c r="K7" s="104" t="str">
        <f>+'Part 1'!K7</f>
        <v>Apr-20</v>
      </c>
      <c r="L7" s="104" t="str">
        <f>+'Part 1'!L7</f>
        <v>May-20</v>
      </c>
      <c r="M7" s="104" t="str">
        <f>+'Part 1'!M7</f>
        <v>Jun-20</v>
      </c>
      <c r="N7" s="104" t="str">
        <f>+'Part 1'!N7</f>
        <v>Jul-20</v>
      </c>
      <c r="O7" s="104" t="str">
        <f>+'Part 1'!O7</f>
        <v>Aug-20</v>
      </c>
      <c r="P7" s="95" t="s">
        <v>1</v>
      </c>
      <c r="Q7" s="130"/>
    </row>
    <row r="8" ht="24.75" customHeight="1">
      <c r="A8" s="108" t="s">
        <v>64</v>
      </c>
    </row>
    <row r="9" spans="1:17" ht="14.25">
      <c r="A9" s="94" t="s">
        <v>170</v>
      </c>
      <c r="B9" s="119" t="s">
        <v>182</v>
      </c>
      <c r="C9" s="118"/>
      <c r="D9" s="37"/>
      <c r="E9" s="37"/>
      <c r="F9" s="37"/>
      <c r="G9" s="37"/>
      <c r="H9" s="37"/>
      <c r="I9" s="37"/>
      <c r="J9" s="37"/>
      <c r="K9" s="37"/>
      <c r="L9" s="37"/>
      <c r="M9" s="37"/>
      <c r="N9" s="37"/>
      <c r="O9" s="37"/>
      <c r="P9" s="34">
        <f aca="true" t="shared" si="0" ref="P9:P15">SUM(D9:O9)</f>
        <v>0</v>
      </c>
      <c r="Q9" s="36"/>
    </row>
    <row r="10" spans="1:17" ht="14.25">
      <c r="A10" s="94" t="s">
        <v>170</v>
      </c>
      <c r="B10" s="119" t="s">
        <v>183</v>
      </c>
      <c r="C10" s="118"/>
      <c r="D10" s="37"/>
      <c r="E10" s="37"/>
      <c r="F10" s="37"/>
      <c r="G10" s="37"/>
      <c r="H10" s="37"/>
      <c r="I10" s="37"/>
      <c r="J10" s="37"/>
      <c r="K10" s="37"/>
      <c r="L10" s="37"/>
      <c r="M10" s="37"/>
      <c r="N10" s="37"/>
      <c r="O10" s="37"/>
      <c r="P10" s="34">
        <f t="shared" si="0"/>
        <v>0</v>
      </c>
      <c r="Q10" s="36"/>
    </row>
    <row r="11" spans="1:17" ht="14.25">
      <c r="A11" s="94" t="s">
        <v>170</v>
      </c>
      <c r="B11" s="119" t="s">
        <v>184</v>
      </c>
      <c r="C11" s="118"/>
      <c r="D11" s="37"/>
      <c r="E11" s="37"/>
      <c r="F11" s="37"/>
      <c r="G11" s="37"/>
      <c r="H11" s="37"/>
      <c r="I11" s="37"/>
      <c r="J11" s="37"/>
      <c r="K11" s="37"/>
      <c r="L11" s="37"/>
      <c r="M11" s="37"/>
      <c r="N11" s="37"/>
      <c r="O11" s="37"/>
      <c r="P11" s="34">
        <f t="shared" si="0"/>
        <v>0</v>
      </c>
      <c r="Q11" s="36"/>
    </row>
    <row r="12" spans="1:17" ht="14.25">
      <c r="A12" s="94" t="s">
        <v>170</v>
      </c>
      <c r="B12" s="119" t="s">
        <v>185</v>
      </c>
      <c r="C12" s="118"/>
      <c r="D12" s="37"/>
      <c r="E12" s="37"/>
      <c r="F12" s="37"/>
      <c r="G12" s="37"/>
      <c r="H12" s="37"/>
      <c r="I12" s="37"/>
      <c r="J12" s="37"/>
      <c r="K12" s="37"/>
      <c r="L12" s="37"/>
      <c r="M12" s="37"/>
      <c r="N12" s="37"/>
      <c r="O12" s="37"/>
      <c r="P12" s="34">
        <f t="shared" si="0"/>
        <v>0</v>
      </c>
      <c r="Q12" s="36"/>
    </row>
    <row r="13" spans="1:17" ht="14.25">
      <c r="A13" s="94" t="s">
        <v>170</v>
      </c>
      <c r="B13" s="119" t="s">
        <v>186</v>
      </c>
      <c r="C13" s="118"/>
      <c r="D13" s="37"/>
      <c r="E13" s="37"/>
      <c r="F13" s="37"/>
      <c r="G13" s="37"/>
      <c r="H13" s="37"/>
      <c r="I13" s="37"/>
      <c r="J13" s="37"/>
      <c r="K13" s="37"/>
      <c r="L13" s="37"/>
      <c r="M13" s="37"/>
      <c r="N13" s="37"/>
      <c r="O13" s="37"/>
      <c r="P13" s="34">
        <f t="shared" si="0"/>
        <v>0</v>
      </c>
      <c r="Q13" s="36"/>
    </row>
    <row r="14" spans="1:17" ht="14.25">
      <c r="A14" s="94" t="s">
        <v>170</v>
      </c>
      <c r="B14" s="119" t="s">
        <v>187</v>
      </c>
      <c r="C14" s="118"/>
      <c r="D14" s="37"/>
      <c r="E14" s="37"/>
      <c r="F14" s="37"/>
      <c r="G14" s="37"/>
      <c r="H14" s="37"/>
      <c r="I14" s="37"/>
      <c r="J14" s="37"/>
      <c r="K14" s="37"/>
      <c r="L14" s="37"/>
      <c r="M14" s="37"/>
      <c r="N14" s="37"/>
      <c r="O14" s="37"/>
      <c r="P14" s="34">
        <f t="shared" si="0"/>
        <v>0</v>
      </c>
      <c r="Q14" s="36"/>
    </row>
    <row r="15" spans="1:17" ht="14.25">
      <c r="A15" s="94" t="s">
        <v>170</v>
      </c>
      <c r="B15" s="119" t="s">
        <v>188</v>
      </c>
      <c r="C15" s="118"/>
      <c r="D15" s="37"/>
      <c r="E15" s="37"/>
      <c r="F15" s="37"/>
      <c r="G15" s="37"/>
      <c r="H15" s="37"/>
      <c r="I15" s="37"/>
      <c r="J15" s="37"/>
      <c r="K15" s="37"/>
      <c r="L15" s="37"/>
      <c r="M15" s="37"/>
      <c r="N15" s="37"/>
      <c r="O15" s="37"/>
      <c r="P15" s="34">
        <f t="shared" si="0"/>
        <v>0</v>
      </c>
      <c r="Q15" s="36"/>
    </row>
    <row r="16" spans="1:17" ht="15.75" thickBot="1">
      <c r="A16" s="94" t="s">
        <v>170</v>
      </c>
      <c r="B16" s="121" t="s">
        <v>222</v>
      </c>
      <c r="C16" s="36"/>
      <c r="D16" s="61">
        <f aca="true" t="shared" si="1" ref="D16:P16">ROUND(SUM(D9:D15),0)</f>
        <v>0</v>
      </c>
      <c r="E16" s="61">
        <f t="shared" si="1"/>
        <v>0</v>
      </c>
      <c r="F16" s="61">
        <f t="shared" si="1"/>
        <v>0</v>
      </c>
      <c r="G16" s="61">
        <f t="shared" si="1"/>
        <v>0</v>
      </c>
      <c r="H16" s="61">
        <f t="shared" si="1"/>
        <v>0</v>
      </c>
      <c r="I16" s="61">
        <f t="shared" si="1"/>
        <v>0</v>
      </c>
      <c r="J16" s="61">
        <f t="shared" si="1"/>
        <v>0</v>
      </c>
      <c r="K16" s="61">
        <f t="shared" si="1"/>
        <v>0</v>
      </c>
      <c r="L16" s="61">
        <f t="shared" si="1"/>
        <v>0</v>
      </c>
      <c r="M16" s="61">
        <f t="shared" si="1"/>
        <v>0</v>
      </c>
      <c r="N16" s="61">
        <f t="shared" si="1"/>
        <v>0</v>
      </c>
      <c r="O16" s="61">
        <f t="shared" si="1"/>
        <v>0</v>
      </c>
      <c r="P16" s="62">
        <f t="shared" si="1"/>
        <v>0</v>
      </c>
      <c r="Q16" s="36"/>
    </row>
    <row r="17" spans="1:17" ht="24.75" customHeight="1" thickTop="1">
      <c r="A17" s="131" t="s">
        <v>65</v>
      </c>
      <c r="C17" s="132"/>
      <c r="D17" s="132"/>
      <c r="E17" s="132"/>
      <c r="F17" s="132"/>
      <c r="Q17" s="23"/>
    </row>
    <row r="18" spans="1:17" ht="14.25">
      <c r="A18" s="94" t="s">
        <v>170</v>
      </c>
      <c r="B18" s="119" t="s">
        <v>190</v>
      </c>
      <c r="C18" s="118"/>
      <c r="D18" s="37"/>
      <c r="E18" s="37"/>
      <c r="F18" s="37"/>
      <c r="G18" s="37"/>
      <c r="H18" s="37"/>
      <c r="I18" s="37"/>
      <c r="J18" s="37"/>
      <c r="K18" s="37"/>
      <c r="L18" s="37"/>
      <c r="M18" s="37"/>
      <c r="N18" s="37"/>
      <c r="O18" s="37"/>
      <c r="P18" s="34">
        <f aca="true" t="shared" si="2" ref="P18:P23">SUM(D18:O18)</f>
        <v>0</v>
      </c>
      <c r="Q18" s="36"/>
    </row>
    <row r="19" spans="1:17" ht="14.25">
      <c r="A19" s="94" t="s">
        <v>170</v>
      </c>
      <c r="B19" s="119" t="s">
        <v>191</v>
      </c>
      <c r="C19" s="118"/>
      <c r="D19" s="37"/>
      <c r="E19" s="37"/>
      <c r="F19" s="37"/>
      <c r="G19" s="37"/>
      <c r="H19" s="37"/>
      <c r="I19" s="37"/>
      <c r="J19" s="37"/>
      <c r="K19" s="37"/>
      <c r="L19" s="37"/>
      <c r="M19" s="37"/>
      <c r="N19" s="37"/>
      <c r="O19" s="37"/>
      <c r="P19" s="34">
        <f t="shared" si="2"/>
        <v>0</v>
      </c>
      <c r="Q19" s="36"/>
    </row>
    <row r="20" spans="1:17" ht="14.25">
      <c r="A20" s="94" t="s">
        <v>170</v>
      </c>
      <c r="B20" s="119" t="s">
        <v>192</v>
      </c>
      <c r="C20" s="118"/>
      <c r="D20" s="37"/>
      <c r="E20" s="37"/>
      <c r="F20" s="37"/>
      <c r="G20" s="37"/>
      <c r="H20" s="37"/>
      <c r="I20" s="37"/>
      <c r="J20" s="37"/>
      <c r="K20" s="37"/>
      <c r="L20" s="37"/>
      <c r="M20" s="37"/>
      <c r="N20" s="37"/>
      <c r="O20" s="37"/>
      <c r="P20" s="34">
        <f t="shared" si="2"/>
        <v>0</v>
      </c>
      <c r="Q20" s="36"/>
    </row>
    <row r="21" spans="1:17" ht="14.25">
      <c r="A21" s="94" t="s">
        <v>170</v>
      </c>
      <c r="B21" s="119" t="s">
        <v>193</v>
      </c>
      <c r="C21" s="118"/>
      <c r="D21" s="37"/>
      <c r="E21" s="37"/>
      <c r="F21" s="37"/>
      <c r="G21" s="37"/>
      <c r="H21" s="37"/>
      <c r="I21" s="37"/>
      <c r="J21" s="37"/>
      <c r="K21" s="37"/>
      <c r="L21" s="37"/>
      <c r="M21" s="37"/>
      <c r="N21" s="37"/>
      <c r="O21" s="37"/>
      <c r="P21" s="34">
        <f t="shared" si="2"/>
        <v>0</v>
      </c>
      <c r="Q21" s="36"/>
    </row>
    <row r="22" spans="1:17" ht="14.25">
      <c r="A22" s="94" t="s">
        <v>170</v>
      </c>
      <c r="B22" s="119" t="s">
        <v>194</v>
      </c>
      <c r="C22" s="118"/>
      <c r="D22" s="37"/>
      <c r="E22" s="37"/>
      <c r="F22" s="37"/>
      <c r="G22" s="37"/>
      <c r="H22" s="37"/>
      <c r="I22" s="37"/>
      <c r="J22" s="37"/>
      <c r="K22" s="37"/>
      <c r="L22" s="37"/>
      <c r="M22" s="37"/>
      <c r="N22" s="37"/>
      <c r="O22" s="37"/>
      <c r="P22" s="34">
        <f t="shared" si="2"/>
        <v>0</v>
      </c>
      <c r="Q22" s="36"/>
    </row>
    <row r="23" spans="1:17" ht="14.25">
      <c r="A23" s="94" t="s">
        <v>170</v>
      </c>
      <c r="B23" s="119" t="s">
        <v>195</v>
      </c>
      <c r="C23" s="118"/>
      <c r="D23" s="37"/>
      <c r="E23" s="37"/>
      <c r="F23" s="37"/>
      <c r="G23" s="37"/>
      <c r="H23" s="37"/>
      <c r="I23" s="37"/>
      <c r="J23" s="37"/>
      <c r="K23" s="37"/>
      <c r="L23" s="37"/>
      <c r="M23" s="37"/>
      <c r="N23" s="37"/>
      <c r="O23" s="37"/>
      <c r="P23" s="34">
        <f t="shared" si="2"/>
        <v>0</v>
      </c>
      <c r="Q23" s="36"/>
    </row>
    <row r="24" spans="1:17" ht="14.25">
      <c r="A24" s="94" t="s">
        <v>170</v>
      </c>
      <c r="B24" s="119" t="s">
        <v>196</v>
      </c>
      <c r="C24" s="118"/>
      <c r="D24" s="37"/>
      <c r="E24" s="37"/>
      <c r="F24" s="37"/>
      <c r="G24" s="37"/>
      <c r="H24" s="37"/>
      <c r="I24" s="37"/>
      <c r="J24" s="37"/>
      <c r="K24" s="37"/>
      <c r="L24" s="37"/>
      <c r="M24" s="37"/>
      <c r="N24" s="37"/>
      <c r="O24" s="37"/>
      <c r="P24" s="34">
        <f>SUM(D24:O24)</f>
        <v>0</v>
      </c>
      <c r="Q24" s="36"/>
    </row>
    <row r="25" spans="1:17" ht="15.75" thickBot="1">
      <c r="A25" s="94" t="s">
        <v>170</v>
      </c>
      <c r="B25" s="23" t="s">
        <v>223</v>
      </c>
      <c r="C25" s="36"/>
      <c r="D25" s="61">
        <f aca="true" t="shared" si="3" ref="D25:P25">ROUND(SUM(D18:D24),0)</f>
        <v>0</v>
      </c>
      <c r="E25" s="61">
        <f t="shared" si="3"/>
        <v>0</v>
      </c>
      <c r="F25" s="61">
        <f t="shared" si="3"/>
        <v>0</v>
      </c>
      <c r="G25" s="61">
        <f t="shared" si="3"/>
        <v>0</v>
      </c>
      <c r="H25" s="61">
        <f t="shared" si="3"/>
        <v>0</v>
      </c>
      <c r="I25" s="61">
        <f t="shared" si="3"/>
        <v>0</v>
      </c>
      <c r="J25" s="61">
        <f t="shared" si="3"/>
        <v>0</v>
      </c>
      <c r="K25" s="61">
        <f t="shared" si="3"/>
        <v>0</v>
      </c>
      <c r="L25" s="61">
        <f t="shared" si="3"/>
        <v>0</v>
      </c>
      <c r="M25" s="61">
        <f t="shared" si="3"/>
        <v>0</v>
      </c>
      <c r="N25" s="61">
        <f t="shared" si="3"/>
        <v>0</v>
      </c>
      <c r="O25" s="61">
        <f t="shared" si="3"/>
        <v>0</v>
      </c>
      <c r="P25" s="62">
        <f t="shared" si="3"/>
        <v>0</v>
      </c>
      <c r="Q25" s="36"/>
    </row>
    <row r="26" spans="1:17" ht="24.75" customHeight="1" thickTop="1">
      <c r="A26" s="132" t="s">
        <v>66</v>
      </c>
      <c r="C26" s="132"/>
      <c r="D26" s="132"/>
      <c r="E26" s="132"/>
      <c r="F26" s="132"/>
      <c r="G26" s="132"/>
      <c r="H26" s="132"/>
      <c r="I26" s="132"/>
      <c r="J26" s="132"/>
      <c r="K26" s="132"/>
      <c r="L26" s="132"/>
      <c r="M26" s="132"/>
      <c r="N26" s="132"/>
      <c r="O26" s="132"/>
      <c r="P26" s="132"/>
      <c r="Q26" s="36"/>
    </row>
    <row r="27" spans="1:17" ht="14.25">
      <c r="A27" s="94" t="s">
        <v>170</v>
      </c>
      <c r="B27" s="119" t="s">
        <v>198</v>
      </c>
      <c r="C27" s="118"/>
      <c r="D27" s="37"/>
      <c r="E27" s="37"/>
      <c r="F27" s="37"/>
      <c r="G27" s="37"/>
      <c r="H27" s="37"/>
      <c r="I27" s="37"/>
      <c r="J27" s="37"/>
      <c r="K27" s="37"/>
      <c r="L27" s="37"/>
      <c r="M27" s="37"/>
      <c r="N27" s="37"/>
      <c r="O27" s="37"/>
      <c r="P27" s="34">
        <f aca="true" t="shared" si="4" ref="P27:P32">SUM(D27:O27)</f>
        <v>0</v>
      </c>
      <c r="Q27" s="36"/>
    </row>
    <row r="28" spans="1:17" ht="14.25">
      <c r="A28" s="94" t="s">
        <v>170</v>
      </c>
      <c r="B28" s="119" t="s">
        <v>199</v>
      </c>
      <c r="C28" s="118"/>
      <c r="D28" s="37"/>
      <c r="E28" s="37"/>
      <c r="F28" s="37"/>
      <c r="G28" s="37"/>
      <c r="H28" s="37"/>
      <c r="I28" s="37"/>
      <c r="J28" s="37"/>
      <c r="K28" s="37"/>
      <c r="L28" s="37"/>
      <c r="M28" s="37"/>
      <c r="N28" s="37"/>
      <c r="O28" s="37"/>
      <c r="P28" s="34">
        <f t="shared" si="4"/>
        <v>0</v>
      </c>
      <c r="Q28" s="36"/>
    </row>
    <row r="29" spans="1:17" ht="14.25">
      <c r="A29" s="94" t="s">
        <v>170</v>
      </c>
      <c r="B29" s="119" t="s">
        <v>200</v>
      </c>
      <c r="C29" s="118"/>
      <c r="D29" s="37"/>
      <c r="E29" s="37"/>
      <c r="F29" s="37"/>
      <c r="G29" s="37"/>
      <c r="H29" s="37"/>
      <c r="I29" s="37"/>
      <c r="J29" s="37"/>
      <c r="K29" s="37"/>
      <c r="L29" s="37"/>
      <c r="M29" s="37"/>
      <c r="N29" s="37"/>
      <c r="O29" s="37"/>
      <c r="P29" s="34">
        <f t="shared" si="4"/>
        <v>0</v>
      </c>
      <c r="Q29" s="36"/>
    </row>
    <row r="30" spans="1:17" ht="14.25">
      <c r="A30" s="94" t="s">
        <v>170</v>
      </c>
      <c r="B30" s="119" t="s">
        <v>201</v>
      </c>
      <c r="C30" s="118"/>
      <c r="D30" s="37"/>
      <c r="E30" s="37"/>
      <c r="F30" s="37"/>
      <c r="G30" s="37"/>
      <c r="H30" s="37"/>
      <c r="I30" s="37"/>
      <c r="J30" s="37"/>
      <c r="K30" s="37"/>
      <c r="L30" s="37"/>
      <c r="M30" s="37"/>
      <c r="N30" s="37"/>
      <c r="O30" s="37"/>
      <c r="P30" s="34">
        <f t="shared" si="4"/>
        <v>0</v>
      </c>
      <c r="Q30" s="36"/>
    </row>
    <row r="31" spans="1:17" ht="14.25">
      <c r="A31" s="94" t="s">
        <v>170</v>
      </c>
      <c r="B31" s="119" t="s">
        <v>202</v>
      </c>
      <c r="C31" s="118"/>
      <c r="D31" s="37"/>
      <c r="E31" s="37"/>
      <c r="F31" s="37"/>
      <c r="G31" s="37"/>
      <c r="H31" s="37"/>
      <c r="I31" s="37"/>
      <c r="J31" s="37"/>
      <c r="K31" s="37"/>
      <c r="L31" s="37"/>
      <c r="M31" s="37"/>
      <c r="N31" s="37"/>
      <c r="O31" s="37"/>
      <c r="P31" s="34">
        <f t="shared" si="4"/>
        <v>0</v>
      </c>
      <c r="Q31" s="36"/>
    </row>
    <row r="32" spans="1:17" ht="14.25">
      <c r="A32" s="94" t="s">
        <v>170</v>
      </c>
      <c r="B32" s="119" t="s">
        <v>203</v>
      </c>
      <c r="C32" s="118"/>
      <c r="D32" s="37"/>
      <c r="E32" s="37"/>
      <c r="F32" s="37"/>
      <c r="G32" s="37"/>
      <c r="H32" s="37"/>
      <c r="I32" s="37"/>
      <c r="J32" s="37"/>
      <c r="K32" s="37"/>
      <c r="L32" s="37"/>
      <c r="M32" s="37"/>
      <c r="N32" s="37"/>
      <c r="O32" s="37"/>
      <c r="P32" s="34">
        <f t="shared" si="4"/>
        <v>0</v>
      </c>
      <c r="Q32" s="36"/>
    </row>
    <row r="33" spans="1:17" ht="14.25">
      <c r="A33" s="94" t="s">
        <v>170</v>
      </c>
      <c r="B33" s="119" t="s">
        <v>204</v>
      </c>
      <c r="C33" s="118"/>
      <c r="D33" s="37"/>
      <c r="E33" s="37"/>
      <c r="F33" s="37"/>
      <c r="G33" s="37"/>
      <c r="H33" s="37"/>
      <c r="I33" s="37"/>
      <c r="J33" s="37"/>
      <c r="K33" s="37"/>
      <c r="L33" s="37"/>
      <c r="M33" s="37"/>
      <c r="N33" s="37"/>
      <c r="O33" s="37"/>
      <c r="P33" s="34">
        <f>SUM(D33:O33)</f>
        <v>0</v>
      </c>
      <c r="Q33" s="36"/>
    </row>
    <row r="34" spans="1:17" ht="15.75" thickBot="1">
      <c r="A34" s="94" t="s">
        <v>170</v>
      </c>
      <c r="B34" s="121" t="s">
        <v>224</v>
      </c>
      <c r="C34" s="36"/>
      <c r="D34" s="61">
        <f aca="true" t="shared" si="5" ref="D34:P34">ROUND(SUM(D27:D33),0)</f>
        <v>0</v>
      </c>
      <c r="E34" s="61">
        <f t="shared" si="5"/>
        <v>0</v>
      </c>
      <c r="F34" s="61">
        <f t="shared" si="5"/>
        <v>0</v>
      </c>
      <c r="G34" s="61">
        <f t="shared" si="5"/>
        <v>0</v>
      </c>
      <c r="H34" s="61">
        <f t="shared" si="5"/>
        <v>0</v>
      </c>
      <c r="I34" s="61">
        <f t="shared" si="5"/>
        <v>0</v>
      </c>
      <c r="J34" s="61">
        <f t="shared" si="5"/>
        <v>0</v>
      </c>
      <c r="K34" s="61">
        <f t="shared" si="5"/>
        <v>0</v>
      </c>
      <c r="L34" s="61">
        <f t="shared" si="5"/>
        <v>0</v>
      </c>
      <c r="M34" s="61">
        <f t="shared" si="5"/>
        <v>0</v>
      </c>
      <c r="N34" s="61">
        <f t="shared" si="5"/>
        <v>0</v>
      </c>
      <c r="O34" s="61">
        <f t="shared" si="5"/>
        <v>0</v>
      </c>
      <c r="P34" s="62">
        <f t="shared" si="5"/>
        <v>0</v>
      </c>
      <c r="Q34" s="36"/>
    </row>
    <row r="35" spans="1:17" ht="24.75" customHeight="1" thickTop="1">
      <c r="A35" s="133" t="s">
        <v>94</v>
      </c>
      <c r="C35" s="132"/>
      <c r="D35" s="132"/>
      <c r="E35" s="132"/>
      <c r="Q35" s="23"/>
    </row>
    <row r="36" spans="1:17" ht="14.25">
      <c r="A36" s="94" t="s">
        <v>170</v>
      </c>
      <c r="B36" s="119" t="s">
        <v>206</v>
      </c>
      <c r="C36" s="118"/>
      <c r="D36" s="37"/>
      <c r="E36" s="37"/>
      <c r="F36" s="37"/>
      <c r="G36" s="37"/>
      <c r="H36" s="37"/>
      <c r="I36" s="37"/>
      <c r="J36" s="37"/>
      <c r="K36" s="37"/>
      <c r="L36" s="37"/>
      <c r="M36" s="37"/>
      <c r="N36" s="37"/>
      <c r="O36" s="37"/>
      <c r="P36" s="34">
        <f aca="true" t="shared" si="6" ref="P36:P41">SUM(D36:O36)</f>
        <v>0</v>
      </c>
      <c r="Q36" s="36"/>
    </row>
    <row r="37" spans="1:17" ht="14.25">
      <c r="A37" s="94" t="s">
        <v>170</v>
      </c>
      <c r="B37" s="119" t="s">
        <v>207</v>
      </c>
      <c r="C37" s="118"/>
      <c r="D37" s="37"/>
      <c r="E37" s="37"/>
      <c r="F37" s="37"/>
      <c r="G37" s="37"/>
      <c r="H37" s="37"/>
      <c r="I37" s="37"/>
      <c r="J37" s="37"/>
      <c r="K37" s="37"/>
      <c r="L37" s="37"/>
      <c r="M37" s="37"/>
      <c r="N37" s="37"/>
      <c r="O37" s="37"/>
      <c r="P37" s="34">
        <f t="shared" si="6"/>
        <v>0</v>
      </c>
      <c r="Q37" s="36"/>
    </row>
    <row r="38" spans="1:17" ht="14.25">
      <c r="A38" s="94" t="s">
        <v>170</v>
      </c>
      <c r="B38" s="119" t="s">
        <v>208</v>
      </c>
      <c r="C38" s="118"/>
      <c r="D38" s="37"/>
      <c r="E38" s="37"/>
      <c r="F38" s="37"/>
      <c r="G38" s="37"/>
      <c r="H38" s="37"/>
      <c r="I38" s="37"/>
      <c r="J38" s="37"/>
      <c r="K38" s="37"/>
      <c r="L38" s="37"/>
      <c r="M38" s="37"/>
      <c r="N38" s="37"/>
      <c r="O38" s="37"/>
      <c r="P38" s="34">
        <f t="shared" si="6"/>
        <v>0</v>
      </c>
      <c r="Q38" s="36"/>
    </row>
    <row r="39" spans="1:17" ht="14.25">
      <c r="A39" s="94" t="s">
        <v>170</v>
      </c>
      <c r="B39" s="119" t="s">
        <v>209</v>
      </c>
      <c r="C39" s="118"/>
      <c r="D39" s="37"/>
      <c r="E39" s="37"/>
      <c r="F39" s="37"/>
      <c r="G39" s="37"/>
      <c r="H39" s="37"/>
      <c r="I39" s="37"/>
      <c r="J39" s="37"/>
      <c r="K39" s="37"/>
      <c r="L39" s="37"/>
      <c r="M39" s="37"/>
      <c r="N39" s="37"/>
      <c r="O39" s="37"/>
      <c r="P39" s="34">
        <f t="shared" si="6"/>
        <v>0</v>
      </c>
      <c r="Q39" s="36"/>
    </row>
    <row r="40" spans="1:17" ht="14.25">
      <c r="A40" s="94" t="s">
        <v>170</v>
      </c>
      <c r="B40" s="119" t="s">
        <v>210</v>
      </c>
      <c r="C40" s="118"/>
      <c r="D40" s="37"/>
      <c r="E40" s="37"/>
      <c r="F40" s="37"/>
      <c r="G40" s="37"/>
      <c r="H40" s="37"/>
      <c r="I40" s="37"/>
      <c r="J40" s="37"/>
      <c r="K40" s="37"/>
      <c r="L40" s="37"/>
      <c r="M40" s="37"/>
      <c r="N40" s="37"/>
      <c r="O40" s="37"/>
      <c r="P40" s="34">
        <f t="shared" si="6"/>
        <v>0</v>
      </c>
      <c r="Q40" s="36"/>
    </row>
    <row r="41" spans="1:17" ht="14.25">
      <c r="A41" s="94" t="s">
        <v>170</v>
      </c>
      <c r="B41" s="119" t="s">
        <v>211</v>
      </c>
      <c r="C41" s="118"/>
      <c r="D41" s="37"/>
      <c r="E41" s="37"/>
      <c r="F41" s="37"/>
      <c r="G41" s="37"/>
      <c r="H41" s="37"/>
      <c r="I41" s="37"/>
      <c r="J41" s="37"/>
      <c r="K41" s="37"/>
      <c r="L41" s="37"/>
      <c r="M41" s="37"/>
      <c r="N41" s="37"/>
      <c r="O41" s="37"/>
      <c r="P41" s="34">
        <f t="shared" si="6"/>
        <v>0</v>
      </c>
      <c r="Q41" s="36"/>
    </row>
    <row r="42" spans="1:17" ht="14.25">
      <c r="A42" s="94" t="s">
        <v>170</v>
      </c>
      <c r="B42" s="119" t="s">
        <v>212</v>
      </c>
      <c r="C42" s="118"/>
      <c r="D42" s="37"/>
      <c r="E42" s="37"/>
      <c r="F42" s="37"/>
      <c r="G42" s="37"/>
      <c r="H42" s="37"/>
      <c r="I42" s="37"/>
      <c r="J42" s="37"/>
      <c r="K42" s="37"/>
      <c r="L42" s="37"/>
      <c r="M42" s="37"/>
      <c r="N42" s="37"/>
      <c r="O42" s="37"/>
      <c r="P42" s="34">
        <f>SUM(D42:O42)</f>
        <v>0</v>
      </c>
      <c r="Q42" s="36"/>
    </row>
    <row r="43" spans="1:17" ht="15.75" thickBot="1">
      <c r="A43" s="94" t="s">
        <v>170</v>
      </c>
      <c r="B43" s="134" t="s">
        <v>225</v>
      </c>
      <c r="C43" s="36"/>
      <c r="D43" s="61">
        <f aca="true" t="shared" si="7" ref="D43:P43">ROUND(SUM(D36:D42),0)</f>
        <v>0</v>
      </c>
      <c r="E43" s="61">
        <f t="shared" si="7"/>
        <v>0</v>
      </c>
      <c r="F43" s="61">
        <f t="shared" si="7"/>
        <v>0</v>
      </c>
      <c r="G43" s="61">
        <f t="shared" si="7"/>
        <v>0</v>
      </c>
      <c r="H43" s="61">
        <f t="shared" si="7"/>
        <v>0</v>
      </c>
      <c r="I43" s="61">
        <f t="shared" si="7"/>
        <v>0</v>
      </c>
      <c r="J43" s="61">
        <f t="shared" si="7"/>
        <v>0</v>
      </c>
      <c r="K43" s="61">
        <f t="shared" si="7"/>
        <v>0</v>
      </c>
      <c r="L43" s="61">
        <f t="shared" si="7"/>
        <v>0</v>
      </c>
      <c r="M43" s="61">
        <f t="shared" si="7"/>
        <v>0</v>
      </c>
      <c r="N43" s="61">
        <f t="shared" si="7"/>
        <v>0</v>
      </c>
      <c r="O43" s="61">
        <f t="shared" si="7"/>
        <v>0</v>
      </c>
      <c r="P43" s="62">
        <f t="shared" si="7"/>
        <v>0</v>
      </c>
      <c r="Q43" s="36"/>
    </row>
    <row r="44" spans="1:17" ht="24.75" customHeight="1" thickTop="1">
      <c r="A44" s="132" t="s">
        <v>124</v>
      </c>
      <c r="C44" s="132"/>
      <c r="D44" s="132"/>
      <c r="E44" s="132"/>
      <c r="Q44" s="23"/>
    </row>
    <row r="45" spans="1:17" ht="14.25">
      <c r="A45" s="94" t="s">
        <v>170</v>
      </c>
      <c r="B45" s="33" t="s">
        <v>214</v>
      </c>
      <c r="C45" s="51"/>
      <c r="D45" s="135"/>
      <c r="E45" s="135"/>
      <c r="F45" s="135"/>
      <c r="G45" s="135"/>
      <c r="H45" s="135"/>
      <c r="I45" s="135"/>
      <c r="J45" s="135"/>
      <c r="K45" s="135"/>
      <c r="L45" s="135"/>
      <c r="M45" s="135"/>
      <c r="N45" s="135"/>
      <c r="O45" s="135"/>
      <c r="P45" s="136">
        <f aca="true" t="shared" si="8" ref="P45:P51">SUM(D45:O45)</f>
        <v>0</v>
      </c>
      <c r="Q45" s="51"/>
    </row>
    <row r="46" spans="1:17" ht="14.25">
      <c r="A46" s="94" t="s">
        <v>170</v>
      </c>
      <c r="B46" s="33" t="s">
        <v>215</v>
      </c>
      <c r="C46" s="51"/>
      <c r="D46" s="135"/>
      <c r="E46" s="135"/>
      <c r="F46" s="135"/>
      <c r="G46" s="135"/>
      <c r="H46" s="135"/>
      <c r="I46" s="135"/>
      <c r="J46" s="135"/>
      <c r="K46" s="135"/>
      <c r="L46" s="135"/>
      <c r="M46" s="135"/>
      <c r="N46" s="135"/>
      <c r="O46" s="135"/>
      <c r="P46" s="136">
        <f t="shared" si="8"/>
        <v>0</v>
      </c>
      <c r="Q46" s="51"/>
    </row>
    <row r="47" spans="1:17" ht="14.25">
      <c r="A47" s="94" t="s">
        <v>170</v>
      </c>
      <c r="B47" s="33" t="s">
        <v>216</v>
      </c>
      <c r="C47" s="51"/>
      <c r="D47" s="135"/>
      <c r="E47" s="135"/>
      <c r="F47" s="135"/>
      <c r="G47" s="135"/>
      <c r="H47" s="135"/>
      <c r="I47" s="135"/>
      <c r="J47" s="135"/>
      <c r="K47" s="135"/>
      <c r="L47" s="135"/>
      <c r="M47" s="135"/>
      <c r="N47" s="135"/>
      <c r="O47" s="135"/>
      <c r="P47" s="136">
        <f t="shared" si="8"/>
        <v>0</v>
      </c>
      <c r="Q47" s="51"/>
    </row>
    <row r="48" spans="1:17" ht="14.25">
      <c r="A48" s="94" t="s">
        <v>170</v>
      </c>
      <c r="B48" s="137" t="s">
        <v>217</v>
      </c>
      <c r="C48" s="118"/>
      <c r="D48" s="135"/>
      <c r="E48" s="135"/>
      <c r="F48" s="135"/>
      <c r="G48" s="135"/>
      <c r="H48" s="135"/>
      <c r="I48" s="135"/>
      <c r="J48" s="135"/>
      <c r="K48" s="135"/>
      <c r="L48" s="135"/>
      <c r="M48" s="135"/>
      <c r="N48" s="135"/>
      <c r="O48" s="135"/>
      <c r="P48" s="136">
        <f t="shared" si="8"/>
        <v>0</v>
      </c>
      <c r="Q48" s="51"/>
    </row>
    <row r="49" spans="1:17" ht="14.25">
      <c r="A49" s="94" t="s">
        <v>170</v>
      </c>
      <c r="B49" s="137" t="s">
        <v>218</v>
      </c>
      <c r="C49" s="118"/>
      <c r="D49" s="135"/>
      <c r="E49" s="135"/>
      <c r="F49" s="135"/>
      <c r="G49" s="135"/>
      <c r="H49" s="135"/>
      <c r="I49" s="135"/>
      <c r="J49" s="135"/>
      <c r="K49" s="135"/>
      <c r="L49" s="135"/>
      <c r="M49" s="135"/>
      <c r="N49" s="135"/>
      <c r="O49" s="135"/>
      <c r="P49" s="136">
        <f t="shared" si="8"/>
        <v>0</v>
      </c>
      <c r="Q49" s="51"/>
    </row>
    <row r="50" spans="1:17" ht="14.25">
      <c r="A50" s="94" t="s">
        <v>170</v>
      </c>
      <c r="B50" s="137" t="s">
        <v>219</v>
      </c>
      <c r="C50" s="118"/>
      <c r="D50" s="135"/>
      <c r="E50" s="135"/>
      <c r="F50" s="135"/>
      <c r="G50" s="135"/>
      <c r="H50" s="135"/>
      <c r="I50" s="135"/>
      <c r="J50" s="135"/>
      <c r="K50" s="135"/>
      <c r="L50" s="135"/>
      <c r="M50" s="135"/>
      <c r="N50" s="135"/>
      <c r="O50" s="135"/>
      <c r="P50" s="136">
        <f t="shared" si="8"/>
        <v>0</v>
      </c>
      <c r="Q50" s="51"/>
    </row>
    <row r="51" spans="1:17" ht="14.25">
      <c r="A51" s="94" t="s">
        <v>170</v>
      </c>
      <c r="B51" s="137" t="s">
        <v>220</v>
      </c>
      <c r="C51" s="118"/>
      <c r="D51" s="135"/>
      <c r="E51" s="135"/>
      <c r="F51" s="135"/>
      <c r="G51" s="135"/>
      <c r="H51" s="135"/>
      <c r="I51" s="135"/>
      <c r="J51" s="135"/>
      <c r="K51" s="135"/>
      <c r="L51" s="135"/>
      <c r="M51" s="135"/>
      <c r="N51" s="135"/>
      <c r="O51" s="135"/>
      <c r="P51" s="136">
        <f t="shared" si="8"/>
        <v>0</v>
      </c>
      <c r="Q51" s="51"/>
    </row>
    <row r="52" spans="1:17" ht="15.75" thickBot="1">
      <c r="A52" s="94" t="s">
        <v>170</v>
      </c>
      <c r="B52" s="87" t="s">
        <v>226</v>
      </c>
      <c r="C52" s="51"/>
      <c r="D52" s="138">
        <f>ROUND(SUM(D45:D51),0)</f>
        <v>0</v>
      </c>
      <c r="E52" s="138">
        <f aca="true" t="shared" si="9" ref="E52:O52">ROUND(SUM(E45:E51),0)</f>
        <v>0</v>
      </c>
      <c r="F52" s="138">
        <f t="shared" si="9"/>
        <v>0</v>
      </c>
      <c r="G52" s="138">
        <f t="shared" si="9"/>
        <v>0</v>
      </c>
      <c r="H52" s="138">
        <f t="shared" si="9"/>
        <v>0</v>
      </c>
      <c r="I52" s="138">
        <f t="shared" si="9"/>
        <v>0</v>
      </c>
      <c r="J52" s="138">
        <f t="shared" si="9"/>
        <v>0</v>
      </c>
      <c r="K52" s="138">
        <f t="shared" si="9"/>
        <v>0</v>
      </c>
      <c r="L52" s="138">
        <f t="shared" si="9"/>
        <v>0</v>
      </c>
      <c r="M52" s="138">
        <f t="shared" si="9"/>
        <v>0</v>
      </c>
      <c r="N52" s="138">
        <f t="shared" si="9"/>
        <v>0</v>
      </c>
      <c r="O52" s="138">
        <f t="shared" si="9"/>
        <v>0</v>
      </c>
      <c r="P52" s="139">
        <f>ROUND(SUM(P45:P51),0)</f>
        <v>0</v>
      </c>
      <c r="Q52" s="51"/>
    </row>
    <row r="53" spans="1:17" ht="24.75" customHeight="1" thickTop="1">
      <c r="A53" s="132" t="s">
        <v>123</v>
      </c>
      <c r="C53" s="51"/>
      <c r="D53" s="51"/>
      <c r="E53" s="51"/>
      <c r="F53" s="51"/>
      <c r="G53" s="51"/>
      <c r="H53" s="51"/>
      <c r="I53" s="51"/>
      <c r="J53" s="51"/>
      <c r="K53" s="51"/>
      <c r="L53" s="51"/>
      <c r="M53" s="51"/>
      <c r="N53" s="51"/>
      <c r="O53" s="51"/>
      <c r="P53" s="51"/>
      <c r="Q53" s="36"/>
    </row>
    <row r="54" spans="1:17" ht="15">
      <c r="A54" s="94" t="s">
        <v>170</v>
      </c>
      <c r="B54" s="33" t="s">
        <v>227</v>
      </c>
      <c r="C54" s="51"/>
      <c r="D54" s="51">
        <f>SUM('Part 5'!D25+'Part 5'!D36)</f>
        <v>0</v>
      </c>
      <c r="E54" s="51">
        <f>SUM('Part 5'!E25+'Part 5'!E36)</f>
        <v>0</v>
      </c>
      <c r="F54" s="51">
        <f>SUM('Part 5'!F25+'Part 5'!F36)</f>
        <v>0</v>
      </c>
      <c r="G54" s="51">
        <f>SUM('Part 5'!G25+'Part 5'!G36)</f>
        <v>0</v>
      </c>
      <c r="H54" s="51">
        <f>SUM('Part 5'!H25+'Part 5'!H36)</f>
        <v>0</v>
      </c>
      <c r="I54" s="51">
        <f>SUM('Part 5'!I25+'Part 5'!I36)</f>
        <v>0</v>
      </c>
      <c r="J54" s="51">
        <f>SUM('Part 5'!J25+'Part 5'!J36)</f>
        <v>0</v>
      </c>
      <c r="K54" s="51">
        <f>SUM('Part 5'!K25+'Part 5'!K36)</f>
        <v>0</v>
      </c>
      <c r="L54" s="51">
        <f>SUM('Part 5'!L25+'Part 5'!L36)</f>
        <v>0</v>
      </c>
      <c r="M54" s="51">
        <f>SUM('Part 5'!M25+'Part 5'!M36)</f>
        <v>0</v>
      </c>
      <c r="N54" s="51">
        <f>SUM('Part 5'!N25+'Part 5'!N36)</f>
        <v>0</v>
      </c>
      <c r="O54" s="51">
        <f>SUM('Part 5'!O25+'Part 5'!O36)</f>
        <v>0</v>
      </c>
      <c r="P54" s="140">
        <f>SUM(D54:O54)</f>
        <v>0</v>
      </c>
      <c r="Q54" s="36"/>
    </row>
    <row r="55" spans="1:17" ht="24.75" customHeight="1">
      <c r="A55" s="132" t="s">
        <v>126</v>
      </c>
      <c r="C55" s="132"/>
      <c r="D55" s="132"/>
      <c r="E55" s="132"/>
      <c r="Q55" s="23"/>
    </row>
    <row r="56" spans="1:17" ht="14.25">
      <c r="A56" s="94" t="s">
        <v>170</v>
      </c>
      <c r="B56" s="137" t="s">
        <v>228</v>
      </c>
      <c r="C56" s="118"/>
      <c r="D56" s="37"/>
      <c r="E56" s="37"/>
      <c r="F56" s="37"/>
      <c r="G56" s="37"/>
      <c r="H56" s="37"/>
      <c r="I56" s="37"/>
      <c r="J56" s="37"/>
      <c r="K56" s="37"/>
      <c r="L56" s="37"/>
      <c r="M56" s="37"/>
      <c r="N56" s="37"/>
      <c r="O56" s="37"/>
      <c r="P56" s="34">
        <f aca="true" t="shared" si="10" ref="P56:P61">SUM(D56:O56)</f>
        <v>0</v>
      </c>
      <c r="Q56" s="36"/>
    </row>
    <row r="57" spans="1:17" ht="14.25">
      <c r="A57" s="94" t="s">
        <v>170</v>
      </c>
      <c r="B57" s="137" t="s">
        <v>229</v>
      </c>
      <c r="C57" s="118"/>
      <c r="D57" s="37"/>
      <c r="E57" s="37"/>
      <c r="F57" s="37"/>
      <c r="G57" s="37"/>
      <c r="H57" s="37"/>
      <c r="I57" s="37"/>
      <c r="J57" s="37"/>
      <c r="K57" s="37"/>
      <c r="L57" s="37"/>
      <c r="M57" s="37"/>
      <c r="N57" s="37"/>
      <c r="O57" s="37"/>
      <c r="P57" s="34">
        <f t="shared" si="10"/>
        <v>0</v>
      </c>
      <c r="Q57" s="36"/>
    </row>
    <row r="58" spans="1:17" ht="14.25">
      <c r="A58" s="94" t="s">
        <v>170</v>
      </c>
      <c r="B58" s="137" t="s">
        <v>230</v>
      </c>
      <c r="C58" s="118"/>
      <c r="D58" s="37"/>
      <c r="E58" s="37"/>
      <c r="F58" s="37"/>
      <c r="G58" s="37"/>
      <c r="H58" s="37"/>
      <c r="I58" s="37"/>
      <c r="J58" s="37"/>
      <c r="K58" s="37"/>
      <c r="L58" s="37"/>
      <c r="M58" s="37"/>
      <c r="N58" s="37"/>
      <c r="O58" s="37"/>
      <c r="P58" s="34">
        <f t="shared" si="10"/>
        <v>0</v>
      </c>
      <c r="Q58" s="36"/>
    </row>
    <row r="59" spans="1:17" ht="14.25">
      <c r="A59" s="94" t="s">
        <v>170</v>
      </c>
      <c r="B59" s="137" t="s">
        <v>231</v>
      </c>
      <c r="C59" s="118"/>
      <c r="D59" s="37"/>
      <c r="E59" s="37"/>
      <c r="F59" s="37"/>
      <c r="G59" s="37"/>
      <c r="H59" s="37"/>
      <c r="I59" s="37"/>
      <c r="J59" s="37"/>
      <c r="K59" s="37"/>
      <c r="L59" s="37"/>
      <c r="M59" s="37"/>
      <c r="N59" s="37"/>
      <c r="O59" s="37"/>
      <c r="P59" s="34">
        <f t="shared" si="10"/>
        <v>0</v>
      </c>
      <c r="Q59" s="36"/>
    </row>
    <row r="60" spans="1:17" ht="14.25">
      <c r="A60" s="94" t="s">
        <v>170</v>
      </c>
      <c r="B60" s="137" t="s">
        <v>232</v>
      </c>
      <c r="C60" s="118"/>
      <c r="D60" s="37"/>
      <c r="E60" s="37"/>
      <c r="F60" s="37"/>
      <c r="G60" s="37"/>
      <c r="H60" s="37"/>
      <c r="I60" s="37"/>
      <c r="J60" s="37"/>
      <c r="K60" s="37"/>
      <c r="L60" s="37"/>
      <c r="M60" s="37"/>
      <c r="N60" s="37"/>
      <c r="O60" s="37"/>
      <c r="P60" s="34">
        <f t="shared" si="10"/>
        <v>0</v>
      </c>
      <c r="Q60" s="36"/>
    </row>
    <row r="61" spans="1:17" ht="14.25">
      <c r="A61" s="94" t="s">
        <v>170</v>
      </c>
      <c r="B61" s="137" t="s">
        <v>233</v>
      </c>
      <c r="C61" s="118"/>
      <c r="D61" s="37"/>
      <c r="E61" s="37"/>
      <c r="F61" s="37"/>
      <c r="G61" s="37"/>
      <c r="H61" s="37"/>
      <c r="I61" s="37"/>
      <c r="J61" s="37"/>
      <c r="K61" s="37"/>
      <c r="L61" s="37"/>
      <c r="M61" s="37"/>
      <c r="N61" s="37"/>
      <c r="O61" s="37"/>
      <c r="P61" s="34">
        <f t="shared" si="10"/>
        <v>0</v>
      </c>
      <c r="Q61" s="36"/>
    </row>
    <row r="62" spans="1:17" ht="14.25">
      <c r="A62" s="94" t="s">
        <v>170</v>
      </c>
      <c r="B62" s="137" t="s">
        <v>234</v>
      </c>
      <c r="C62" s="118"/>
      <c r="D62" s="37"/>
      <c r="E62" s="37"/>
      <c r="F62" s="37"/>
      <c r="G62" s="37"/>
      <c r="H62" s="37"/>
      <c r="I62" s="37"/>
      <c r="J62" s="37"/>
      <c r="K62" s="37"/>
      <c r="L62" s="37"/>
      <c r="M62" s="37"/>
      <c r="N62" s="37"/>
      <c r="O62" s="37"/>
      <c r="P62" s="34">
        <f>SUM(D62:O62)</f>
        <v>0</v>
      </c>
      <c r="Q62" s="36"/>
    </row>
    <row r="63" spans="1:17" ht="15.75" thickBot="1">
      <c r="A63" s="94" t="s">
        <v>170</v>
      </c>
      <c r="B63" s="23" t="s">
        <v>235</v>
      </c>
      <c r="C63" s="36"/>
      <c r="D63" s="61">
        <f aca="true" t="shared" si="11" ref="D63:P63">ROUND(SUM(D56:D62),0)</f>
        <v>0</v>
      </c>
      <c r="E63" s="61">
        <f t="shared" si="11"/>
        <v>0</v>
      </c>
      <c r="F63" s="61">
        <f t="shared" si="11"/>
        <v>0</v>
      </c>
      <c r="G63" s="61">
        <f t="shared" si="11"/>
        <v>0</v>
      </c>
      <c r="H63" s="61">
        <f t="shared" si="11"/>
        <v>0</v>
      </c>
      <c r="I63" s="61">
        <f t="shared" si="11"/>
        <v>0</v>
      </c>
      <c r="J63" s="61">
        <f t="shared" si="11"/>
        <v>0</v>
      </c>
      <c r="K63" s="61">
        <f t="shared" si="11"/>
        <v>0</v>
      </c>
      <c r="L63" s="61">
        <f t="shared" si="11"/>
        <v>0</v>
      </c>
      <c r="M63" s="61">
        <f t="shared" si="11"/>
        <v>0</v>
      </c>
      <c r="N63" s="61">
        <f t="shared" si="11"/>
        <v>0</v>
      </c>
      <c r="O63" s="61">
        <f t="shared" si="11"/>
        <v>0</v>
      </c>
      <c r="P63" s="62">
        <f t="shared" si="11"/>
        <v>0</v>
      </c>
      <c r="Q63" s="36"/>
    </row>
    <row r="64" spans="1:17" ht="24.75" customHeight="1" thickTop="1">
      <c r="A64" s="94" t="s">
        <v>170</v>
      </c>
      <c r="B64" s="132" t="s">
        <v>326</v>
      </c>
      <c r="C64" s="36"/>
      <c r="D64" s="36"/>
      <c r="E64" s="36"/>
      <c r="F64" s="36"/>
      <c r="G64" s="36"/>
      <c r="H64" s="36"/>
      <c r="I64" s="36"/>
      <c r="J64" s="36"/>
      <c r="K64" s="36"/>
      <c r="L64" s="36"/>
      <c r="M64" s="36"/>
      <c r="N64" s="36"/>
      <c r="O64" s="36"/>
      <c r="P64" s="36"/>
      <c r="Q64" s="36"/>
    </row>
    <row r="65" spans="1:17" ht="12.75" customHeight="1">
      <c r="A65" s="308"/>
      <c r="B65" s="308"/>
      <c r="C65" s="308"/>
      <c r="D65" s="308"/>
      <c r="E65" s="308"/>
      <c r="F65" s="308"/>
      <c r="G65" s="308"/>
      <c r="H65" s="308"/>
      <c r="I65" s="308"/>
      <c r="J65" s="308"/>
      <c r="K65" s="308"/>
      <c r="L65" s="308"/>
      <c r="M65" s="308"/>
      <c r="N65" s="308"/>
      <c r="O65" s="308"/>
      <c r="P65" s="308"/>
      <c r="Q65" s="262"/>
    </row>
    <row r="66" spans="1:17" ht="24.75" customHeight="1">
      <c r="A66" s="122" t="s">
        <v>21</v>
      </c>
      <c r="C66" s="118"/>
      <c r="D66" s="118"/>
      <c r="E66" s="118"/>
      <c r="F66" s="118"/>
      <c r="G66" s="118"/>
      <c r="H66" s="118"/>
      <c r="I66" s="118"/>
      <c r="J66" s="118"/>
      <c r="K66" s="118"/>
      <c r="L66" s="118"/>
      <c r="M66" s="118"/>
      <c r="N66" s="118"/>
      <c r="O66" s="118"/>
      <c r="P66" s="118"/>
      <c r="Q66" s="33"/>
    </row>
    <row r="67" spans="1:17" ht="14.25">
      <c r="A67" s="119" t="s">
        <v>115</v>
      </c>
      <c r="C67" s="118"/>
      <c r="D67" s="141">
        <f>+'Part 3'!D27</f>
        <v>0</v>
      </c>
      <c r="E67" s="141">
        <f>+'Part 3'!E27</f>
        <v>0</v>
      </c>
      <c r="F67" s="141">
        <f>+'Part 3'!F27</f>
        <v>0</v>
      </c>
      <c r="G67" s="141">
        <f>+'Part 3'!G27</f>
        <v>0</v>
      </c>
      <c r="H67" s="141">
        <f>+'Part 3'!H27</f>
        <v>0</v>
      </c>
      <c r="I67" s="141">
        <f>+'Part 3'!I27</f>
        <v>0</v>
      </c>
      <c r="J67" s="141">
        <f>+'Part 3'!J27</f>
        <v>0</v>
      </c>
      <c r="K67" s="141">
        <f>+'Part 3'!K27</f>
        <v>0</v>
      </c>
      <c r="L67" s="141">
        <f>+'Part 3'!L27</f>
        <v>0</v>
      </c>
      <c r="M67" s="141">
        <f>+'Part 3'!M27</f>
        <v>0</v>
      </c>
      <c r="N67" s="141">
        <f>+'Part 3'!N27</f>
        <v>0</v>
      </c>
      <c r="O67" s="141">
        <f>+'Part 3'!O27</f>
        <v>0</v>
      </c>
      <c r="P67" s="141">
        <f aca="true" t="shared" si="12" ref="P67:P72">SUM(D67:O67)</f>
        <v>0</v>
      </c>
      <c r="Q67" s="33"/>
    </row>
    <row r="68" spans="1:17" ht="14.25">
      <c r="A68" s="119" t="s">
        <v>116</v>
      </c>
      <c r="C68" s="118"/>
      <c r="D68" s="141">
        <f>+'Part 3'!D28</f>
        <v>0</v>
      </c>
      <c r="E68" s="141">
        <f>+'Part 3'!E28</f>
        <v>0</v>
      </c>
      <c r="F68" s="141">
        <f>+'Part 3'!F28</f>
        <v>0</v>
      </c>
      <c r="G68" s="141">
        <f>+'Part 3'!G28</f>
        <v>0</v>
      </c>
      <c r="H68" s="141">
        <f>+'Part 3'!H28</f>
        <v>0</v>
      </c>
      <c r="I68" s="141">
        <f>+'Part 3'!I28</f>
        <v>0</v>
      </c>
      <c r="J68" s="141">
        <f>+'Part 3'!J28</f>
        <v>0</v>
      </c>
      <c r="K68" s="141">
        <f>+'Part 3'!K28</f>
        <v>0</v>
      </c>
      <c r="L68" s="141">
        <f>+'Part 3'!L28</f>
        <v>0</v>
      </c>
      <c r="M68" s="141">
        <f>+'Part 3'!M28</f>
        <v>0</v>
      </c>
      <c r="N68" s="141">
        <f>+'Part 3'!N28</f>
        <v>0</v>
      </c>
      <c r="O68" s="141">
        <f>+'Part 3'!O28</f>
        <v>0</v>
      </c>
      <c r="P68" s="141">
        <f t="shared" si="12"/>
        <v>0</v>
      </c>
      <c r="Q68" s="33"/>
    </row>
    <row r="69" spans="1:17" ht="14.25">
      <c r="A69" s="119" t="s">
        <v>117</v>
      </c>
      <c r="C69" s="118"/>
      <c r="D69" s="141">
        <f>+'Part 3'!D29</f>
        <v>0</v>
      </c>
      <c r="E69" s="141">
        <f>+'Part 3'!E29</f>
        <v>0</v>
      </c>
      <c r="F69" s="141">
        <f>+'Part 3'!F29</f>
        <v>0</v>
      </c>
      <c r="G69" s="141">
        <f>+'Part 3'!G29</f>
        <v>0</v>
      </c>
      <c r="H69" s="141">
        <f>+'Part 3'!H29</f>
        <v>0</v>
      </c>
      <c r="I69" s="141">
        <f>+'Part 3'!I29</f>
        <v>0</v>
      </c>
      <c r="J69" s="141">
        <f>+'Part 3'!J29</f>
        <v>0</v>
      </c>
      <c r="K69" s="141">
        <f>+'Part 3'!K29</f>
        <v>0</v>
      </c>
      <c r="L69" s="141">
        <f>+'Part 3'!L29</f>
        <v>0</v>
      </c>
      <c r="M69" s="141">
        <f>+'Part 3'!M29</f>
        <v>0</v>
      </c>
      <c r="N69" s="141">
        <f>+'Part 3'!N29</f>
        <v>0</v>
      </c>
      <c r="O69" s="141">
        <f>+'Part 3'!O29</f>
        <v>0</v>
      </c>
      <c r="P69" s="141">
        <f t="shared" si="12"/>
        <v>0</v>
      </c>
      <c r="Q69" s="33"/>
    </row>
    <row r="70" spans="1:17" ht="14.25">
      <c r="A70" s="119" t="s">
        <v>118</v>
      </c>
      <c r="C70" s="118"/>
      <c r="D70" s="141">
        <f>+'Part 3'!D30</f>
        <v>0</v>
      </c>
      <c r="E70" s="141">
        <f>+'Part 3'!E30</f>
        <v>0</v>
      </c>
      <c r="F70" s="141">
        <f>+'Part 3'!F30</f>
        <v>0</v>
      </c>
      <c r="G70" s="141">
        <f>+'Part 3'!G30</f>
        <v>0</v>
      </c>
      <c r="H70" s="141">
        <f>+'Part 3'!H30</f>
        <v>0</v>
      </c>
      <c r="I70" s="141">
        <f>+'Part 3'!I30</f>
        <v>0</v>
      </c>
      <c r="J70" s="141">
        <f>+'Part 3'!J30</f>
        <v>0</v>
      </c>
      <c r="K70" s="141">
        <f>+'Part 3'!K30</f>
        <v>0</v>
      </c>
      <c r="L70" s="141">
        <f>+'Part 3'!L30</f>
        <v>0</v>
      </c>
      <c r="M70" s="141">
        <f>+'Part 3'!M30</f>
        <v>0</v>
      </c>
      <c r="N70" s="141">
        <f>+'Part 3'!N30</f>
        <v>0</v>
      </c>
      <c r="O70" s="141">
        <f>+'Part 3'!O30</f>
        <v>0</v>
      </c>
      <c r="P70" s="141">
        <f t="shared" si="12"/>
        <v>0</v>
      </c>
      <c r="Q70" s="33"/>
    </row>
    <row r="71" spans="1:17" ht="14.25">
      <c r="A71" s="119" t="s">
        <v>119</v>
      </c>
      <c r="C71" s="118"/>
      <c r="D71" s="141">
        <f>+'Part 3'!D31</f>
        <v>0</v>
      </c>
      <c r="E71" s="141">
        <f>+'Part 3'!E31</f>
        <v>0</v>
      </c>
      <c r="F71" s="141">
        <f>+'Part 3'!F31</f>
        <v>0</v>
      </c>
      <c r="G71" s="141">
        <f>+'Part 3'!G31</f>
        <v>0</v>
      </c>
      <c r="H71" s="141">
        <f>+'Part 3'!H31</f>
        <v>0</v>
      </c>
      <c r="I71" s="141">
        <f>+'Part 3'!I31</f>
        <v>0</v>
      </c>
      <c r="J71" s="141">
        <f>+'Part 3'!J31</f>
        <v>0</v>
      </c>
      <c r="K71" s="141">
        <f>+'Part 3'!K31</f>
        <v>0</v>
      </c>
      <c r="L71" s="141">
        <f>+'Part 3'!L31</f>
        <v>0</v>
      </c>
      <c r="M71" s="141">
        <f>+'Part 3'!M31</f>
        <v>0</v>
      </c>
      <c r="N71" s="141">
        <f>+'Part 3'!N31</f>
        <v>0</v>
      </c>
      <c r="O71" s="141">
        <f>+'Part 3'!O31</f>
        <v>0</v>
      </c>
      <c r="P71" s="141">
        <f t="shared" si="12"/>
        <v>0</v>
      </c>
      <c r="Q71" s="33"/>
    </row>
    <row r="72" spans="1:17" ht="14.25">
      <c r="A72" s="119" t="s">
        <v>121</v>
      </c>
      <c r="C72" s="118"/>
      <c r="D72" s="141">
        <f>+'Part 3'!D32</f>
        <v>0</v>
      </c>
      <c r="E72" s="141">
        <f>+'Part 3'!E32</f>
        <v>0</v>
      </c>
      <c r="F72" s="141">
        <f>+'Part 3'!F32</f>
        <v>0</v>
      </c>
      <c r="G72" s="141">
        <f>+'Part 3'!G32</f>
        <v>0</v>
      </c>
      <c r="H72" s="141">
        <f>+'Part 3'!H32</f>
        <v>0</v>
      </c>
      <c r="I72" s="141">
        <f>+'Part 3'!I32</f>
        <v>0</v>
      </c>
      <c r="J72" s="141">
        <f>+'Part 3'!J32</f>
        <v>0</v>
      </c>
      <c r="K72" s="141">
        <f>+'Part 3'!K32</f>
        <v>0</v>
      </c>
      <c r="L72" s="141">
        <f>+'Part 3'!L32</f>
        <v>0</v>
      </c>
      <c r="M72" s="141">
        <f>+'Part 3'!M32</f>
        <v>0</v>
      </c>
      <c r="N72" s="141">
        <f>+'Part 3'!N32</f>
        <v>0</v>
      </c>
      <c r="O72" s="141">
        <f>+'Part 3'!O32</f>
        <v>0</v>
      </c>
      <c r="P72" s="141">
        <f t="shared" si="12"/>
        <v>0</v>
      </c>
      <c r="Q72" s="33"/>
    </row>
    <row r="73" spans="1:17" ht="14.25">
      <c r="A73" s="119" t="s">
        <v>120</v>
      </c>
      <c r="C73" s="118"/>
      <c r="D73" s="141">
        <f>+'Part 3'!D33</f>
        <v>0</v>
      </c>
      <c r="E73" s="141">
        <f>+'Part 3'!E33</f>
        <v>0</v>
      </c>
      <c r="F73" s="141">
        <f>+'Part 3'!F33</f>
        <v>0</v>
      </c>
      <c r="G73" s="141">
        <f>+'Part 3'!G33</f>
        <v>0</v>
      </c>
      <c r="H73" s="141">
        <f>+'Part 3'!H33</f>
        <v>0</v>
      </c>
      <c r="I73" s="141">
        <f>+'Part 3'!I33</f>
        <v>0</v>
      </c>
      <c r="J73" s="141">
        <f>+'Part 3'!J33</f>
        <v>0</v>
      </c>
      <c r="K73" s="141">
        <f>+'Part 3'!K33</f>
        <v>0</v>
      </c>
      <c r="L73" s="141">
        <f>+'Part 3'!L33</f>
        <v>0</v>
      </c>
      <c r="M73" s="141">
        <f>+'Part 3'!M33</f>
        <v>0</v>
      </c>
      <c r="N73" s="141">
        <f>+'Part 3'!N33</f>
        <v>0</v>
      </c>
      <c r="O73" s="141">
        <f>+'Part 3'!O33</f>
        <v>0</v>
      </c>
      <c r="P73" s="34">
        <f>SUM(D73:O73)</f>
        <v>0</v>
      </c>
      <c r="Q73" s="36"/>
    </row>
    <row r="74" spans="1:17" ht="15.75" thickBot="1">
      <c r="A74" s="38" t="s">
        <v>339</v>
      </c>
      <c r="C74" s="118"/>
      <c r="D74" s="61">
        <f aca="true" t="shared" si="13" ref="D74:P74">SUM(D67:D73)</f>
        <v>0</v>
      </c>
      <c r="E74" s="61">
        <f t="shared" si="13"/>
        <v>0</v>
      </c>
      <c r="F74" s="61">
        <f t="shared" si="13"/>
        <v>0</v>
      </c>
      <c r="G74" s="61">
        <f t="shared" si="13"/>
        <v>0</v>
      </c>
      <c r="H74" s="61">
        <f t="shared" si="13"/>
        <v>0</v>
      </c>
      <c r="I74" s="61">
        <f t="shared" si="13"/>
        <v>0</v>
      </c>
      <c r="J74" s="61">
        <f t="shared" si="13"/>
        <v>0</v>
      </c>
      <c r="K74" s="61">
        <f t="shared" si="13"/>
        <v>0</v>
      </c>
      <c r="L74" s="61">
        <f t="shared" si="13"/>
        <v>0</v>
      </c>
      <c r="M74" s="61">
        <f t="shared" si="13"/>
        <v>0</v>
      </c>
      <c r="N74" s="61">
        <f t="shared" si="13"/>
        <v>0</v>
      </c>
      <c r="O74" s="61">
        <f t="shared" si="13"/>
        <v>0</v>
      </c>
      <c r="P74" s="62">
        <f t="shared" si="13"/>
        <v>0</v>
      </c>
      <c r="Q74" s="33"/>
    </row>
    <row r="75" spans="1:17" ht="15" thickTop="1">
      <c r="A75" s="33" t="s">
        <v>130</v>
      </c>
      <c r="B75" s="33"/>
      <c r="C75" s="33"/>
      <c r="D75" s="33"/>
      <c r="E75" s="33"/>
      <c r="F75" s="33"/>
      <c r="G75" s="33"/>
      <c r="H75" s="33"/>
      <c r="I75" s="33"/>
      <c r="J75" s="33"/>
      <c r="K75" s="33"/>
      <c r="L75" s="33"/>
      <c r="M75" s="33"/>
      <c r="N75" s="33"/>
      <c r="O75" s="33"/>
      <c r="P75" s="33"/>
      <c r="Q75" s="33"/>
    </row>
  </sheetData>
  <sheetProtection password="C331" sheet="1" formatColumns="0"/>
  <mergeCells count="3">
    <mergeCell ref="A1:B1"/>
    <mergeCell ref="C1:P1"/>
    <mergeCell ref="A65:P65"/>
  </mergeCells>
  <dataValidations count="1">
    <dataValidation type="decimal" allowBlank="1" showInputMessage="1" showErrorMessage="1" errorTitle="Non-numeric value entered." error="Only numeric entries are acceptable.  Try again." sqref="D45:O51">
      <formula1>-9999999999999990</formula1>
      <formula2>9999999999999990</formula2>
    </dataValidation>
  </dataValidations>
  <printOptions/>
  <pageMargins left="0.5" right="0.5" top="0.5" bottom="0.5" header="0.5" footer="0.5"/>
  <pageSetup cellComments="asDisplayed" fitToHeight="1" fitToWidth="1" horizontalDpi="600" verticalDpi="600" orientation="landscape" scale="43" r:id="rId1"/>
  <headerFooter alignWithMargins="0">
    <oddFooter>&amp;L&amp;A&amp;CMedical Expense by Expense Class&amp;R&amp;D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72"/>
  <sheetViews>
    <sheetView zoomScalePageLayoutView="0" workbookViewId="0" topLeftCell="A1">
      <selection activeCell="A1" sqref="A1:B1"/>
    </sheetView>
  </sheetViews>
  <sheetFormatPr defaultColWidth="0" defaultRowHeight="12.75" zeroHeight="1"/>
  <cols>
    <col min="1" max="1" width="24.83203125" style="83" customWidth="1"/>
    <col min="2" max="2" width="40.83203125" style="83" customWidth="1"/>
    <col min="3" max="3" width="30.16015625" style="83" customWidth="1"/>
    <col min="4" max="16" width="16.83203125" style="83" customWidth="1"/>
    <col min="17" max="17" width="2.83203125" style="83" customWidth="1"/>
    <col min="18" max="23" width="12.83203125" style="83" hidden="1" customWidth="1"/>
    <col min="24" max="16384" width="0" style="83" hidden="1" customWidth="1"/>
  </cols>
  <sheetData>
    <row r="1" spans="1:17" ht="30" customHeight="1">
      <c r="A1" s="305" t="s">
        <v>19</v>
      </c>
      <c r="B1" s="305"/>
      <c r="C1" s="306"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06"/>
      <c r="E1" s="306"/>
      <c r="F1" s="306"/>
      <c r="G1" s="306"/>
      <c r="H1" s="306"/>
      <c r="I1" s="306"/>
      <c r="J1" s="306"/>
      <c r="K1" s="306"/>
      <c r="L1" s="306"/>
      <c r="M1" s="306"/>
      <c r="N1" s="306"/>
      <c r="O1" s="306"/>
      <c r="P1" s="306"/>
      <c r="Q1" s="96"/>
    </row>
    <row r="2" spans="1:17" ht="15">
      <c r="A2" s="82" t="s">
        <v>67</v>
      </c>
      <c r="B2" s="97">
        <f>+'Part 1'!B2:E2</f>
        <v>0</v>
      </c>
      <c r="C2" s="97"/>
      <c r="D2" s="97"/>
      <c r="E2" s="97"/>
      <c r="F2" s="97"/>
      <c r="G2" s="97"/>
      <c r="H2" s="97"/>
      <c r="I2" s="97"/>
      <c r="J2" s="97"/>
      <c r="K2" s="97"/>
      <c r="L2" s="97"/>
      <c r="M2" s="97"/>
      <c r="N2" s="97"/>
      <c r="O2" s="97"/>
      <c r="P2" s="97"/>
      <c r="Q2" s="98"/>
    </row>
    <row r="3" spans="1:17" ht="15">
      <c r="A3" s="82" t="s">
        <v>3</v>
      </c>
      <c r="B3" s="85">
        <f>+'Part 1'!B3</f>
        <v>2020</v>
      </c>
      <c r="C3" s="82" t="s">
        <v>18</v>
      </c>
      <c r="D3" s="254" t="str">
        <f>+'Part 1'!D3</f>
        <v>STAR KIDS</v>
      </c>
      <c r="F3" s="255"/>
      <c r="G3" s="243"/>
      <c r="H3" s="243"/>
      <c r="I3" s="243"/>
      <c r="J3" s="243"/>
      <c r="K3" s="243"/>
      <c r="L3" s="243"/>
      <c r="M3" s="243"/>
      <c r="N3" s="243"/>
      <c r="O3" s="243"/>
      <c r="P3" s="244"/>
      <c r="Q3" s="98"/>
    </row>
    <row r="4" spans="1:17" ht="15">
      <c r="A4" s="82" t="s">
        <v>4</v>
      </c>
      <c r="B4" s="99">
        <f>+'Part 1'!B4</f>
        <v>0</v>
      </c>
      <c r="C4" s="92" t="s">
        <v>68</v>
      </c>
      <c r="D4" s="100">
        <f>+'Part 1'!D4</f>
        <v>0</v>
      </c>
      <c r="F4" s="245"/>
      <c r="G4" s="246"/>
      <c r="H4" s="246"/>
      <c r="I4" s="246"/>
      <c r="J4" s="246"/>
      <c r="K4" s="246"/>
      <c r="L4" s="246"/>
      <c r="M4" s="246"/>
      <c r="N4" s="246"/>
      <c r="O4" s="246"/>
      <c r="P4" s="246"/>
      <c r="Q4" s="101"/>
    </row>
    <row r="5" spans="1:17" ht="15">
      <c r="A5" s="82" t="s">
        <v>5</v>
      </c>
      <c r="B5" s="100">
        <f>+'Part 1'!B5</f>
        <v>0</v>
      </c>
      <c r="C5" s="82" t="s">
        <v>62</v>
      </c>
      <c r="D5" s="99">
        <f>+'Part 1'!D5</f>
        <v>0</v>
      </c>
      <c r="F5" s="246"/>
      <c r="G5" s="246"/>
      <c r="H5" s="246"/>
      <c r="I5" s="246"/>
      <c r="J5" s="246"/>
      <c r="K5" s="246"/>
      <c r="L5" s="246"/>
      <c r="M5" s="246"/>
      <c r="N5" s="246"/>
      <c r="O5" s="246"/>
      <c r="P5" s="246"/>
      <c r="Q5" s="101"/>
    </row>
    <row r="6" spans="1:17" ht="30" customHeight="1">
      <c r="A6" s="86" t="s">
        <v>84</v>
      </c>
      <c r="B6" s="85" t="s">
        <v>28</v>
      </c>
      <c r="C6" s="155"/>
      <c r="D6" s="155"/>
      <c r="E6" s="155"/>
      <c r="F6" s="116"/>
      <c r="G6" s="103"/>
      <c r="H6" s="103"/>
      <c r="I6" s="103"/>
      <c r="J6" s="103"/>
      <c r="K6" s="103"/>
      <c r="L6" s="103"/>
      <c r="M6" s="103"/>
      <c r="N6" s="103"/>
      <c r="O6" s="103"/>
      <c r="P6" s="103"/>
      <c r="Q6" s="117"/>
    </row>
    <row r="7" spans="1:17" ht="30" customHeight="1">
      <c r="A7" s="129" t="s">
        <v>137</v>
      </c>
      <c r="B7" s="142" t="s">
        <v>138</v>
      </c>
      <c r="C7" s="86" t="s">
        <v>0</v>
      </c>
      <c r="D7" s="104" t="str">
        <f>+'Part 1'!D7</f>
        <v>Sep-19</v>
      </c>
      <c r="E7" s="104" t="str">
        <f>+'Part 1'!E7</f>
        <v>Oct-19</v>
      </c>
      <c r="F7" s="104" t="str">
        <f>+'Part 1'!F7</f>
        <v>Nov-19</v>
      </c>
      <c r="G7" s="104" t="str">
        <f>+'Part 1'!G7</f>
        <v>Dec-19</v>
      </c>
      <c r="H7" s="104" t="str">
        <f>+'Part 1'!H7</f>
        <v>Jan-20</v>
      </c>
      <c r="I7" s="104" t="str">
        <f>+'Part 1'!I7</f>
        <v>Feb-20</v>
      </c>
      <c r="J7" s="104" t="str">
        <f>+'Part 1'!J7</f>
        <v>Mar-20</v>
      </c>
      <c r="K7" s="104" t="str">
        <f>+'Part 1'!K7</f>
        <v>Apr-20</v>
      </c>
      <c r="L7" s="104" t="str">
        <f>+'Part 1'!L7</f>
        <v>May-20</v>
      </c>
      <c r="M7" s="104" t="str">
        <f>+'Part 1'!M7</f>
        <v>Jun-20</v>
      </c>
      <c r="N7" s="104" t="str">
        <f>+'Part 1'!N7</f>
        <v>Jul-20</v>
      </c>
      <c r="O7" s="104" t="str">
        <f>+'Part 1'!O7</f>
        <v>Aug-20</v>
      </c>
      <c r="P7" s="95" t="s">
        <v>1</v>
      </c>
      <c r="Q7" s="130"/>
    </row>
    <row r="8" spans="1:17" ht="24.75" customHeight="1">
      <c r="A8" s="263" t="s">
        <v>90</v>
      </c>
      <c r="C8" s="29"/>
      <c r="D8" s="29"/>
      <c r="E8" s="29"/>
      <c r="F8" s="29"/>
      <c r="G8" s="29"/>
      <c r="H8" s="29"/>
      <c r="I8" s="29"/>
      <c r="J8" s="29"/>
      <c r="K8" s="29"/>
      <c r="L8" s="29"/>
      <c r="M8" s="29"/>
      <c r="N8" s="29"/>
      <c r="O8" s="29"/>
      <c r="P8" s="29"/>
      <c r="Q8" s="29"/>
    </row>
    <row r="9" spans="1:17" ht="14.25">
      <c r="A9" s="156" t="s">
        <v>170</v>
      </c>
      <c r="B9" s="38" t="s">
        <v>236</v>
      </c>
      <c r="C9" s="36"/>
      <c r="D9" s="37"/>
      <c r="E9" s="37"/>
      <c r="F9" s="37"/>
      <c r="G9" s="37"/>
      <c r="H9" s="37"/>
      <c r="I9" s="37"/>
      <c r="J9" s="37"/>
      <c r="K9" s="37"/>
      <c r="L9" s="37"/>
      <c r="M9" s="37"/>
      <c r="N9" s="37"/>
      <c r="O9" s="37"/>
      <c r="P9" s="36">
        <f>SUM(D9:O9)</f>
        <v>0</v>
      </c>
      <c r="Q9" s="36"/>
    </row>
    <row r="10" spans="1:17" ht="14.25">
      <c r="A10" s="156" t="s">
        <v>170</v>
      </c>
      <c r="B10" s="38" t="s">
        <v>237</v>
      </c>
      <c r="C10" s="36"/>
      <c r="D10" s="37"/>
      <c r="E10" s="37"/>
      <c r="F10" s="37"/>
      <c r="G10" s="37"/>
      <c r="H10" s="37"/>
      <c r="I10" s="37"/>
      <c r="J10" s="37"/>
      <c r="K10" s="37"/>
      <c r="L10" s="37"/>
      <c r="M10" s="37"/>
      <c r="N10" s="37"/>
      <c r="O10" s="37"/>
      <c r="P10" s="36">
        <f aca="true" t="shared" si="0" ref="P10:P19">SUM(D10:O10)</f>
        <v>0</v>
      </c>
      <c r="Q10" s="36"/>
    </row>
    <row r="11" spans="1:17" ht="14.25">
      <c r="A11" s="156" t="s">
        <v>170</v>
      </c>
      <c r="B11" s="38" t="s">
        <v>238</v>
      </c>
      <c r="C11" s="36"/>
      <c r="D11" s="37"/>
      <c r="E11" s="37"/>
      <c r="F11" s="37"/>
      <c r="G11" s="37"/>
      <c r="H11" s="37"/>
      <c r="I11" s="37"/>
      <c r="J11" s="37"/>
      <c r="K11" s="37"/>
      <c r="L11" s="37"/>
      <c r="M11" s="37"/>
      <c r="N11" s="37"/>
      <c r="O11" s="37"/>
      <c r="P11" s="36">
        <f t="shared" si="0"/>
        <v>0</v>
      </c>
      <c r="Q11" s="36"/>
    </row>
    <row r="12" spans="1:17" ht="14.25">
      <c r="A12" s="156" t="s">
        <v>170</v>
      </c>
      <c r="B12" s="38" t="s">
        <v>239</v>
      </c>
      <c r="C12" s="36"/>
      <c r="D12" s="37"/>
      <c r="E12" s="37"/>
      <c r="F12" s="37"/>
      <c r="G12" s="37"/>
      <c r="H12" s="37"/>
      <c r="I12" s="37"/>
      <c r="J12" s="37"/>
      <c r="K12" s="37"/>
      <c r="L12" s="37"/>
      <c r="M12" s="37"/>
      <c r="N12" s="37"/>
      <c r="O12" s="37"/>
      <c r="P12" s="36">
        <f t="shared" si="0"/>
        <v>0</v>
      </c>
      <c r="Q12" s="36"/>
    </row>
    <row r="13" spans="1:17" ht="14.25">
      <c r="A13" s="156" t="s">
        <v>170</v>
      </c>
      <c r="B13" s="125" t="s">
        <v>240</v>
      </c>
      <c r="C13" s="36"/>
      <c r="D13" s="37"/>
      <c r="E13" s="37"/>
      <c r="F13" s="37"/>
      <c r="G13" s="37"/>
      <c r="H13" s="37"/>
      <c r="I13" s="37"/>
      <c r="J13" s="37"/>
      <c r="K13" s="37"/>
      <c r="L13" s="37"/>
      <c r="M13" s="37"/>
      <c r="N13" s="37"/>
      <c r="O13" s="37"/>
      <c r="P13" s="36">
        <f t="shared" si="0"/>
        <v>0</v>
      </c>
      <c r="Q13" s="36"/>
    </row>
    <row r="14" spans="1:17" ht="14.25">
      <c r="A14" s="156" t="s">
        <v>170</v>
      </c>
      <c r="B14" s="125" t="s">
        <v>241</v>
      </c>
      <c r="C14" s="36"/>
      <c r="D14" s="37"/>
      <c r="E14" s="37"/>
      <c r="F14" s="37"/>
      <c r="G14" s="37"/>
      <c r="H14" s="37"/>
      <c r="I14" s="37"/>
      <c r="J14" s="37"/>
      <c r="K14" s="37"/>
      <c r="L14" s="37"/>
      <c r="M14" s="37"/>
      <c r="N14" s="37"/>
      <c r="O14" s="37"/>
      <c r="P14" s="36">
        <f t="shared" si="0"/>
        <v>0</v>
      </c>
      <c r="Q14" s="36"/>
    </row>
    <row r="15" spans="1:17" ht="14.25">
      <c r="A15" s="156" t="s">
        <v>170</v>
      </c>
      <c r="B15" s="38" t="s">
        <v>242</v>
      </c>
      <c r="C15" s="36"/>
      <c r="D15" s="37"/>
      <c r="E15" s="37"/>
      <c r="F15" s="37"/>
      <c r="G15" s="37"/>
      <c r="H15" s="37"/>
      <c r="I15" s="37"/>
      <c r="J15" s="37"/>
      <c r="K15" s="37"/>
      <c r="L15" s="37"/>
      <c r="M15" s="37"/>
      <c r="N15" s="37"/>
      <c r="O15" s="37"/>
      <c r="P15" s="36">
        <f t="shared" si="0"/>
        <v>0</v>
      </c>
      <c r="Q15" s="36"/>
    </row>
    <row r="16" spans="1:17" ht="14.25">
      <c r="A16" s="156" t="s">
        <v>170</v>
      </c>
      <c r="B16" s="38" t="s">
        <v>243</v>
      </c>
      <c r="C16" s="36"/>
      <c r="D16" s="37"/>
      <c r="E16" s="37"/>
      <c r="F16" s="37"/>
      <c r="G16" s="37"/>
      <c r="H16" s="37"/>
      <c r="I16" s="37"/>
      <c r="J16" s="37"/>
      <c r="K16" s="37"/>
      <c r="L16" s="37"/>
      <c r="M16" s="37"/>
      <c r="N16" s="37"/>
      <c r="O16" s="37"/>
      <c r="P16" s="36">
        <f t="shared" si="0"/>
        <v>0</v>
      </c>
      <c r="Q16" s="36"/>
    </row>
    <row r="17" spans="1:17" ht="14.25">
      <c r="A17" s="156" t="s">
        <v>170</v>
      </c>
      <c r="B17" s="125" t="s">
        <v>244</v>
      </c>
      <c r="C17" s="36"/>
      <c r="D17" s="37"/>
      <c r="E17" s="37"/>
      <c r="F17" s="37"/>
      <c r="G17" s="37"/>
      <c r="H17" s="37"/>
      <c r="I17" s="37"/>
      <c r="J17" s="37"/>
      <c r="K17" s="37"/>
      <c r="L17" s="37"/>
      <c r="M17" s="37"/>
      <c r="N17" s="37"/>
      <c r="O17" s="37"/>
      <c r="P17" s="36">
        <f t="shared" si="0"/>
        <v>0</v>
      </c>
      <c r="Q17" s="36"/>
    </row>
    <row r="18" spans="1:17" ht="14.25">
      <c r="A18" s="156" t="s">
        <v>170</v>
      </c>
      <c r="B18" s="125" t="s">
        <v>245</v>
      </c>
      <c r="C18" s="36"/>
      <c r="D18" s="37"/>
      <c r="E18" s="37"/>
      <c r="F18" s="37"/>
      <c r="G18" s="37"/>
      <c r="H18" s="37"/>
      <c r="I18" s="37"/>
      <c r="J18" s="37"/>
      <c r="K18" s="37"/>
      <c r="L18" s="37"/>
      <c r="M18" s="37"/>
      <c r="N18" s="37"/>
      <c r="O18" s="37"/>
      <c r="P18" s="36">
        <f t="shared" si="0"/>
        <v>0</v>
      </c>
      <c r="Q18" s="36"/>
    </row>
    <row r="19" spans="1:17" ht="14.25">
      <c r="A19" s="156" t="s">
        <v>170</v>
      </c>
      <c r="B19" s="33" t="s">
        <v>246</v>
      </c>
      <c r="C19" s="36"/>
      <c r="D19" s="37"/>
      <c r="E19" s="37"/>
      <c r="F19" s="37"/>
      <c r="G19" s="37"/>
      <c r="H19" s="37"/>
      <c r="I19" s="37"/>
      <c r="J19" s="37"/>
      <c r="K19" s="37"/>
      <c r="L19" s="37"/>
      <c r="M19" s="37"/>
      <c r="N19" s="37"/>
      <c r="O19" s="37"/>
      <c r="P19" s="36">
        <f t="shared" si="0"/>
        <v>0</v>
      </c>
      <c r="Q19" s="36"/>
    </row>
    <row r="20" spans="1:17" ht="14.25">
      <c r="A20" s="156" t="s">
        <v>170</v>
      </c>
      <c r="B20" s="33" t="s">
        <v>247</v>
      </c>
      <c r="C20" s="36"/>
      <c r="D20" s="37"/>
      <c r="E20" s="37"/>
      <c r="F20" s="37"/>
      <c r="G20" s="37"/>
      <c r="H20" s="37"/>
      <c r="I20" s="37"/>
      <c r="J20" s="37"/>
      <c r="K20" s="37"/>
      <c r="L20" s="37"/>
      <c r="M20" s="37"/>
      <c r="N20" s="37"/>
      <c r="O20" s="37"/>
      <c r="P20" s="36">
        <f aca="true" t="shared" si="1" ref="P20:P25">SUM(D20:O20)</f>
        <v>0</v>
      </c>
      <c r="Q20" s="36"/>
    </row>
    <row r="21" spans="1:17" ht="14.25">
      <c r="A21" s="156" t="s">
        <v>170</v>
      </c>
      <c r="B21" s="33" t="s">
        <v>248</v>
      </c>
      <c r="C21" s="36"/>
      <c r="D21" s="37"/>
      <c r="E21" s="37"/>
      <c r="F21" s="37"/>
      <c r="G21" s="37"/>
      <c r="H21" s="37"/>
      <c r="I21" s="37"/>
      <c r="J21" s="37"/>
      <c r="K21" s="37"/>
      <c r="L21" s="37"/>
      <c r="M21" s="37"/>
      <c r="N21" s="37"/>
      <c r="O21" s="37"/>
      <c r="P21" s="36">
        <f t="shared" si="1"/>
        <v>0</v>
      </c>
      <c r="Q21" s="36"/>
    </row>
    <row r="22" spans="1:17" ht="14.25">
      <c r="A22" s="156" t="s">
        <v>170</v>
      </c>
      <c r="B22" s="33" t="s">
        <v>249</v>
      </c>
      <c r="C22" s="36"/>
      <c r="D22" s="37"/>
      <c r="E22" s="37"/>
      <c r="F22" s="37"/>
      <c r="G22" s="37"/>
      <c r="H22" s="37"/>
      <c r="I22" s="37"/>
      <c r="J22" s="37"/>
      <c r="K22" s="37"/>
      <c r="L22" s="37"/>
      <c r="M22" s="37"/>
      <c r="N22" s="37"/>
      <c r="O22" s="37"/>
      <c r="P22" s="36">
        <f t="shared" si="1"/>
        <v>0</v>
      </c>
      <c r="Q22" s="36"/>
    </row>
    <row r="23" spans="1:17" ht="14.25">
      <c r="A23" s="156" t="s">
        <v>170</v>
      </c>
      <c r="B23" s="33" t="s">
        <v>250</v>
      </c>
      <c r="C23" s="36"/>
      <c r="D23" s="37"/>
      <c r="E23" s="37"/>
      <c r="F23" s="37"/>
      <c r="G23" s="37"/>
      <c r="H23" s="37"/>
      <c r="I23" s="37"/>
      <c r="J23" s="37"/>
      <c r="K23" s="37"/>
      <c r="L23" s="37"/>
      <c r="M23" s="37"/>
      <c r="N23" s="37"/>
      <c r="O23" s="37"/>
      <c r="P23" s="36">
        <f t="shared" si="1"/>
        <v>0</v>
      </c>
      <c r="Q23" s="36"/>
    </row>
    <row r="24" spans="1:17" ht="14.25">
      <c r="A24" s="156" t="s">
        <v>170</v>
      </c>
      <c r="B24" s="33" t="s">
        <v>251</v>
      </c>
      <c r="C24" s="36"/>
      <c r="D24" s="37"/>
      <c r="E24" s="37"/>
      <c r="F24" s="37"/>
      <c r="G24" s="37"/>
      <c r="H24" s="37"/>
      <c r="I24" s="37"/>
      <c r="J24" s="37"/>
      <c r="K24" s="37"/>
      <c r="L24" s="37"/>
      <c r="M24" s="37"/>
      <c r="N24" s="37"/>
      <c r="O24" s="37"/>
      <c r="P24" s="36">
        <f t="shared" si="1"/>
        <v>0</v>
      </c>
      <c r="Q24" s="36"/>
    </row>
    <row r="25" spans="1:17" ht="14.25">
      <c r="A25" s="156" t="s">
        <v>170</v>
      </c>
      <c r="B25" s="33" t="s">
        <v>252</v>
      </c>
      <c r="C25" s="36"/>
      <c r="D25" s="37"/>
      <c r="E25" s="37"/>
      <c r="F25" s="37"/>
      <c r="G25" s="37"/>
      <c r="H25" s="37"/>
      <c r="I25" s="37"/>
      <c r="J25" s="37"/>
      <c r="K25" s="37"/>
      <c r="L25" s="37"/>
      <c r="M25" s="37"/>
      <c r="N25" s="37"/>
      <c r="O25" s="37"/>
      <c r="P25" s="36">
        <f t="shared" si="1"/>
        <v>0</v>
      </c>
      <c r="Q25" s="36"/>
    </row>
    <row r="26" spans="1:17" ht="15.75" thickBot="1">
      <c r="A26" s="156" t="s">
        <v>170</v>
      </c>
      <c r="B26" s="57" t="s">
        <v>253</v>
      </c>
      <c r="C26" s="36"/>
      <c r="D26" s="61">
        <f aca="true" t="shared" si="2" ref="D26:N26">ROUND(SUM(D9:D25),0)</f>
        <v>0</v>
      </c>
      <c r="E26" s="61">
        <f t="shared" si="2"/>
        <v>0</v>
      </c>
      <c r="F26" s="61">
        <f t="shared" si="2"/>
        <v>0</v>
      </c>
      <c r="G26" s="61">
        <f t="shared" si="2"/>
        <v>0</v>
      </c>
      <c r="H26" s="61">
        <f t="shared" si="2"/>
        <v>0</v>
      </c>
      <c r="I26" s="61">
        <f t="shared" si="2"/>
        <v>0</v>
      </c>
      <c r="J26" s="61">
        <f t="shared" si="2"/>
        <v>0</v>
      </c>
      <c r="K26" s="61">
        <f t="shared" si="2"/>
        <v>0</v>
      </c>
      <c r="L26" s="61">
        <f t="shared" si="2"/>
        <v>0</v>
      </c>
      <c r="M26" s="61">
        <f t="shared" si="2"/>
        <v>0</v>
      </c>
      <c r="N26" s="61">
        <f t="shared" si="2"/>
        <v>0</v>
      </c>
      <c r="O26" s="61">
        <f>ROUND(SUM(O9:O25),0)</f>
        <v>0</v>
      </c>
      <c r="P26" s="62">
        <f>ROUND(SUM(P9:P25),0)</f>
        <v>0</v>
      </c>
      <c r="Q26" s="36"/>
    </row>
    <row r="27" spans="1:17" ht="24.75" customHeight="1" thickTop="1">
      <c r="A27" s="264" t="s">
        <v>91</v>
      </c>
      <c r="C27" s="144"/>
      <c r="D27" s="145"/>
      <c r="E27" s="145"/>
      <c r="F27" s="145"/>
      <c r="G27" s="145"/>
      <c r="H27" s="145"/>
      <c r="I27" s="145"/>
      <c r="J27" s="145"/>
      <c r="K27" s="145"/>
      <c r="L27" s="145"/>
      <c r="M27" s="145"/>
      <c r="N27" s="145"/>
      <c r="O27" s="145"/>
      <c r="P27" s="145"/>
      <c r="Q27" s="143"/>
    </row>
    <row r="28" spans="1:17" ht="14.25">
      <c r="A28" s="156" t="s">
        <v>170</v>
      </c>
      <c r="B28" s="146" t="s">
        <v>254</v>
      </c>
      <c r="C28" s="144"/>
      <c r="D28" s="37"/>
      <c r="E28" s="37"/>
      <c r="F28" s="37"/>
      <c r="G28" s="37"/>
      <c r="H28" s="37"/>
      <c r="I28" s="37"/>
      <c r="J28" s="37"/>
      <c r="K28" s="37"/>
      <c r="L28" s="37"/>
      <c r="M28" s="37"/>
      <c r="N28" s="37"/>
      <c r="O28" s="37"/>
      <c r="P28" s="36">
        <f>SUM(D28:O28)</f>
        <v>0</v>
      </c>
      <c r="Q28" s="143"/>
    </row>
    <row r="29" spans="1:17" ht="14.25">
      <c r="A29" s="156" t="s">
        <v>170</v>
      </c>
      <c r="B29" s="146" t="s">
        <v>255</v>
      </c>
      <c r="C29" s="144"/>
      <c r="D29" s="37"/>
      <c r="E29" s="37"/>
      <c r="F29" s="37"/>
      <c r="G29" s="37"/>
      <c r="H29" s="37"/>
      <c r="I29" s="37"/>
      <c r="J29" s="37"/>
      <c r="K29" s="37"/>
      <c r="L29" s="37"/>
      <c r="M29" s="37"/>
      <c r="N29" s="37"/>
      <c r="O29" s="37"/>
      <c r="P29" s="36">
        <f aca="true" t="shared" si="3" ref="P29:P36">SUM(D29:O29)</f>
        <v>0</v>
      </c>
      <c r="Q29" s="143"/>
    </row>
    <row r="30" spans="1:17" ht="14.25">
      <c r="A30" s="156" t="s">
        <v>170</v>
      </c>
      <c r="B30" s="146" t="s">
        <v>256</v>
      </c>
      <c r="C30" s="144"/>
      <c r="D30" s="37"/>
      <c r="E30" s="37"/>
      <c r="F30" s="37"/>
      <c r="G30" s="37"/>
      <c r="H30" s="37"/>
      <c r="I30" s="37"/>
      <c r="J30" s="37"/>
      <c r="K30" s="37"/>
      <c r="L30" s="37"/>
      <c r="M30" s="37"/>
      <c r="N30" s="37"/>
      <c r="O30" s="37"/>
      <c r="P30" s="36">
        <f t="shared" si="3"/>
        <v>0</v>
      </c>
      <c r="Q30" s="143"/>
    </row>
    <row r="31" spans="1:17" ht="14.25">
      <c r="A31" s="156" t="s">
        <v>170</v>
      </c>
      <c r="B31" s="146" t="s">
        <v>257</v>
      </c>
      <c r="C31" s="144"/>
      <c r="D31" s="37"/>
      <c r="E31" s="37"/>
      <c r="F31" s="37"/>
      <c r="G31" s="37"/>
      <c r="H31" s="37"/>
      <c r="I31" s="37"/>
      <c r="J31" s="37"/>
      <c r="K31" s="37"/>
      <c r="L31" s="37"/>
      <c r="M31" s="37"/>
      <c r="N31" s="37"/>
      <c r="O31" s="37"/>
      <c r="P31" s="36">
        <f>SUM(D31:O31)</f>
        <v>0</v>
      </c>
      <c r="Q31" s="143"/>
    </row>
    <row r="32" spans="1:17" ht="14.25">
      <c r="A32" s="156" t="s">
        <v>170</v>
      </c>
      <c r="B32" s="146" t="s">
        <v>258</v>
      </c>
      <c r="C32" s="144"/>
      <c r="D32" s="37"/>
      <c r="E32" s="37"/>
      <c r="F32" s="37"/>
      <c r="G32" s="37"/>
      <c r="H32" s="37"/>
      <c r="I32" s="37"/>
      <c r="J32" s="37"/>
      <c r="K32" s="37"/>
      <c r="L32" s="37"/>
      <c r="M32" s="37"/>
      <c r="N32" s="37"/>
      <c r="O32" s="37"/>
      <c r="P32" s="36">
        <f>SUM(D32:O32)</f>
        <v>0</v>
      </c>
      <c r="Q32" s="143"/>
    </row>
    <row r="33" spans="1:17" ht="14.25">
      <c r="A33" s="156" t="s">
        <v>170</v>
      </c>
      <c r="B33" s="146" t="s">
        <v>259</v>
      </c>
      <c r="C33" s="144"/>
      <c r="D33" s="37"/>
      <c r="E33" s="37"/>
      <c r="F33" s="37"/>
      <c r="G33" s="37"/>
      <c r="H33" s="37"/>
      <c r="I33" s="37"/>
      <c r="J33" s="37"/>
      <c r="K33" s="37"/>
      <c r="L33" s="37"/>
      <c r="M33" s="37"/>
      <c r="N33" s="37"/>
      <c r="O33" s="37"/>
      <c r="P33" s="36">
        <f t="shared" si="3"/>
        <v>0</v>
      </c>
      <c r="Q33" s="143"/>
    </row>
    <row r="34" spans="1:17" ht="14.25">
      <c r="A34" s="156" t="s">
        <v>170</v>
      </c>
      <c r="B34" s="146" t="s">
        <v>260</v>
      </c>
      <c r="C34" s="144"/>
      <c r="D34" s="37"/>
      <c r="E34" s="37"/>
      <c r="F34" s="37"/>
      <c r="G34" s="37"/>
      <c r="H34" s="37"/>
      <c r="I34" s="37"/>
      <c r="J34" s="37"/>
      <c r="K34" s="37"/>
      <c r="L34" s="37"/>
      <c r="M34" s="37"/>
      <c r="N34" s="37"/>
      <c r="O34" s="37"/>
      <c r="P34" s="36">
        <f t="shared" si="3"/>
        <v>0</v>
      </c>
      <c r="Q34" s="143"/>
    </row>
    <row r="35" spans="1:17" ht="14.25">
      <c r="A35" s="156" t="s">
        <v>170</v>
      </c>
      <c r="B35" s="146" t="s">
        <v>261</v>
      </c>
      <c r="C35" s="144"/>
      <c r="D35" s="37"/>
      <c r="E35" s="37"/>
      <c r="F35" s="37"/>
      <c r="G35" s="37"/>
      <c r="H35" s="37"/>
      <c r="I35" s="37"/>
      <c r="J35" s="37"/>
      <c r="K35" s="37"/>
      <c r="L35" s="37"/>
      <c r="M35" s="37"/>
      <c r="N35" s="37"/>
      <c r="O35" s="37"/>
      <c r="P35" s="36">
        <f t="shared" si="3"/>
        <v>0</v>
      </c>
      <c r="Q35" s="143"/>
    </row>
    <row r="36" spans="1:17" ht="14.25">
      <c r="A36" s="156" t="s">
        <v>170</v>
      </c>
      <c r="B36" s="33" t="s">
        <v>262</v>
      </c>
      <c r="C36" s="36"/>
      <c r="D36" s="37"/>
      <c r="E36" s="37"/>
      <c r="F36" s="37"/>
      <c r="G36" s="37"/>
      <c r="H36" s="37"/>
      <c r="I36" s="37"/>
      <c r="J36" s="37"/>
      <c r="K36" s="37"/>
      <c r="L36" s="37"/>
      <c r="M36" s="37"/>
      <c r="N36" s="37"/>
      <c r="O36" s="37"/>
      <c r="P36" s="36">
        <f t="shared" si="3"/>
        <v>0</v>
      </c>
      <c r="Q36" s="143"/>
    </row>
    <row r="37" spans="1:17" ht="15.75" thickBot="1">
      <c r="A37" s="156" t="s">
        <v>170</v>
      </c>
      <c r="B37" s="265" t="s">
        <v>263</v>
      </c>
      <c r="C37" s="144"/>
      <c r="D37" s="61">
        <f>ROUND(SUM(D28:D36),0)</f>
        <v>0</v>
      </c>
      <c r="E37" s="61">
        <f aca="true" t="shared" si="4" ref="E37:O37">ROUND(SUM(E28:E36),0)</f>
        <v>0</v>
      </c>
      <c r="F37" s="61">
        <f t="shared" si="4"/>
        <v>0</v>
      </c>
      <c r="G37" s="61">
        <f t="shared" si="4"/>
        <v>0</v>
      </c>
      <c r="H37" s="61">
        <f t="shared" si="4"/>
        <v>0</v>
      </c>
      <c r="I37" s="61">
        <f t="shared" si="4"/>
        <v>0</v>
      </c>
      <c r="J37" s="61">
        <f t="shared" si="4"/>
        <v>0</v>
      </c>
      <c r="K37" s="61">
        <f t="shared" si="4"/>
        <v>0</v>
      </c>
      <c r="L37" s="61">
        <f t="shared" si="4"/>
        <v>0</v>
      </c>
      <c r="M37" s="61">
        <f t="shared" si="4"/>
        <v>0</v>
      </c>
      <c r="N37" s="61">
        <f t="shared" si="4"/>
        <v>0</v>
      </c>
      <c r="O37" s="61">
        <f t="shared" si="4"/>
        <v>0</v>
      </c>
      <c r="P37" s="62">
        <f>ROUND(SUM(P28:P36),0)</f>
        <v>0</v>
      </c>
      <c r="Q37" s="143"/>
    </row>
    <row r="38" spans="1:17" ht="16.5" thickBot="1" thickTop="1">
      <c r="A38" s="156" t="s">
        <v>170</v>
      </c>
      <c r="B38" s="263" t="s">
        <v>264</v>
      </c>
      <c r="C38" s="144"/>
      <c r="D38" s="61">
        <f>ROUND(D26+D37,0)</f>
        <v>0</v>
      </c>
      <c r="E38" s="61">
        <f aca="true" t="shared" si="5" ref="E38:P38">ROUND(E26+E37,0)</f>
        <v>0</v>
      </c>
      <c r="F38" s="61">
        <f t="shared" si="5"/>
        <v>0</v>
      </c>
      <c r="G38" s="61">
        <f t="shared" si="5"/>
        <v>0</v>
      </c>
      <c r="H38" s="61">
        <f t="shared" si="5"/>
        <v>0</v>
      </c>
      <c r="I38" s="61">
        <f t="shared" si="5"/>
        <v>0</v>
      </c>
      <c r="J38" s="61">
        <f t="shared" si="5"/>
        <v>0</v>
      </c>
      <c r="K38" s="61">
        <f t="shared" si="5"/>
        <v>0</v>
      </c>
      <c r="L38" s="61">
        <f t="shared" si="5"/>
        <v>0</v>
      </c>
      <c r="M38" s="61">
        <f t="shared" si="5"/>
        <v>0</v>
      </c>
      <c r="N38" s="61">
        <f t="shared" si="5"/>
        <v>0</v>
      </c>
      <c r="O38" s="61">
        <f t="shared" si="5"/>
        <v>0</v>
      </c>
      <c r="P38" s="61">
        <f t="shared" si="5"/>
        <v>0</v>
      </c>
      <c r="Q38" s="143"/>
    </row>
    <row r="39" spans="1:17" ht="15.75" thickTop="1">
      <c r="A39" s="147" t="s">
        <v>70</v>
      </c>
      <c r="B39" s="43"/>
      <c r="D39" s="148"/>
      <c r="E39" s="148"/>
      <c r="F39" s="148"/>
      <c r="G39" s="148"/>
      <c r="H39" s="148"/>
      <c r="I39" s="148"/>
      <c r="J39" s="148"/>
      <c r="K39" s="148"/>
      <c r="L39" s="148"/>
      <c r="M39" s="148"/>
      <c r="N39" s="148"/>
      <c r="O39" s="148"/>
      <c r="P39" s="148"/>
      <c r="Q39" s="36"/>
    </row>
    <row r="40" spans="1:17" ht="15">
      <c r="A40" s="229" t="s">
        <v>329</v>
      </c>
      <c r="B40" s="43"/>
      <c r="D40" s="147">
        <f>ROUND(SUM('Part 4'!D16+'Part 4'!D25+'Part 4'!D34+'Part 4'!D43+'Part 4'!D52+'Part 4'!D54+'Part 4'!D63)+D39,0)</f>
        <v>0</v>
      </c>
      <c r="E40" s="147">
        <f>ROUND(SUM('Part 4'!E16+'Part 4'!E25+'Part 4'!E34+'Part 4'!E43+'Part 4'!E52+'Part 4'!E54+'Part 4'!E63)+E39,0)</f>
        <v>0</v>
      </c>
      <c r="F40" s="147">
        <f>ROUND(SUM('Part 4'!F16+'Part 4'!F25+'Part 4'!F34+'Part 4'!F43+'Part 4'!F52+'Part 4'!F54+'Part 4'!F63)+F39,0)</f>
        <v>0</v>
      </c>
      <c r="G40" s="147">
        <f>ROUND(SUM('Part 4'!G16+'Part 4'!G25+'Part 4'!G34+'Part 4'!G43+'Part 4'!G52+'Part 4'!G54+'Part 4'!G63)+G39,0)</f>
        <v>0</v>
      </c>
      <c r="H40" s="147">
        <f>ROUND(SUM('Part 4'!H16+'Part 4'!H25+'Part 4'!H34+'Part 4'!H43+'Part 4'!H52+'Part 4'!H54+'Part 4'!H63)+H39,0)</f>
        <v>0</v>
      </c>
      <c r="I40" s="147">
        <f>ROUND(SUM('Part 4'!I16+'Part 4'!I25+'Part 4'!I34+'Part 4'!I43+'Part 4'!I52+'Part 4'!I54+'Part 4'!I63)+I39,0)</f>
        <v>0</v>
      </c>
      <c r="J40" s="147">
        <f>ROUND(SUM('Part 4'!J16+'Part 4'!J25+'Part 4'!J34+'Part 4'!J43+'Part 4'!J52+'Part 4'!J54+'Part 4'!J63)+J39,0)</f>
        <v>0</v>
      </c>
      <c r="K40" s="147">
        <f>ROUND(SUM('Part 4'!K16+'Part 4'!K25+'Part 4'!K34+'Part 4'!K43+'Part 4'!K52+'Part 4'!K54+'Part 4'!K63)+K39,0)</f>
        <v>0</v>
      </c>
      <c r="L40" s="147">
        <f>ROUND(SUM('Part 4'!L16+'Part 4'!L25+'Part 4'!L34+'Part 4'!L43+'Part 4'!L52+'Part 4'!L54+'Part 4'!L63)+L39,0)</f>
        <v>0</v>
      </c>
      <c r="M40" s="147">
        <f>ROUND(SUM('Part 4'!M16+'Part 4'!M25+'Part 4'!M34+'Part 4'!M43+'Part 4'!M52+'Part 4'!M54+'Part 4'!M63)+M39,0)</f>
        <v>0</v>
      </c>
      <c r="N40" s="147">
        <f>ROUND(SUM('Part 4'!N16+'Part 4'!N25+'Part 4'!N34+'Part 4'!N43+'Part 4'!N52+'Part 4'!N54+'Part 4'!N63)+N39,0)</f>
        <v>0</v>
      </c>
      <c r="O40" s="147">
        <f>ROUND(SUM('Part 4'!O16+'Part 4'!O25+'Part 4'!O34+'Part 4'!O43+'Part 4'!O52+'Part 4'!O54+'Part 4'!O63)+O39,0)</f>
        <v>0</v>
      </c>
      <c r="P40" s="147">
        <f>ROUND(SUM('Part 4'!P16+'Part 4'!P25+'Part 4'!P34+'Part 4'!P43+'Part 4'!P52+'Part 4'!P54+'Part 4'!P63)+P39,0)</f>
        <v>0</v>
      </c>
      <c r="Q40" s="36"/>
    </row>
    <row r="41" spans="1:17" ht="14.25">
      <c r="A41" s="144" t="s">
        <v>71</v>
      </c>
      <c r="B41" s="33"/>
      <c r="D41" s="145">
        <f>IF(D38=D40,0,"Not balanced")</f>
        <v>0</v>
      </c>
      <c r="E41" s="145">
        <f>IF(E38=E40,0,"Not balanced")</f>
        <v>0</v>
      </c>
      <c r="F41" s="145">
        <f>IF(F38=F40,0,"Not balanced")</f>
        <v>0</v>
      </c>
      <c r="G41" s="145">
        <f>IF(G38=G40,0,"Not balanced")</f>
        <v>0</v>
      </c>
      <c r="H41" s="145">
        <f>IF(H38=H40,0,"Not balanced")</f>
        <v>0</v>
      </c>
      <c r="I41" s="145">
        <f aca="true" t="shared" si="6" ref="I41:O41">IF(I38=I40,0,"Not balanced")</f>
        <v>0</v>
      </c>
      <c r="J41" s="145">
        <f t="shared" si="6"/>
        <v>0</v>
      </c>
      <c r="K41" s="145">
        <f t="shared" si="6"/>
        <v>0</v>
      </c>
      <c r="L41" s="145">
        <f t="shared" si="6"/>
        <v>0</v>
      </c>
      <c r="M41" s="145">
        <f t="shared" si="6"/>
        <v>0</v>
      </c>
      <c r="N41" s="145">
        <f t="shared" si="6"/>
        <v>0</v>
      </c>
      <c r="O41" s="145">
        <f t="shared" si="6"/>
        <v>0</v>
      </c>
      <c r="P41" s="145">
        <f>IF(P38=P40,0,"Not balanced")</f>
        <v>0</v>
      </c>
      <c r="Q41" s="143"/>
    </row>
    <row r="42" spans="1:17" ht="24.75" customHeight="1">
      <c r="A42" s="149" t="s">
        <v>49</v>
      </c>
      <c r="C42" s="143"/>
      <c r="D42" s="141"/>
      <c r="E42" s="141"/>
      <c r="F42" s="141"/>
      <c r="G42" s="141"/>
      <c r="H42" s="141"/>
      <c r="I42" s="141"/>
      <c r="J42" s="141"/>
      <c r="K42" s="141"/>
      <c r="L42" s="141"/>
      <c r="M42" s="141"/>
      <c r="N42" s="141"/>
      <c r="O42" s="141"/>
      <c r="P42" s="141"/>
      <c r="Q42" s="143"/>
    </row>
    <row r="43" spans="1:17" ht="15">
      <c r="A43" s="156" t="s">
        <v>170</v>
      </c>
      <c r="B43" s="52" t="s">
        <v>265</v>
      </c>
      <c r="C43" s="143"/>
      <c r="D43" s="37"/>
      <c r="E43" s="37"/>
      <c r="F43" s="37"/>
      <c r="G43" s="37"/>
      <c r="H43" s="37"/>
      <c r="I43" s="37"/>
      <c r="J43" s="37"/>
      <c r="K43" s="37"/>
      <c r="L43" s="37"/>
      <c r="M43" s="37"/>
      <c r="N43" s="37"/>
      <c r="O43" s="37"/>
      <c r="P43" s="54">
        <f>SUM(D43:O43)</f>
        <v>0</v>
      </c>
      <c r="Q43" s="143"/>
    </row>
    <row r="44" spans="1:17" ht="15">
      <c r="A44" s="156" t="s">
        <v>170</v>
      </c>
      <c r="B44" s="33" t="s">
        <v>266</v>
      </c>
      <c r="C44" s="143"/>
      <c r="D44" s="37"/>
      <c r="E44" s="37"/>
      <c r="F44" s="37"/>
      <c r="G44" s="37"/>
      <c r="H44" s="37"/>
      <c r="I44" s="37"/>
      <c r="J44" s="37"/>
      <c r="K44" s="37"/>
      <c r="L44" s="37"/>
      <c r="M44" s="37"/>
      <c r="N44" s="37"/>
      <c r="O44" s="37"/>
      <c r="P44" s="54">
        <f>SUM(D44:O44)</f>
        <v>0</v>
      </c>
      <c r="Q44" s="143"/>
    </row>
    <row r="45" spans="1:17" ht="14.25">
      <c r="A45" s="156" t="s">
        <v>170</v>
      </c>
      <c r="B45" s="33" t="s">
        <v>267</v>
      </c>
      <c r="C45" s="143"/>
      <c r="D45" s="150">
        <f aca="true" t="shared" si="7" ref="D45:P45">IF(D38=0,0,D44/D38)</f>
        <v>0</v>
      </c>
      <c r="E45" s="150">
        <f t="shared" si="7"/>
        <v>0</v>
      </c>
      <c r="F45" s="150">
        <f t="shared" si="7"/>
        <v>0</v>
      </c>
      <c r="G45" s="150">
        <f t="shared" si="7"/>
        <v>0</v>
      </c>
      <c r="H45" s="150">
        <f t="shared" si="7"/>
        <v>0</v>
      </c>
      <c r="I45" s="150">
        <f aca="true" t="shared" si="8" ref="I45:O45">IF(I38=0,0,I44/I38)</f>
        <v>0</v>
      </c>
      <c r="J45" s="150">
        <f t="shared" si="8"/>
        <v>0</v>
      </c>
      <c r="K45" s="150">
        <f t="shared" si="8"/>
        <v>0</v>
      </c>
      <c r="L45" s="150">
        <f t="shared" si="8"/>
        <v>0</v>
      </c>
      <c r="M45" s="150">
        <f t="shared" si="8"/>
        <v>0</v>
      </c>
      <c r="N45" s="150">
        <f t="shared" si="8"/>
        <v>0</v>
      </c>
      <c r="O45" s="150">
        <f t="shared" si="8"/>
        <v>0</v>
      </c>
      <c r="P45" s="151">
        <f t="shared" si="7"/>
        <v>0</v>
      </c>
      <c r="Q45" s="143"/>
    </row>
    <row r="46" spans="1:17" ht="15">
      <c r="A46" s="156" t="s">
        <v>170</v>
      </c>
      <c r="B46" s="33" t="s">
        <v>331</v>
      </c>
      <c r="C46" s="143"/>
      <c r="D46" s="37"/>
      <c r="E46" s="37"/>
      <c r="F46" s="37"/>
      <c r="G46" s="37"/>
      <c r="H46" s="37"/>
      <c r="I46" s="37"/>
      <c r="J46" s="37"/>
      <c r="K46" s="37"/>
      <c r="L46" s="37"/>
      <c r="M46" s="37"/>
      <c r="N46" s="37"/>
      <c r="O46" s="37"/>
      <c r="P46" s="54">
        <f>SUM(D46:O46)</f>
        <v>0</v>
      </c>
      <c r="Q46" s="143"/>
    </row>
    <row r="47" spans="1:17" ht="15">
      <c r="A47" s="156" t="s">
        <v>170</v>
      </c>
      <c r="B47" s="33" t="s">
        <v>268</v>
      </c>
      <c r="C47" s="143"/>
      <c r="D47" s="37"/>
      <c r="E47" s="37"/>
      <c r="F47" s="37"/>
      <c r="G47" s="37"/>
      <c r="H47" s="37"/>
      <c r="I47" s="37"/>
      <c r="J47" s="37"/>
      <c r="K47" s="37"/>
      <c r="L47" s="37"/>
      <c r="M47" s="37"/>
      <c r="N47" s="37"/>
      <c r="O47" s="37"/>
      <c r="P47" s="54">
        <f>SUM(D47:O47)</f>
        <v>0</v>
      </c>
      <c r="Q47" s="143"/>
    </row>
    <row r="48" spans="1:17" ht="24.75" customHeight="1">
      <c r="A48" s="152" t="s">
        <v>50</v>
      </c>
      <c r="C48" s="143"/>
      <c r="D48" s="143"/>
      <c r="E48" s="143"/>
      <c r="F48" s="143"/>
      <c r="G48" s="143"/>
      <c r="H48" s="143"/>
      <c r="I48" s="143"/>
      <c r="J48" s="143"/>
      <c r="K48" s="143"/>
      <c r="L48" s="143"/>
      <c r="M48" s="143"/>
      <c r="N48" s="143"/>
      <c r="O48" s="143"/>
      <c r="P48" s="143"/>
      <c r="Q48" s="143"/>
    </row>
    <row r="49" spans="1:17" ht="15">
      <c r="A49" s="156" t="s">
        <v>170</v>
      </c>
      <c r="B49" s="38" t="s">
        <v>269</v>
      </c>
      <c r="C49" s="36"/>
      <c r="D49" s="37"/>
      <c r="E49" s="37"/>
      <c r="F49" s="37"/>
      <c r="G49" s="37"/>
      <c r="H49" s="37"/>
      <c r="I49" s="37"/>
      <c r="J49" s="37"/>
      <c r="K49" s="37"/>
      <c r="L49" s="37"/>
      <c r="M49" s="37"/>
      <c r="N49" s="37"/>
      <c r="O49" s="37"/>
      <c r="P49" s="54">
        <f>SUM(D49:O49)</f>
        <v>0</v>
      </c>
      <c r="Q49" s="36"/>
    </row>
    <row r="50" spans="1:17" ht="15">
      <c r="A50" s="156" t="s">
        <v>170</v>
      </c>
      <c r="B50" s="38" t="s">
        <v>332</v>
      </c>
      <c r="C50" s="36"/>
      <c r="D50" s="37"/>
      <c r="E50" s="37"/>
      <c r="F50" s="37"/>
      <c r="G50" s="37"/>
      <c r="H50" s="37"/>
      <c r="I50" s="37"/>
      <c r="J50" s="37"/>
      <c r="K50" s="37"/>
      <c r="L50" s="37"/>
      <c r="M50" s="37"/>
      <c r="N50" s="37"/>
      <c r="O50" s="37"/>
      <c r="P50" s="54">
        <f>SUM(D50:O50)</f>
        <v>0</v>
      </c>
      <c r="Q50" s="36"/>
    </row>
    <row r="51" spans="1:17" ht="24.75" customHeight="1">
      <c r="A51" s="152" t="s">
        <v>27</v>
      </c>
      <c r="C51" s="36"/>
      <c r="D51" s="141"/>
      <c r="E51" s="141"/>
      <c r="F51" s="141"/>
      <c r="G51" s="36"/>
      <c r="H51" s="36"/>
      <c r="I51" s="36"/>
      <c r="J51" s="36"/>
      <c r="K51" s="36"/>
      <c r="L51" s="36"/>
      <c r="M51" s="36"/>
      <c r="N51" s="36"/>
      <c r="O51" s="36"/>
      <c r="P51" s="36"/>
      <c r="Q51" s="36"/>
    </row>
    <row r="52" spans="1:17" ht="14.25">
      <c r="A52" s="156" t="s">
        <v>170</v>
      </c>
      <c r="B52" s="52" t="s">
        <v>333</v>
      </c>
      <c r="C52" s="36"/>
      <c r="D52" s="153">
        <f>IF('Part 1'!D8=0,0,D17/'Part 1'!D8)</f>
        <v>0</v>
      </c>
      <c r="E52" s="153">
        <f>IF('Part 1'!E8=0,0,E17/'Part 1'!E8)</f>
        <v>0</v>
      </c>
      <c r="F52" s="153">
        <f>IF('Part 1'!F8=0,0,F17/'Part 1'!F8)</f>
        <v>0</v>
      </c>
      <c r="G52" s="153">
        <f>IF('Part 1'!G8=0,0,G17/'Part 1'!G8)</f>
        <v>0</v>
      </c>
      <c r="H52" s="153">
        <f>IF('Part 1'!H8=0,0,H17/'Part 1'!H8)</f>
        <v>0</v>
      </c>
      <c r="I52" s="153">
        <f>IF('Part 1'!I8=0,0,I17/'Part 1'!I8)</f>
        <v>0</v>
      </c>
      <c r="J52" s="153">
        <f>IF('Part 1'!J8=0,0,J17/'Part 1'!J8)</f>
        <v>0</v>
      </c>
      <c r="K52" s="153">
        <f>IF('Part 1'!K8=0,0,K17/'Part 1'!K8)</f>
        <v>0</v>
      </c>
      <c r="L52" s="153">
        <f>IF('Part 1'!L8=0,0,L17/'Part 1'!L8)</f>
        <v>0</v>
      </c>
      <c r="M52" s="153">
        <f>IF('Part 1'!M8=0,0,M17/'Part 1'!M8)</f>
        <v>0</v>
      </c>
      <c r="N52" s="153">
        <f>IF('Part 1'!N8=0,0,N17/'Part 1'!N8)</f>
        <v>0</v>
      </c>
      <c r="O52" s="153">
        <f>IF('Part 1'!O8=0,0,O17/'Part 1'!O8)</f>
        <v>0</v>
      </c>
      <c r="P52" s="153">
        <f>IF('Part 1'!P8=0,0,P17/'Part 1'!P8)</f>
        <v>0</v>
      </c>
      <c r="Q52" s="36"/>
    </row>
    <row r="53" spans="1:17" ht="14.25">
      <c r="A53" s="156" t="s">
        <v>170</v>
      </c>
      <c r="B53" s="52" t="s">
        <v>334</v>
      </c>
      <c r="C53" s="36"/>
      <c r="D53" s="153">
        <f>IF('Part 1'!D8=0,0,D18/'Part 1'!D8)</f>
        <v>0</v>
      </c>
      <c r="E53" s="153">
        <f>IF('Part 1'!E8=0,0,E18/'Part 1'!E8)</f>
        <v>0</v>
      </c>
      <c r="F53" s="153">
        <f>IF('Part 1'!F8=0,0,F18/'Part 1'!F8)</f>
        <v>0</v>
      </c>
      <c r="G53" s="153">
        <f>IF('Part 1'!G8=0,0,G18/'Part 1'!G8)</f>
        <v>0</v>
      </c>
      <c r="H53" s="153">
        <f>IF('Part 1'!H8=0,0,H18/'Part 1'!H8)</f>
        <v>0</v>
      </c>
      <c r="I53" s="153">
        <f>IF('Part 1'!I8=0,0,I18/'Part 1'!I8)</f>
        <v>0</v>
      </c>
      <c r="J53" s="153">
        <f>IF('Part 1'!J8=0,0,J18/'Part 1'!J8)</f>
        <v>0</v>
      </c>
      <c r="K53" s="153">
        <f>IF('Part 1'!K8=0,0,K18/'Part 1'!K8)</f>
        <v>0</v>
      </c>
      <c r="L53" s="153">
        <f>IF('Part 1'!L8=0,0,L18/'Part 1'!L8)</f>
        <v>0</v>
      </c>
      <c r="M53" s="153">
        <f>IF('Part 1'!M8=0,0,M18/'Part 1'!M8)</f>
        <v>0</v>
      </c>
      <c r="N53" s="153">
        <f>IF('Part 1'!N8=0,0,N18/'Part 1'!N8)</f>
        <v>0</v>
      </c>
      <c r="O53" s="153">
        <f>IF('Part 1'!O8=0,0,O18/'Part 1'!O8)</f>
        <v>0</v>
      </c>
      <c r="P53" s="153">
        <f>IF('Part 1'!P8=0,0,P18/'Part 1'!P8)</f>
        <v>0</v>
      </c>
      <c r="Q53" s="36"/>
    </row>
    <row r="54" spans="1:17" ht="15">
      <c r="A54" s="156" t="s">
        <v>170</v>
      </c>
      <c r="B54" s="52" t="s">
        <v>335</v>
      </c>
      <c r="C54" s="36"/>
      <c r="D54" s="151">
        <f aca="true" t="shared" si="9" ref="D54:P54">IF(D38=0,0,D13/(D38-SUM(D21:D25)-SUM(D34:D36)))</f>
        <v>0</v>
      </c>
      <c r="E54" s="151">
        <f t="shared" si="9"/>
        <v>0</v>
      </c>
      <c r="F54" s="151">
        <f t="shared" si="9"/>
        <v>0</v>
      </c>
      <c r="G54" s="151">
        <f t="shared" si="9"/>
        <v>0</v>
      </c>
      <c r="H54" s="151">
        <f t="shared" si="9"/>
        <v>0</v>
      </c>
      <c r="I54" s="151">
        <f t="shared" si="9"/>
        <v>0</v>
      </c>
      <c r="J54" s="151">
        <f t="shared" si="9"/>
        <v>0</v>
      </c>
      <c r="K54" s="151">
        <f t="shared" si="9"/>
        <v>0</v>
      </c>
      <c r="L54" s="151">
        <f t="shared" si="9"/>
        <v>0</v>
      </c>
      <c r="M54" s="151">
        <f t="shared" si="9"/>
        <v>0</v>
      </c>
      <c r="N54" s="151">
        <f t="shared" si="9"/>
        <v>0</v>
      </c>
      <c r="O54" s="151">
        <f t="shared" si="9"/>
        <v>0</v>
      </c>
      <c r="P54" s="154">
        <f t="shared" si="9"/>
        <v>0</v>
      </c>
      <c r="Q54" s="36"/>
    </row>
    <row r="55" spans="1:17" ht="14.25">
      <c r="A55" s="33"/>
      <c r="B55" s="33"/>
      <c r="C55" s="23"/>
      <c r="D55" s="23"/>
      <c r="E55" s="23"/>
      <c r="F55" s="23"/>
      <c r="G55" s="23"/>
      <c r="H55" s="23"/>
      <c r="I55" s="23"/>
      <c r="J55" s="23"/>
      <c r="K55" s="23"/>
      <c r="L55" s="23"/>
      <c r="M55" s="23"/>
      <c r="N55" s="23"/>
      <c r="O55" s="23"/>
      <c r="P55" s="23"/>
      <c r="Q55" s="23"/>
    </row>
    <row r="56" ht="14.25"/>
    <row r="57" ht="14.25"/>
    <row r="58" ht="14.25"/>
    <row r="59" s="253" customFormat="1" ht="14.25">
      <c r="A59" s="253" t="s">
        <v>31</v>
      </c>
    </row>
    <row r="60" ht="12.75" customHeight="1" hidden="1"/>
    <row r="61" spans="2:10" ht="12.75" customHeight="1" hidden="1">
      <c r="B61" s="266" t="s">
        <v>51</v>
      </c>
      <c r="C61" s="249"/>
      <c r="D61" s="249"/>
      <c r="E61" s="249"/>
      <c r="F61" s="249"/>
      <c r="G61" s="249"/>
      <c r="H61" s="249"/>
      <c r="I61" s="249"/>
      <c r="J61" s="249"/>
    </row>
    <row r="62" spans="2:10" ht="12.75" customHeight="1" hidden="1">
      <c r="B62" s="249"/>
      <c r="C62" s="267" t="s">
        <v>327</v>
      </c>
      <c r="D62" s="267" t="s">
        <v>55</v>
      </c>
      <c r="E62" s="249"/>
      <c r="F62" s="266" t="s">
        <v>56</v>
      </c>
      <c r="G62" s="249"/>
      <c r="H62" s="249"/>
      <c r="I62" s="249"/>
      <c r="J62" s="249"/>
    </row>
    <row r="63" spans="2:16" ht="12.75" customHeight="1" hidden="1">
      <c r="B63" s="249" t="s">
        <v>24</v>
      </c>
      <c r="C63" s="268">
        <v>0.75</v>
      </c>
      <c r="D63" s="268"/>
      <c r="E63" s="249">
        <f>ROUND(SUM(E55:E62),0)</f>
        <v>0</v>
      </c>
      <c r="F63" s="228" t="s">
        <v>58</v>
      </c>
      <c r="G63" s="249"/>
      <c r="H63" s="249"/>
      <c r="I63" s="249"/>
      <c r="J63" s="249"/>
      <c r="O63" s="83">
        <f>ROUND(SUM(O56:O62),0)</f>
        <v>0</v>
      </c>
      <c r="P63" s="83">
        <f>ROUND(SUM(P56:P62),0)</f>
        <v>0</v>
      </c>
    </row>
    <row r="64" spans="2:10" ht="12.75" customHeight="1" hidden="1">
      <c r="B64" s="249" t="s">
        <v>39</v>
      </c>
      <c r="C64" s="268">
        <v>0</v>
      </c>
      <c r="D64" s="268"/>
      <c r="E64" s="249"/>
      <c r="F64" s="228" t="s">
        <v>57</v>
      </c>
      <c r="G64" s="249"/>
      <c r="H64" s="249"/>
      <c r="I64" s="249"/>
      <c r="J64" s="249"/>
    </row>
    <row r="65" spans="2:10" ht="12.75" customHeight="1" hidden="1">
      <c r="B65" s="249" t="s">
        <v>52</v>
      </c>
      <c r="C65" s="268">
        <v>0.75</v>
      </c>
      <c r="D65" s="268"/>
      <c r="E65" s="249"/>
      <c r="F65" s="228" t="s">
        <v>59</v>
      </c>
      <c r="G65" s="249"/>
      <c r="H65" s="249"/>
      <c r="I65" s="249"/>
      <c r="J65" s="249"/>
    </row>
    <row r="66" spans="2:10" ht="12.75" customHeight="1" hidden="1">
      <c r="B66" s="249" t="s">
        <v>53</v>
      </c>
      <c r="C66" s="268">
        <v>0.75</v>
      </c>
      <c r="D66" s="268"/>
      <c r="E66" s="249"/>
      <c r="F66" s="249" t="s">
        <v>60</v>
      </c>
      <c r="G66" s="249"/>
      <c r="H66" s="249"/>
      <c r="I66" s="249"/>
      <c r="J66" s="249"/>
    </row>
    <row r="67" spans="2:10" ht="12.75" customHeight="1" hidden="1">
      <c r="B67" s="249" t="s">
        <v>54</v>
      </c>
      <c r="C67" s="268">
        <v>0</v>
      </c>
      <c r="D67" s="268"/>
      <c r="E67" s="249"/>
      <c r="F67" s="228" t="s">
        <v>61</v>
      </c>
      <c r="G67" s="249"/>
      <c r="H67" s="249"/>
      <c r="I67" s="249"/>
      <c r="J67" s="249"/>
    </row>
    <row r="68" spans="2:10" ht="12.75" customHeight="1" hidden="1">
      <c r="B68" s="249" t="s">
        <v>40</v>
      </c>
      <c r="C68" s="268"/>
      <c r="D68" s="268"/>
      <c r="E68" s="249"/>
      <c r="F68" s="249"/>
      <c r="G68" s="249"/>
      <c r="H68" s="249"/>
      <c r="I68" s="249"/>
      <c r="J68" s="249"/>
    </row>
    <row r="69" spans="2:10" ht="12.75" customHeight="1" hidden="1">
      <c r="B69" s="249"/>
      <c r="C69" s="268"/>
      <c r="D69" s="268"/>
      <c r="E69" s="249"/>
      <c r="F69" s="249"/>
      <c r="G69" s="249"/>
      <c r="H69" s="249"/>
      <c r="I69" s="249"/>
      <c r="J69" s="249"/>
    </row>
    <row r="70" spans="2:10" ht="12.75" customHeight="1" hidden="1">
      <c r="B70" s="249"/>
      <c r="C70" s="249" t="s">
        <v>328</v>
      </c>
      <c r="D70" s="249"/>
      <c r="E70" s="269">
        <f>+C63</f>
        <v>0.75</v>
      </c>
      <c r="F70" s="249"/>
      <c r="G70" s="249"/>
      <c r="H70" s="249"/>
      <c r="I70" s="249"/>
      <c r="J70" s="249"/>
    </row>
    <row r="71" s="253" customFormat="1" ht="12.75" customHeight="1" hidden="1"/>
    <row r="72" ht="14.25">
      <c r="A72" s="83" t="s">
        <v>130</v>
      </c>
    </row>
  </sheetData>
  <sheetProtection password="C331" sheet="1" formatColumns="0"/>
  <mergeCells count="2">
    <mergeCell ref="A1:B1"/>
    <mergeCell ref="C1:P1"/>
  </mergeCells>
  <hyperlinks>
    <hyperlink ref="F64" r:id="rId1" display="http://www.hhsc.state.tx.us/rad/managed-care/downloads/2012-star-plus-info.pdf"/>
    <hyperlink ref="F63" r:id="rId2" display="http://www.hhsc.state.tx.us/rad/managed-care/downloads/2012-star-info.pdf"/>
    <hyperlink ref="F65" r:id="rId3" display="http://www.hhsc.state.tx.us/rad/managed-care/downloads/2012-chip-info.pdf"/>
    <hyperlink ref="F67" r:id="rId4" display="http://www.hhsc.state.tx.us/rad/managed-care/downloads/2012-star-health-info.pdf"/>
  </hyperlinks>
  <printOptions/>
  <pageMargins left="0.5" right="0.5" top="0.5" bottom="0.5" header="0.5" footer="0.5"/>
  <pageSetup cellComments="asDisplayed" fitToHeight="1" fitToWidth="1" horizontalDpi="600" verticalDpi="600" orientation="landscape" scale="45" r:id="rId5"/>
  <headerFooter alignWithMargins="0">
    <oddFooter>&amp;L&amp;A&amp;CMedical Expense by Service Type&amp;R&amp;D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A83"/>
  <sheetViews>
    <sheetView zoomScalePageLayoutView="0" workbookViewId="0" topLeftCell="A1">
      <pane ySplit="7" topLeftCell="A8" activePane="bottomLeft" state="frozen"/>
      <selection pane="topLeft" activeCell="D42" sqref="D42"/>
      <selection pane="bottomLeft" activeCell="A1" sqref="A1:B1"/>
    </sheetView>
  </sheetViews>
  <sheetFormatPr defaultColWidth="0" defaultRowHeight="12.75" zeroHeight="1"/>
  <cols>
    <col min="1" max="1" width="24.83203125" style="83" customWidth="1"/>
    <col min="2" max="2" width="40.83203125" style="83" customWidth="1"/>
    <col min="3" max="3" width="27.83203125" style="83" customWidth="1"/>
    <col min="4" max="16" width="17.83203125" style="83" customWidth="1"/>
    <col min="17" max="17" width="2.83203125" style="83" customWidth="1"/>
    <col min="18" max="23" width="12.83203125" style="83" hidden="1" customWidth="1"/>
    <col min="24" max="16384" width="0" style="83" hidden="1" customWidth="1"/>
  </cols>
  <sheetData>
    <row r="1" spans="1:17" ht="30" customHeight="1">
      <c r="A1" s="303" t="s">
        <v>19</v>
      </c>
      <c r="B1" s="303"/>
      <c r="C1" s="306" t="str">
        <f>'Part 1'!C1:P1</f>
        <v>Note: Except where stated otherwise, reporting is on an incurred basis (that is, reported in the period corresponding to dates of service, rather than to date paid).  All prior quarters' data must be updated to reflect the most recent revised IBNR estimates.</v>
      </c>
      <c r="D1" s="306"/>
      <c r="E1" s="306"/>
      <c r="F1" s="306"/>
      <c r="G1" s="306"/>
      <c r="H1" s="306"/>
      <c r="I1" s="306"/>
      <c r="J1" s="306"/>
      <c r="K1" s="306"/>
      <c r="L1" s="306"/>
      <c r="M1" s="306"/>
      <c r="N1" s="306"/>
      <c r="O1" s="306"/>
      <c r="P1" s="306"/>
      <c r="Q1" s="96"/>
    </row>
    <row r="2" spans="1:17" ht="15" customHeight="1">
      <c r="A2" s="82" t="s">
        <v>41</v>
      </c>
      <c r="B2" s="157">
        <f>'Part 1'!B2:E2</f>
        <v>0</v>
      </c>
      <c r="C2" s="157"/>
      <c r="D2" s="157"/>
      <c r="E2" s="157"/>
      <c r="F2" s="157"/>
      <c r="G2" s="157"/>
      <c r="Q2" s="98"/>
    </row>
    <row r="3" spans="1:17" ht="15" customHeight="1">
      <c r="A3" s="82" t="s">
        <v>3</v>
      </c>
      <c r="B3" s="85">
        <f>+'Part 1'!B3</f>
        <v>2020</v>
      </c>
      <c r="C3" s="82" t="s">
        <v>18</v>
      </c>
      <c r="D3" s="254" t="str">
        <f>+'Part 1'!D3:D3</f>
        <v>STAR KIDS</v>
      </c>
      <c r="F3" s="255"/>
      <c r="G3" s="243"/>
      <c r="H3" s="243"/>
      <c r="I3" s="243"/>
      <c r="J3" s="243"/>
      <c r="K3" s="243"/>
      <c r="L3" s="243"/>
      <c r="M3" s="243"/>
      <c r="N3" s="243"/>
      <c r="O3" s="243"/>
      <c r="P3" s="244"/>
      <c r="Q3" s="101"/>
    </row>
    <row r="4" spans="1:17" ht="15" customHeight="1">
      <c r="A4" s="82" t="s">
        <v>4</v>
      </c>
      <c r="B4" s="99">
        <f>+'Part 1'!B4</f>
        <v>0</v>
      </c>
      <c r="C4" s="92" t="s">
        <v>68</v>
      </c>
      <c r="D4" s="100">
        <f>+'Part 1'!D4:D4</f>
        <v>0</v>
      </c>
      <c r="F4" s="245"/>
      <c r="G4" s="246"/>
      <c r="H4" s="246"/>
      <c r="I4" s="246"/>
      <c r="J4" s="246"/>
      <c r="K4" s="246"/>
      <c r="L4" s="246"/>
      <c r="M4" s="246"/>
      <c r="N4" s="246"/>
      <c r="O4" s="246"/>
      <c r="P4" s="246"/>
      <c r="Q4" s="101"/>
    </row>
    <row r="5" spans="1:17" ht="15" customHeight="1">
      <c r="A5" s="82" t="s">
        <v>5</v>
      </c>
      <c r="B5" s="100">
        <f>'Part 1'!B5</f>
        <v>0</v>
      </c>
      <c r="C5" s="82" t="s">
        <v>62</v>
      </c>
      <c r="D5" s="99">
        <f>+'Part 1'!D5</f>
        <v>0</v>
      </c>
      <c r="F5" s="246"/>
      <c r="G5" s="246"/>
      <c r="H5" s="246"/>
      <c r="I5" s="246"/>
      <c r="J5" s="246"/>
      <c r="K5" s="246"/>
      <c r="L5" s="246"/>
      <c r="M5" s="246"/>
      <c r="N5" s="246"/>
      <c r="O5" s="246"/>
      <c r="P5" s="246"/>
      <c r="Q5" s="101"/>
    </row>
    <row r="6" spans="1:17" ht="30" customHeight="1">
      <c r="A6" s="86" t="s">
        <v>76</v>
      </c>
      <c r="B6" s="15" t="s">
        <v>83</v>
      </c>
      <c r="C6" s="19"/>
      <c r="D6" s="19"/>
      <c r="F6" s="158"/>
      <c r="G6" s="103"/>
      <c r="H6" s="103"/>
      <c r="I6" s="103"/>
      <c r="J6" s="103"/>
      <c r="K6" s="103"/>
      <c r="L6" s="103"/>
      <c r="M6" s="103"/>
      <c r="N6" s="103"/>
      <c r="O6" s="103"/>
      <c r="P6" s="103"/>
      <c r="Q6" s="117"/>
    </row>
    <row r="7" spans="1:17" ht="30" customHeight="1">
      <c r="A7" s="129" t="s">
        <v>137</v>
      </c>
      <c r="B7" s="89" t="s">
        <v>138</v>
      </c>
      <c r="C7" s="86" t="s">
        <v>0</v>
      </c>
      <c r="D7" s="104" t="str">
        <f>+'Part 1'!D7</f>
        <v>Sep-19</v>
      </c>
      <c r="E7" s="104" t="str">
        <f>+'Part 1'!E7</f>
        <v>Oct-19</v>
      </c>
      <c r="F7" s="104" t="str">
        <f>+'Part 1'!F7</f>
        <v>Nov-19</v>
      </c>
      <c r="G7" s="104" t="str">
        <f>+'Part 1'!G7</f>
        <v>Dec-19</v>
      </c>
      <c r="H7" s="104" t="str">
        <f>+'Part 1'!H7</f>
        <v>Jan-20</v>
      </c>
      <c r="I7" s="104" t="str">
        <f>+'Part 1'!I7</f>
        <v>Feb-20</v>
      </c>
      <c r="J7" s="104" t="str">
        <f>+'Part 1'!J7</f>
        <v>Mar-20</v>
      </c>
      <c r="K7" s="104" t="str">
        <f>+'Part 1'!K7</f>
        <v>Apr-20</v>
      </c>
      <c r="L7" s="104" t="str">
        <f>+'Part 1'!L7</f>
        <v>May-20</v>
      </c>
      <c r="M7" s="104" t="str">
        <f>+'Part 1'!M7</f>
        <v>Jun-20</v>
      </c>
      <c r="N7" s="104" t="str">
        <f>+'Part 1'!N7</f>
        <v>Jul-20</v>
      </c>
      <c r="O7" s="104" t="str">
        <f>+'Part 1'!O7</f>
        <v>Aug-20</v>
      </c>
      <c r="P7" s="95" t="s">
        <v>1</v>
      </c>
      <c r="Q7" s="105"/>
    </row>
    <row r="8" spans="1:4" ht="24.75" customHeight="1">
      <c r="A8" s="159" t="s">
        <v>270</v>
      </c>
      <c r="C8" s="72"/>
      <c r="D8" s="33"/>
    </row>
    <row r="9" spans="1:17" ht="15" customHeight="1">
      <c r="A9" s="94" t="s">
        <v>170</v>
      </c>
      <c r="B9" s="119" t="s">
        <v>182</v>
      </c>
      <c r="C9" s="118"/>
      <c r="D9" s="39"/>
      <c r="E9" s="39"/>
      <c r="F9" s="39"/>
      <c r="G9" s="39"/>
      <c r="H9" s="39"/>
      <c r="I9" s="39"/>
      <c r="J9" s="39"/>
      <c r="K9" s="39"/>
      <c r="L9" s="39"/>
      <c r="M9" s="39"/>
      <c r="N9" s="39"/>
      <c r="O9" s="39"/>
      <c r="P9" s="34">
        <f aca="true" t="shared" si="0" ref="P9:P15">SUM(D9:O9)</f>
        <v>0</v>
      </c>
      <c r="Q9" s="36"/>
    </row>
    <row r="10" spans="1:17" ht="15" customHeight="1">
      <c r="A10" s="94" t="s">
        <v>170</v>
      </c>
      <c r="B10" s="119" t="s">
        <v>183</v>
      </c>
      <c r="C10" s="118"/>
      <c r="D10" s="39"/>
      <c r="E10" s="39"/>
      <c r="F10" s="39"/>
      <c r="G10" s="39"/>
      <c r="H10" s="39"/>
      <c r="I10" s="39"/>
      <c r="J10" s="39"/>
      <c r="K10" s="39"/>
      <c r="L10" s="39"/>
      <c r="M10" s="39"/>
      <c r="N10" s="39"/>
      <c r="O10" s="39"/>
      <c r="P10" s="34">
        <f t="shared" si="0"/>
        <v>0</v>
      </c>
      <c r="Q10" s="36"/>
    </row>
    <row r="11" spans="1:17" ht="15" customHeight="1">
      <c r="A11" s="94" t="s">
        <v>170</v>
      </c>
      <c r="B11" s="119" t="s">
        <v>184</v>
      </c>
      <c r="C11" s="118"/>
      <c r="D11" s="39"/>
      <c r="E11" s="39"/>
      <c r="F11" s="39"/>
      <c r="G11" s="39"/>
      <c r="H11" s="39"/>
      <c r="I11" s="39"/>
      <c r="J11" s="39"/>
      <c r="K11" s="39"/>
      <c r="L11" s="39"/>
      <c r="M11" s="39"/>
      <c r="N11" s="39"/>
      <c r="O11" s="39"/>
      <c r="P11" s="34">
        <f t="shared" si="0"/>
        <v>0</v>
      </c>
      <c r="Q11" s="36"/>
    </row>
    <row r="12" spans="1:17" ht="15" customHeight="1">
      <c r="A12" s="94" t="s">
        <v>170</v>
      </c>
      <c r="B12" s="119" t="s">
        <v>185</v>
      </c>
      <c r="C12" s="118"/>
      <c r="D12" s="39"/>
      <c r="E12" s="39"/>
      <c r="F12" s="39"/>
      <c r="G12" s="39"/>
      <c r="H12" s="39"/>
      <c r="I12" s="39"/>
      <c r="J12" s="39"/>
      <c r="K12" s="39"/>
      <c r="L12" s="39"/>
      <c r="M12" s="39"/>
      <c r="N12" s="39"/>
      <c r="O12" s="39"/>
      <c r="P12" s="34">
        <f t="shared" si="0"/>
        <v>0</v>
      </c>
      <c r="Q12" s="36"/>
    </row>
    <row r="13" spans="1:17" ht="15" customHeight="1">
      <c r="A13" s="94" t="s">
        <v>170</v>
      </c>
      <c r="B13" s="119" t="s">
        <v>186</v>
      </c>
      <c r="C13" s="118"/>
      <c r="D13" s="39"/>
      <c r="E13" s="39"/>
      <c r="F13" s="39"/>
      <c r="G13" s="39"/>
      <c r="H13" s="39"/>
      <c r="I13" s="39"/>
      <c r="J13" s="39"/>
      <c r="K13" s="39"/>
      <c r="L13" s="39"/>
      <c r="M13" s="39"/>
      <c r="N13" s="39"/>
      <c r="O13" s="39"/>
      <c r="P13" s="34">
        <f t="shared" si="0"/>
        <v>0</v>
      </c>
      <c r="Q13" s="36"/>
    </row>
    <row r="14" spans="1:17" ht="15" customHeight="1">
      <c r="A14" s="94" t="s">
        <v>170</v>
      </c>
      <c r="B14" s="119" t="s">
        <v>187</v>
      </c>
      <c r="C14" s="118"/>
      <c r="D14" s="39"/>
      <c r="E14" s="39"/>
      <c r="F14" s="39"/>
      <c r="G14" s="39"/>
      <c r="H14" s="39"/>
      <c r="I14" s="39"/>
      <c r="J14" s="39"/>
      <c r="K14" s="39"/>
      <c r="L14" s="39"/>
      <c r="M14" s="39"/>
      <c r="N14" s="39"/>
      <c r="O14" s="39"/>
      <c r="P14" s="34">
        <f t="shared" si="0"/>
        <v>0</v>
      </c>
      <c r="Q14" s="36"/>
    </row>
    <row r="15" spans="1:17" ht="15" customHeight="1">
      <c r="A15" s="94" t="s">
        <v>170</v>
      </c>
      <c r="B15" s="119" t="s">
        <v>188</v>
      </c>
      <c r="C15" s="118"/>
      <c r="D15" s="39"/>
      <c r="E15" s="39"/>
      <c r="F15" s="39"/>
      <c r="G15" s="39"/>
      <c r="H15" s="39"/>
      <c r="I15" s="39"/>
      <c r="J15" s="39"/>
      <c r="K15" s="39"/>
      <c r="L15" s="39"/>
      <c r="M15" s="39"/>
      <c r="N15" s="39"/>
      <c r="O15" s="39"/>
      <c r="P15" s="34">
        <f t="shared" si="0"/>
        <v>0</v>
      </c>
      <c r="Q15" s="36"/>
    </row>
    <row r="16" spans="1:17" s="33" customFormat="1" ht="15" customHeight="1">
      <c r="A16" s="94" t="s">
        <v>170</v>
      </c>
      <c r="B16" s="160" t="s">
        <v>271</v>
      </c>
      <c r="C16" s="51"/>
      <c r="D16" s="161">
        <f aca="true" t="shared" si="1" ref="D16:N16">SUM(D9:D15)</f>
        <v>0</v>
      </c>
      <c r="E16" s="161">
        <f t="shared" si="1"/>
        <v>0</v>
      </c>
      <c r="F16" s="161">
        <f t="shared" si="1"/>
        <v>0</v>
      </c>
      <c r="G16" s="161">
        <f t="shared" si="1"/>
        <v>0</v>
      </c>
      <c r="H16" s="161">
        <f t="shared" si="1"/>
        <v>0</v>
      </c>
      <c r="I16" s="161">
        <f t="shared" si="1"/>
        <v>0</v>
      </c>
      <c r="J16" s="161">
        <f t="shared" si="1"/>
        <v>0</v>
      </c>
      <c r="K16" s="161">
        <f t="shared" si="1"/>
        <v>0</v>
      </c>
      <c r="L16" s="161">
        <f t="shared" si="1"/>
        <v>0</v>
      </c>
      <c r="M16" s="161">
        <f t="shared" si="1"/>
        <v>0</v>
      </c>
      <c r="N16" s="161">
        <f t="shared" si="1"/>
        <v>0</v>
      </c>
      <c r="O16" s="161">
        <f>SUM(O9:O15)</f>
        <v>0</v>
      </c>
      <c r="P16" s="162">
        <f>SUM(P9:P15)</f>
        <v>0</v>
      </c>
      <c r="Q16" s="36"/>
    </row>
    <row r="17" spans="1:17" s="33" customFormat="1" ht="15" customHeight="1">
      <c r="A17" s="94" t="s">
        <v>170</v>
      </c>
      <c r="B17" s="72" t="s">
        <v>272</v>
      </c>
      <c r="C17" s="163"/>
      <c r="D17" s="164"/>
      <c r="E17" s="164"/>
      <c r="F17" s="164"/>
      <c r="G17" s="164"/>
      <c r="H17" s="164"/>
      <c r="I17" s="164"/>
      <c r="J17" s="164"/>
      <c r="K17" s="164"/>
      <c r="L17" s="164"/>
      <c r="M17" s="164"/>
      <c r="N17" s="164"/>
      <c r="O17" s="164"/>
      <c r="P17" s="136">
        <f>SUM(D17:O17)</f>
        <v>0</v>
      </c>
      <c r="Q17" s="36"/>
    </row>
    <row r="18" spans="1:17" s="33" customFormat="1" ht="15" customHeight="1">
      <c r="A18" s="94" t="s">
        <v>170</v>
      </c>
      <c r="B18" s="72" t="s">
        <v>273</v>
      </c>
      <c r="C18" s="165"/>
      <c r="D18" s="166"/>
      <c r="E18" s="166"/>
      <c r="F18" s="166"/>
      <c r="G18" s="166"/>
      <c r="H18" s="166"/>
      <c r="I18" s="166"/>
      <c r="J18" s="166"/>
      <c r="K18" s="166"/>
      <c r="L18" s="166"/>
      <c r="M18" s="166"/>
      <c r="N18" s="166"/>
      <c r="O18" s="166"/>
      <c r="P18" s="136">
        <f>SUM(D18:O18)</f>
        <v>0</v>
      </c>
      <c r="Q18" s="36"/>
    </row>
    <row r="19" spans="1:17" s="33" customFormat="1" ht="15" customHeight="1" thickBot="1">
      <c r="A19" s="94" t="s">
        <v>170</v>
      </c>
      <c r="B19" s="160" t="s">
        <v>274</v>
      </c>
      <c r="C19" s="51"/>
      <c r="D19" s="138">
        <f>SUM(D16:D17)-D18</f>
        <v>0</v>
      </c>
      <c r="E19" s="138">
        <f>SUM(E16:E17)-E18</f>
        <v>0</v>
      </c>
      <c r="F19" s="138">
        <f>SUM(F16:F17)-F18</f>
        <v>0</v>
      </c>
      <c r="G19" s="138">
        <f>SUM(G16:G17)-G18</f>
        <v>0</v>
      </c>
      <c r="H19" s="138">
        <f>SUM(H16:H17)-H18</f>
        <v>0</v>
      </c>
      <c r="I19" s="138">
        <f aca="true" t="shared" si="2" ref="I19:N19">SUM(I16:I17)-I18</f>
        <v>0</v>
      </c>
      <c r="J19" s="138">
        <f t="shared" si="2"/>
        <v>0</v>
      </c>
      <c r="K19" s="138">
        <f t="shared" si="2"/>
        <v>0</v>
      </c>
      <c r="L19" s="138">
        <f t="shared" si="2"/>
        <v>0</v>
      </c>
      <c r="M19" s="138">
        <f t="shared" si="2"/>
        <v>0</v>
      </c>
      <c r="N19" s="138">
        <f t="shared" si="2"/>
        <v>0</v>
      </c>
      <c r="O19" s="138">
        <f>SUM(O16:O17)-O18</f>
        <v>0</v>
      </c>
      <c r="P19" s="139">
        <f>SUM(P16:P17)-P18</f>
        <v>0</v>
      </c>
      <c r="Q19" s="36"/>
    </row>
    <row r="20" spans="1:17" ht="24.75" customHeight="1" thickTop="1">
      <c r="A20" s="167" t="s">
        <v>85</v>
      </c>
      <c r="C20" s="168"/>
      <c r="D20" s="169"/>
      <c r="E20" s="169"/>
      <c r="F20" s="169"/>
      <c r="G20" s="169"/>
      <c r="H20" s="169"/>
      <c r="I20" s="169"/>
      <c r="J20" s="169"/>
      <c r="K20" s="169"/>
      <c r="L20" s="169"/>
      <c r="M20" s="169"/>
      <c r="N20" s="169"/>
      <c r="O20" s="169"/>
      <c r="P20" s="169"/>
      <c r="Q20" s="168"/>
    </row>
    <row r="21" spans="1:17" ht="15" customHeight="1">
      <c r="A21" s="94" t="s">
        <v>170</v>
      </c>
      <c r="B21" s="119" t="s">
        <v>275</v>
      </c>
      <c r="C21" s="118"/>
      <c r="D21" s="171">
        <f>IF('Part 3'!D27=0,0,D9/'Part 3'!D27)</f>
        <v>0</v>
      </c>
      <c r="E21" s="171">
        <f>IF('Part 3'!E27=0,0,E9/'Part 3'!E27)</f>
        <v>0</v>
      </c>
      <c r="F21" s="171">
        <f>IF('Part 3'!F27=0,0,F9/'Part 3'!F27)</f>
        <v>0</v>
      </c>
      <c r="G21" s="171">
        <f>IF('Part 3'!G27=0,0,G9/'Part 3'!G27)</f>
        <v>0</v>
      </c>
      <c r="H21" s="171">
        <f>IF('Part 3'!H27=0,0,H9/'Part 3'!H27)</f>
        <v>0</v>
      </c>
      <c r="I21" s="171">
        <f>IF('Part 3'!I27=0,0,I9/'Part 3'!I27)</f>
        <v>0</v>
      </c>
      <c r="J21" s="171">
        <f>IF('Part 3'!J27=0,0,J9/'Part 3'!J27)</f>
        <v>0</v>
      </c>
      <c r="K21" s="171">
        <f>IF('Part 3'!K27=0,0,K9/'Part 3'!K27)</f>
        <v>0</v>
      </c>
      <c r="L21" s="171">
        <f>IF('Part 3'!L27=0,0,L9/'Part 3'!L27)</f>
        <v>0</v>
      </c>
      <c r="M21" s="171">
        <f>IF('Part 3'!M27=0,0,M9/'Part 3'!M27)</f>
        <v>0</v>
      </c>
      <c r="N21" s="171">
        <f>IF('Part 3'!N27=0,0,N9/'Part 3'!N27)</f>
        <v>0</v>
      </c>
      <c r="O21" s="171">
        <f>IF('Part 3'!O27=0,0,O9/'Part 3'!O27)</f>
        <v>0</v>
      </c>
      <c r="P21" s="171">
        <f>IF('Part 3'!P27=0,0,P9/'Part 3'!P27)</f>
        <v>0</v>
      </c>
      <c r="Q21" s="124"/>
    </row>
    <row r="22" spans="1:17" ht="15" customHeight="1">
      <c r="A22" s="94" t="s">
        <v>170</v>
      </c>
      <c r="B22" s="119" t="s">
        <v>276</v>
      </c>
      <c r="C22" s="118"/>
      <c r="D22" s="171">
        <f>IF('Part 3'!D28=0,0,D10/'Part 3'!D28)</f>
        <v>0</v>
      </c>
      <c r="E22" s="171">
        <f>IF('Part 3'!E28=0,0,E10/'Part 3'!E28)</f>
        <v>0</v>
      </c>
      <c r="F22" s="171">
        <f>IF('Part 3'!F28=0,0,F10/'Part 3'!F28)</f>
        <v>0</v>
      </c>
      <c r="G22" s="171">
        <f>IF('Part 3'!G28=0,0,G10/'Part 3'!G28)</f>
        <v>0</v>
      </c>
      <c r="H22" s="171">
        <f>IF('Part 3'!H28=0,0,H10/'Part 3'!H28)</f>
        <v>0</v>
      </c>
      <c r="I22" s="171">
        <f>IF('Part 3'!I28=0,0,I10/'Part 3'!I28)</f>
        <v>0</v>
      </c>
      <c r="J22" s="171">
        <f>IF('Part 3'!J28=0,0,J10/'Part 3'!J28)</f>
        <v>0</v>
      </c>
      <c r="K22" s="171">
        <f>IF('Part 3'!K28=0,0,K10/'Part 3'!K28)</f>
        <v>0</v>
      </c>
      <c r="L22" s="171">
        <f>IF('Part 3'!L28=0,0,L10/'Part 3'!L28)</f>
        <v>0</v>
      </c>
      <c r="M22" s="171">
        <f>IF('Part 3'!M28=0,0,M10/'Part 3'!M28)</f>
        <v>0</v>
      </c>
      <c r="N22" s="171">
        <f>IF('Part 3'!N28=0,0,N10/'Part 3'!N28)</f>
        <v>0</v>
      </c>
      <c r="O22" s="171">
        <f>IF('Part 3'!O28=0,0,O10/'Part 3'!O28)</f>
        <v>0</v>
      </c>
      <c r="P22" s="171">
        <f>IF('Part 3'!P28=0,0,P10/'Part 3'!P28)</f>
        <v>0</v>
      </c>
      <c r="Q22" s="124"/>
    </row>
    <row r="23" spans="1:17" ht="15" customHeight="1">
      <c r="A23" s="94" t="s">
        <v>170</v>
      </c>
      <c r="B23" s="119" t="s">
        <v>277</v>
      </c>
      <c r="C23" s="118"/>
      <c r="D23" s="171">
        <f>IF('Part 3'!D29=0,0,D11/'Part 3'!D29)</f>
        <v>0</v>
      </c>
      <c r="E23" s="171">
        <f>IF('Part 3'!E29=0,0,E11/'Part 3'!E29)</f>
        <v>0</v>
      </c>
      <c r="F23" s="171">
        <f>IF('Part 3'!F29=0,0,F11/'Part 3'!F29)</f>
        <v>0</v>
      </c>
      <c r="G23" s="171">
        <f>IF('Part 3'!G29=0,0,G11/'Part 3'!G29)</f>
        <v>0</v>
      </c>
      <c r="H23" s="171">
        <f>IF('Part 3'!H29=0,0,H11/'Part 3'!H29)</f>
        <v>0</v>
      </c>
      <c r="I23" s="171">
        <f>IF('Part 3'!I29=0,0,I11/'Part 3'!I29)</f>
        <v>0</v>
      </c>
      <c r="J23" s="171">
        <f>IF('Part 3'!J29=0,0,J11/'Part 3'!J29)</f>
        <v>0</v>
      </c>
      <c r="K23" s="171">
        <f>IF('Part 3'!K29=0,0,K11/'Part 3'!K29)</f>
        <v>0</v>
      </c>
      <c r="L23" s="171">
        <f>IF('Part 3'!L29=0,0,L11/'Part 3'!L29)</f>
        <v>0</v>
      </c>
      <c r="M23" s="171">
        <f>IF('Part 3'!M29=0,0,M11/'Part 3'!M29)</f>
        <v>0</v>
      </c>
      <c r="N23" s="171">
        <f>IF('Part 3'!N29=0,0,N11/'Part 3'!N29)</f>
        <v>0</v>
      </c>
      <c r="O23" s="171">
        <f>IF('Part 3'!O29=0,0,O11/'Part 3'!O29)</f>
        <v>0</v>
      </c>
      <c r="P23" s="171">
        <f>IF('Part 3'!P29=0,0,P11/'Part 3'!P29)</f>
        <v>0</v>
      </c>
      <c r="Q23" s="124"/>
    </row>
    <row r="24" spans="1:17" ht="15" customHeight="1">
      <c r="A24" s="94" t="s">
        <v>170</v>
      </c>
      <c r="B24" s="119" t="s">
        <v>278</v>
      </c>
      <c r="C24" s="118"/>
      <c r="D24" s="171">
        <f>IF('Part 3'!D30=0,0,D12/'Part 3'!D30)</f>
        <v>0</v>
      </c>
      <c r="E24" s="171">
        <f>IF('Part 3'!E30=0,0,E12/'Part 3'!E30)</f>
        <v>0</v>
      </c>
      <c r="F24" s="171">
        <f>IF('Part 3'!F30=0,0,F12/'Part 3'!F30)</f>
        <v>0</v>
      </c>
      <c r="G24" s="171">
        <f>IF('Part 3'!G30=0,0,G12/'Part 3'!G30)</f>
        <v>0</v>
      </c>
      <c r="H24" s="171">
        <f>IF('Part 3'!H30=0,0,H12/'Part 3'!H30)</f>
        <v>0</v>
      </c>
      <c r="I24" s="171">
        <f>IF('Part 3'!I30=0,0,I12/'Part 3'!I30)</f>
        <v>0</v>
      </c>
      <c r="J24" s="171">
        <f>IF('Part 3'!J30=0,0,J12/'Part 3'!J30)</f>
        <v>0</v>
      </c>
      <c r="K24" s="171">
        <f>IF('Part 3'!K30=0,0,K12/'Part 3'!K30)</f>
        <v>0</v>
      </c>
      <c r="L24" s="171">
        <f>IF('Part 3'!L30=0,0,L12/'Part 3'!L30)</f>
        <v>0</v>
      </c>
      <c r="M24" s="171">
        <f>IF('Part 3'!M30=0,0,M12/'Part 3'!M30)</f>
        <v>0</v>
      </c>
      <c r="N24" s="171">
        <f>IF('Part 3'!N30=0,0,N12/'Part 3'!N30)</f>
        <v>0</v>
      </c>
      <c r="O24" s="171">
        <f>IF('Part 3'!O30=0,0,O12/'Part 3'!O30)</f>
        <v>0</v>
      </c>
      <c r="P24" s="171">
        <f>IF('Part 3'!P30=0,0,P12/'Part 3'!P30)</f>
        <v>0</v>
      </c>
      <c r="Q24" s="124"/>
    </row>
    <row r="25" spans="1:17" ht="15" customHeight="1">
      <c r="A25" s="94" t="s">
        <v>170</v>
      </c>
      <c r="B25" s="119" t="s">
        <v>279</v>
      </c>
      <c r="C25" s="118"/>
      <c r="D25" s="171">
        <f>IF('Part 3'!D31=0,0,D13/'Part 3'!D31)</f>
        <v>0</v>
      </c>
      <c r="E25" s="171">
        <f>IF('Part 3'!E31=0,0,E13/'Part 3'!E31)</f>
        <v>0</v>
      </c>
      <c r="F25" s="171">
        <f>IF('Part 3'!F31=0,0,F13/'Part 3'!F31)</f>
        <v>0</v>
      </c>
      <c r="G25" s="171">
        <f>IF('Part 3'!G31=0,0,G13/'Part 3'!G31)</f>
        <v>0</v>
      </c>
      <c r="H25" s="171">
        <f>IF('Part 3'!H31=0,0,H13/'Part 3'!H31)</f>
        <v>0</v>
      </c>
      <c r="I25" s="171">
        <f>IF('Part 3'!I31=0,0,I13/'Part 3'!I31)</f>
        <v>0</v>
      </c>
      <c r="J25" s="171">
        <f>IF('Part 3'!J31=0,0,J13/'Part 3'!J31)</f>
        <v>0</v>
      </c>
      <c r="K25" s="171">
        <f>IF('Part 3'!K31=0,0,K13/'Part 3'!K31)</f>
        <v>0</v>
      </c>
      <c r="L25" s="171">
        <f>IF('Part 3'!L31=0,0,L13/'Part 3'!L31)</f>
        <v>0</v>
      </c>
      <c r="M25" s="171">
        <f>IF('Part 3'!M31=0,0,M13/'Part 3'!M31)</f>
        <v>0</v>
      </c>
      <c r="N25" s="171">
        <f>IF('Part 3'!N31=0,0,N13/'Part 3'!N31)</f>
        <v>0</v>
      </c>
      <c r="O25" s="171">
        <f>IF('Part 3'!O31=0,0,O13/'Part 3'!O31)</f>
        <v>0</v>
      </c>
      <c r="P25" s="171">
        <f>IF('Part 3'!P31=0,0,P13/'Part 3'!P31)</f>
        <v>0</v>
      </c>
      <c r="Q25" s="124"/>
    </row>
    <row r="26" spans="1:17" ht="15" customHeight="1">
      <c r="A26" s="94" t="s">
        <v>170</v>
      </c>
      <c r="B26" s="119" t="s">
        <v>280</v>
      </c>
      <c r="C26" s="118"/>
      <c r="D26" s="171">
        <f>IF('Part 3'!D32=0,0,D14/'Part 3'!D32)</f>
        <v>0</v>
      </c>
      <c r="E26" s="171">
        <f>IF('Part 3'!E32=0,0,E14/'Part 3'!E32)</f>
        <v>0</v>
      </c>
      <c r="F26" s="171">
        <f>IF('Part 3'!F32=0,0,F14/'Part 3'!F32)</f>
        <v>0</v>
      </c>
      <c r="G26" s="171">
        <f>IF('Part 3'!G32=0,0,G14/'Part 3'!G32)</f>
        <v>0</v>
      </c>
      <c r="H26" s="171">
        <f>IF('Part 3'!H32=0,0,H14/'Part 3'!H32)</f>
        <v>0</v>
      </c>
      <c r="I26" s="171">
        <f>IF('Part 3'!I32=0,0,I14/'Part 3'!I32)</f>
        <v>0</v>
      </c>
      <c r="J26" s="171">
        <f>IF('Part 3'!J32=0,0,J14/'Part 3'!J32)</f>
        <v>0</v>
      </c>
      <c r="K26" s="171">
        <f>IF('Part 3'!K32=0,0,K14/'Part 3'!K32)</f>
        <v>0</v>
      </c>
      <c r="L26" s="171">
        <f>IF('Part 3'!L32=0,0,L14/'Part 3'!L32)</f>
        <v>0</v>
      </c>
      <c r="M26" s="171">
        <f>IF('Part 3'!M32=0,0,M14/'Part 3'!M32)</f>
        <v>0</v>
      </c>
      <c r="N26" s="171">
        <f>IF('Part 3'!N32=0,0,N14/'Part 3'!N32)</f>
        <v>0</v>
      </c>
      <c r="O26" s="171">
        <f>IF('Part 3'!O32=0,0,O14/'Part 3'!O32)</f>
        <v>0</v>
      </c>
      <c r="P26" s="171">
        <f>IF('Part 3'!P32=0,0,P14/'Part 3'!P32)</f>
        <v>0</v>
      </c>
      <c r="Q26" s="124"/>
    </row>
    <row r="27" spans="1:17" ht="15" customHeight="1">
      <c r="A27" s="94" t="s">
        <v>170</v>
      </c>
      <c r="B27" s="119" t="s">
        <v>281</v>
      </c>
      <c r="C27" s="118"/>
      <c r="D27" s="171">
        <f>IF('Part 3'!D33=0,0,D15/'Part 3'!D33)</f>
        <v>0</v>
      </c>
      <c r="E27" s="171">
        <f>IF('Part 3'!E33=0,0,E15/'Part 3'!E33)</f>
        <v>0</v>
      </c>
      <c r="F27" s="171">
        <f>IF('Part 3'!F33=0,0,F15/'Part 3'!F33)</f>
        <v>0</v>
      </c>
      <c r="G27" s="171">
        <f>IF('Part 3'!G33=0,0,G15/'Part 3'!G33)</f>
        <v>0</v>
      </c>
      <c r="H27" s="171">
        <f>IF('Part 3'!H33=0,0,H15/'Part 3'!H33)</f>
        <v>0</v>
      </c>
      <c r="I27" s="171">
        <f>IF('Part 3'!I33=0,0,I15/'Part 3'!I33)</f>
        <v>0</v>
      </c>
      <c r="J27" s="171">
        <f>IF('Part 3'!J33=0,0,J15/'Part 3'!J33)</f>
        <v>0</v>
      </c>
      <c r="K27" s="171">
        <f>IF('Part 3'!K33=0,0,K15/'Part 3'!K33)</f>
        <v>0</v>
      </c>
      <c r="L27" s="171">
        <f>IF('Part 3'!L33=0,0,L15/'Part 3'!L33)</f>
        <v>0</v>
      </c>
      <c r="M27" s="171">
        <f>IF('Part 3'!M33=0,0,M15/'Part 3'!M33)</f>
        <v>0</v>
      </c>
      <c r="N27" s="171">
        <f>IF('Part 3'!N33=0,0,N15/'Part 3'!N33)</f>
        <v>0</v>
      </c>
      <c r="O27" s="171">
        <f>IF('Part 3'!O33=0,0,O15/'Part 3'!O33)</f>
        <v>0</v>
      </c>
      <c r="P27" s="171">
        <f>IF('Part 3'!P33=0,0,P15/'Part 3'!P33)</f>
        <v>0</v>
      </c>
      <c r="Q27" s="124"/>
    </row>
    <row r="28" spans="1:17" ht="15" customHeight="1">
      <c r="A28" s="94" t="s">
        <v>170</v>
      </c>
      <c r="B28" s="172" t="s">
        <v>282</v>
      </c>
      <c r="C28" s="163"/>
      <c r="D28" s="173">
        <f>IF('Part 3'!D34=0,0,D16/('Part 3'!D34))</f>
        <v>0</v>
      </c>
      <c r="E28" s="173">
        <f>IF('Part 3'!E34=0,0,E16/('Part 3'!E34))</f>
        <v>0</v>
      </c>
      <c r="F28" s="173">
        <f>IF('Part 3'!F34=0,0,F16/('Part 3'!F34))</f>
        <v>0</v>
      </c>
      <c r="G28" s="173">
        <f>IF('Part 3'!G34=0,0,G16/('Part 3'!G34))</f>
        <v>0</v>
      </c>
      <c r="H28" s="173">
        <f>IF('Part 3'!H34=0,0,H16/('Part 3'!H34))</f>
        <v>0</v>
      </c>
      <c r="I28" s="173">
        <f>IF('Part 3'!I34=0,0,I16/('Part 3'!I34))</f>
        <v>0</v>
      </c>
      <c r="J28" s="173">
        <f>IF('Part 3'!J34=0,0,J16/('Part 3'!J34))</f>
        <v>0</v>
      </c>
      <c r="K28" s="173">
        <f>IF('Part 3'!K34=0,0,K16/('Part 3'!K34))</f>
        <v>0</v>
      </c>
      <c r="L28" s="173">
        <f>IF('Part 3'!L34=0,0,L16/('Part 3'!L34))</f>
        <v>0</v>
      </c>
      <c r="M28" s="173">
        <f>IF('Part 3'!M34=0,0,M16/('Part 3'!M34))</f>
        <v>0</v>
      </c>
      <c r="N28" s="173">
        <f>IF('Part 3'!N34=0,0,N16/('Part 3'!N34))</f>
        <v>0</v>
      </c>
      <c r="O28" s="173">
        <f>IF('Part 3'!O34=0,0,O16/('Part 3'!O34))</f>
        <v>0</v>
      </c>
      <c r="P28" s="174">
        <f>IF('Part 3'!P34=0,0,P16/('Part 3'!P34))</f>
        <v>0</v>
      </c>
      <c r="Q28" s="124"/>
    </row>
    <row r="29" spans="1:17" ht="15" customHeight="1">
      <c r="A29" s="94" t="s">
        <v>170</v>
      </c>
      <c r="B29" s="172" t="s">
        <v>283</v>
      </c>
      <c r="C29" s="163"/>
      <c r="D29" s="175">
        <f>IF('Part 3'!D34=0,0,(D16+D17)/'Part 3'!D34)</f>
        <v>0</v>
      </c>
      <c r="E29" s="175">
        <f>IF('Part 3'!E34=0,0,(E16+E17)/'Part 3'!E34)</f>
        <v>0</v>
      </c>
      <c r="F29" s="175">
        <f>IF('Part 3'!F34=0,0,(F16+F17)/'Part 3'!F34)</f>
        <v>0</v>
      </c>
      <c r="G29" s="175">
        <f>IF('Part 3'!G34=0,0,(G16+G17)/'Part 3'!G34)</f>
        <v>0</v>
      </c>
      <c r="H29" s="175">
        <f>IF('Part 3'!H34=0,0,(H16+H17)/'Part 3'!H34)</f>
        <v>0</v>
      </c>
      <c r="I29" s="175">
        <f>IF('Part 3'!I34=0,0,(I16+I17)/'Part 3'!I34)</f>
        <v>0</v>
      </c>
      <c r="J29" s="175">
        <f>IF('Part 3'!J34=0,0,(J16+J17)/'Part 3'!J34)</f>
        <v>0</v>
      </c>
      <c r="K29" s="175">
        <f>IF('Part 3'!K34=0,0,(K16+K17)/'Part 3'!K34)</f>
        <v>0</v>
      </c>
      <c r="L29" s="175">
        <f>IF('Part 3'!L34=0,0,(L16+L17)/'Part 3'!L34)</f>
        <v>0</v>
      </c>
      <c r="M29" s="175">
        <f>IF('Part 3'!M34=0,0,(M16+M17)/'Part 3'!M34)</f>
        <v>0</v>
      </c>
      <c r="N29" s="175">
        <f>IF('Part 3'!N34=0,0,(N16+N17)/'Part 3'!N34)</f>
        <v>0</v>
      </c>
      <c r="O29" s="175">
        <f>IF('Part 3'!O34=0,0,(O16+O17)/'Part 3'!O34)</f>
        <v>0</v>
      </c>
      <c r="P29" s="175">
        <f>IF('Part 3'!P34=0,0,(P16+P17)/'Part 3'!P34)</f>
        <v>0</v>
      </c>
      <c r="Q29" s="124"/>
    </row>
    <row r="30" spans="1:17" ht="24.75" customHeight="1">
      <c r="A30" s="108" t="s">
        <v>30</v>
      </c>
      <c r="C30" s="23"/>
      <c r="Q30" s="23"/>
    </row>
    <row r="31" spans="1:17" ht="15" customHeight="1">
      <c r="A31" s="94" t="s">
        <v>170</v>
      </c>
      <c r="B31" s="119" t="s">
        <v>284</v>
      </c>
      <c r="C31" s="118"/>
      <c r="D31" s="176"/>
      <c r="E31" s="176"/>
      <c r="F31" s="176"/>
      <c r="G31" s="176"/>
      <c r="H31" s="176"/>
      <c r="I31" s="176"/>
      <c r="J31" s="176"/>
      <c r="K31" s="176"/>
      <c r="L31" s="176"/>
      <c r="M31" s="176"/>
      <c r="N31" s="176"/>
      <c r="O31" s="176"/>
      <c r="P31" s="177">
        <f aca="true" t="shared" si="3" ref="P31:P36">SUM(D31:O31)</f>
        <v>0</v>
      </c>
      <c r="Q31" s="178"/>
    </row>
    <row r="32" spans="1:17" ht="15" customHeight="1">
      <c r="A32" s="94" t="s">
        <v>170</v>
      </c>
      <c r="B32" s="119" t="s">
        <v>285</v>
      </c>
      <c r="C32" s="118"/>
      <c r="D32" s="176"/>
      <c r="E32" s="176"/>
      <c r="F32" s="176"/>
      <c r="G32" s="176"/>
      <c r="H32" s="176"/>
      <c r="I32" s="176"/>
      <c r="J32" s="176"/>
      <c r="K32" s="176"/>
      <c r="L32" s="176"/>
      <c r="M32" s="176"/>
      <c r="N32" s="176"/>
      <c r="O32" s="176"/>
      <c r="P32" s="177">
        <f t="shared" si="3"/>
        <v>0</v>
      </c>
      <c r="Q32" s="178"/>
    </row>
    <row r="33" spans="1:17" ht="15" customHeight="1">
      <c r="A33" s="94" t="s">
        <v>170</v>
      </c>
      <c r="B33" s="119" t="s">
        <v>286</v>
      </c>
      <c r="C33" s="118"/>
      <c r="D33" s="176"/>
      <c r="E33" s="176"/>
      <c r="F33" s="176"/>
      <c r="G33" s="176"/>
      <c r="H33" s="176"/>
      <c r="I33" s="176"/>
      <c r="J33" s="176"/>
      <c r="K33" s="176"/>
      <c r="L33" s="176"/>
      <c r="M33" s="176"/>
      <c r="N33" s="176"/>
      <c r="O33" s="176"/>
      <c r="P33" s="177">
        <f t="shared" si="3"/>
        <v>0</v>
      </c>
      <c r="Q33" s="178"/>
    </row>
    <row r="34" spans="1:17" ht="15" customHeight="1">
      <c r="A34" s="94" t="s">
        <v>170</v>
      </c>
      <c r="B34" s="119" t="s">
        <v>287</v>
      </c>
      <c r="C34" s="118"/>
      <c r="D34" s="176"/>
      <c r="E34" s="176"/>
      <c r="F34" s="176"/>
      <c r="G34" s="176"/>
      <c r="H34" s="176"/>
      <c r="I34" s="176"/>
      <c r="J34" s="176"/>
      <c r="K34" s="176"/>
      <c r="L34" s="176"/>
      <c r="M34" s="176"/>
      <c r="N34" s="176"/>
      <c r="O34" s="176"/>
      <c r="P34" s="177">
        <f t="shared" si="3"/>
        <v>0</v>
      </c>
      <c r="Q34" s="178"/>
    </row>
    <row r="35" spans="1:17" ht="15" customHeight="1">
      <c r="A35" s="94" t="s">
        <v>170</v>
      </c>
      <c r="B35" s="119" t="s">
        <v>288</v>
      </c>
      <c r="C35" s="118"/>
      <c r="D35" s="176"/>
      <c r="E35" s="176"/>
      <c r="F35" s="176"/>
      <c r="G35" s="176"/>
      <c r="H35" s="176"/>
      <c r="I35" s="176"/>
      <c r="J35" s="176"/>
      <c r="K35" s="176"/>
      <c r="L35" s="176"/>
      <c r="M35" s="176"/>
      <c r="N35" s="176"/>
      <c r="O35" s="176"/>
      <c r="P35" s="177">
        <f t="shared" si="3"/>
        <v>0</v>
      </c>
      <c r="Q35" s="178"/>
    </row>
    <row r="36" spans="1:17" ht="15" customHeight="1">
      <c r="A36" s="94" t="s">
        <v>170</v>
      </c>
      <c r="B36" s="119" t="s">
        <v>289</v>
      </c>
      <c r="C36" s="118"/>
      <c r="D36" s="176"/>
      <c r="E36" s="176"/>
      <c r="F36" s="176"/>
      <c r="G36" s="176"/>
      <c r="H36" s="176"/>
      <c r="I36" s="176"/>
      <c r="J36" s="176"/>
      <c r="K36" s="176"/>
      <c r="L36" s="176"/>
      <c r="M36" s="176"/>
      <c r="N36" s="176"/>
      <c r="O36" s="176"/>
      <c r="P36" s="177">
        <f t="shared" si="3"/>
        <v>0</v>
      </c>
      <c r="Q36" s="178"/>
    </row>
    <row r="37" spans="1:17" ht="15" customHeight="1">
      <c r="A37" s="94" t="s">
        <v>170</v>
      </c>
      <c r="B37" s="119" t="s">
        <v>290</v>
      </c>
      <c r="C37" s="118"/>
      <c r="D37" s="176"/>
      <c r="E37" s="176"/>
      <c r="F37" s="176"/>
      <c r="G37" s="176"/>
      <c r="H37" s="176"/>
      <c r="I37" s="176"/>
      <c r="J37" s="176"/>
      <c r="K37" s="176"/>
      <c r="L37" s="176"/>
      <c r="M37" s="176"/>
      <c r="N37" s="176"/>
      <c r="O37" s="176"/>
      <c r="P37" s="177">
        <f>SUM(D37:O37)</f>
        <v>0</v>
      </c>
      <c r="Q37" s="178"/>
    </row>
    <row r="38" spans="1:17" ht="15" customHeight="1">
      <c r="A38" s="94" t="s">
        <v>170</v>
      </c>
      <c r="B38" s="72" t="s">
        <v>291</v>
      </c>
      <c r="C38" s="165"/>
      <c r="D38" s="176"/>
      <c r="E38" s="176"/>
      <c r="F38" s="176"/>
      <c r="G38" s="176"/>
      <c r="H38" s="176"/>
      <c r="I38" s="176"/>
      <c r="J38" s="176"/>
      <c r="K38" s="176"/>
      <c r="L38" s="176"/>
      <c r="M38" s="176"/>
      <c r="N38" s="176"/>
      <c r="O38" s="176"/>
      <c r="P38" s="177">
        <f>SUM(D38:O38)</f>
        <v>0</v>
      </c>
      <c r="Q38" s="178"/>
    </row>
    <row r="39" spans="1:17" ht="15" customHeight="1" thickBot="1">
      <c r="A39" s="94" t="s">
        <v>170</v>
      </c>
      <c r="B39" s="179" t="s">
        <v>292</v>
      </c>
      <c r="C39" s="178"/>
      <c r="D39" s="180">
        <f aca="true" t="shared" si="4" ref="D39:P39">SUM(D31:D38)</f>
        <v>0</v>
      </c>
      <c r="E39" s="180">
        <f t="shared" si="4"/>
        <v>0</v>
      </c>
      <c r="F39" s="180">
        <f t="shared" si="4"/>
        <v>0</v>
      </c>
      <c r="G39" s="180">
        <f t="shared" si="4"/>
        <v>0</v>
      </c>
      <c r="H39" s="180">
        <f t="shared" si="4"/>
        <v>0</v>
      </c>
      <c r="I39" s="180">
        <f t="shared" si="4"/>
        <v>0</v>
      </c>
      <c r="J39" s="180">
        <f t="shared" si="4"/>
        <v>0</v>
      </c>
      <c r="K39" s="180">
        <f t="shared" si="4"/>
        <v>0</v>
      </c>
      <c r="L39" s="180">
        <f t="shared" si="4"/>
        <v>0</v>
      </c>
      <c r="M39" s="180">
        <f t="shared" si="4"/>
        <v>0</v>
      </c>
      <c r="N39" s="180">
        <f t="shared" si="4"/>
        <v>0</v>
      </c>
      <c r="O39" s="180">
        <f t="shared" si="4"/>
        <v>0</v>
      </c>
      <c r="P39" s="181">
        <f t="shared" si="4"/>
        <v>0</v>
      </c>
      <c r="Q39" s="178"/>
    </row>
    <row r="40" spans="1:17" ht="24.75" customHeight="1" thickTop="1">
      <c r="A40" s="159" t="s">
        <v>95</v>
      </c>
      <c r="C40" s="182"/>
      <c r="D40" s="33"/>
      <c r="E40" s="33"/>
      <c r="F40" s="33"/>
      <c r="G40" s="33"/>
      <c r="H40" s="33"/>
      <c r="I40" s="33"/>
      <c r="J40" s="33"/>
      <c r="K40" s="33"/>
      <c r="L40" s="33"/>
      <c r="M40" s="33"/>
      <c r="N40" s="33"/>
      <c r="O40" s="33"/>
      <c r="P40" s="33"/>
      <c r="Q40" s="178"/>
    </row>
    <row r="41" spans="1:17" ht="15" customHeight="1">
      <c r="A41" s="94" t="s">
        <v>170</v>
      </c>
      <c r="B41" s="119" t="s">
        <v>293</v>
      </c>
      <c r="C41" s="118"/>
      <c r="D41" s="183">
        <f aca="true" t="shared" si="5" ref="D41:P41">IF(D31=0,0,D9/D31)</f>
        <v>0</v>
      </c>
      <c r="E41" s="183">
        <f t="shared" si="5"/>
        <v>0</v>
      </c>
      <c r="F41" s="183">
        <f t="shared" si="5"/>
        <v>0</v>
      </c>
      <c r="G41" s="183">
        <f t="shared" si="5"/>
        <v>0</v>
      </c>
      <c r="H41" s="183">
        <f t="shared" si="5"/>
        <v>0</v>
      </c>
      <c r="I41" s="183">
        <f t="shared" si="5"/>
        <v>0</v>
      </c>
      <c r="J41" s="183">
        <f t="shared" si="5"/>
        <v>0</v>
      </c>
      <c r="K41" s="183">
        <f t="shared" si="5"/>
        <v>0</v>
      </c>
      <c r="L41" s="183">
        <f t="shared" si="5"/>
        <v>0</v>
      </c>
      <c r="M41" s="183">
        <f t="shared" si="5"/>
        <v>0</v>
      </c>
      <c r="N41" s="183">
        <f t="shared" si="5"/>
        <v>0</v>
      </c>
      <c r="O41" s="183">
        <f t="shared" si="5"/>
        <v>0</v>
      </c>
      <c r="P41" s="183">
        <f t="shared" si="5"/>
        <v>0</v>
      </c>
      <c r="Q41" s="178"/>
    </row>
    <row r="42" spans="1:17" ht="15" customHeight="1">
      <c r="A42" s="94" t="s">
        <v>170</v>
      </c>
      <c r="B42" s="119" t="s">
        <v>294</v>
      </c>
      <c r="C42" s="118"/>
      <c r="D42" s="183">
        <f aca="true" t="shared" si="6" ref="D42:P42">IF(D32=0,0,D10/D32)</f>
        <v>0</v>
      </c>
      <c r="E42" s="183">
        <f t="shared" si="6"/>
        <v>0</v>
      </c>
      <c r="F42" s="183">
        <f t="shared" si="6"/>
        <v>0</v>
      </c>
      <c r="G42" s="183">
        <f t="shared" si="6"/>
        <v>0</v>
      </c>
      <c r="H42" s="183">
        <f t="shared" si="6"/>
        <v>0</v>
      </c>
      <c r="I42" s="183">
        <f t="shared" si="6"/>
        <v>0</v>
      </c>
      <c r="J42" s="183">
        <f t="shared" si="6"/>
        <v>0</v>
      </c>
      <c r="K42" s="183">
        <f t="shared" si="6"/>
        <v>0</v>
      </c>
      <c r="L42" s="183">
        <f t="shared" si="6"/>
        <v>0</v>
      </c>
      <c r="M42" s="183">
        <f t="shared" si="6"/>
        <v>0</v>
      </c>
      <c r="N42" s="183">
        <f t="shared" si="6"/>
        <v>0</v>
      </c>
      <c r="O42" s="183">
        <f t="shared" si="6"/>
        <v>0</v>
      </c>
      <c r="P42" s="183">
        <f t="shared" si="6"/>
        <v>0</v>
      </c>
      <c r="Q42" s="178"/>
    </row>
    <row r="43" spans="1:17" ht="15" customHeight="1">
      <c r="A43" s="94" t="s">
        <v>170</v>
      </c>
      <c r="B43" s="119" t="s">
        <v>295</v>
      </c>
      <c r="C43" s="118"/>
      <c r="D43" s="183">
        <f aca="true" t="shared" si="7" ref="D43:P43">IF(D33=0,0,D11/D33)</f>
        <v>0</v>
      </c>
      <c r="E43" s="183">
        <f t="shared" si="7"/>
        <v>0</v>
      </c>
      <c r="F43" s="183">
        <f t="shared" si="7"/>
        <v>0</v>
      </c>
      <c r="G43" s="183">
        <f t="shared" si="7"/>
        <v>0</v>
      </c>
      <c r="H43" s="183">
        <f t="shared" si="7"/>
        <v>0</v>
      </c>
      <c r="I43" s="183">
        <f t="shared" si="7"/>
        <v>0</v>
      </c>
      <c r="J43" s="183">
        <f t="shared" si="7"/>
        <v>0</v>
      </c>
      <c r="K43" s="183">
        <f t="shared" si="7"/>
        <v>0</v>
      </c>
      <c r="L43" s="183">
        <f t="shared" si="7"/>
        <v>0</v>
      </c>
      <c r="M43" s="183">
        <f t="shared" si="7"/>
        <v>0</v>
      </c>
      <c r="N43" s="183">
        <f t="shared" si="7"/>
        <v>0</v>
      </c>
      <c r="O43" s="183">
        <f t="shared" si="7"/>
        <v>0</v>
      </c>
      <c r="P43" s="183">
        <f t="shared" si="7"/>
        <v>0</v>
      </c>
      <c r="Q43" s="178"/>
    </row>
    <row r="44" spans="1:17" ht="15" customHeight="1">
      <c r="A44" s="94" t="s">
        <v>170</v>
      </c>
      <c r="B44" s="119" t="s">
        <v>296</v>
      </c>
      <c r="C44" s="118"/>
      <c r="D44" s="183">
        <f aca="true" t="shared" si="8" ref="D44:P44">IF(D34=0,0,D12/D34)</f>
        <v>0</v>
      </c>
      <c r="E44" s="183">
        <f t="shared" si="8"/>
        <v>0</v>
      </c>
      <c r="F44" s="183">
        <f t="shared" si="8"/>
        <v>0</v>
      </c>
      <c r="G44" s="183">
        <f t="shared" si="8"/>
        <v>0</v>
      </c>
      <c r="H44" s="183">
        <f t="shared" si="8"/>
        <v>0</v>
      </c>
      <c r="I44" s="183">
        <f t="shared" si="8"/>
        <v>0</v>
      </c>
      <c r="J44" s="183">
        <f t="shared" si="8"/>
        <v>0</v>
      </c>
      <c r="K44" s="183">
        <f t="shared" si="8"/>
        <v>0</v>
      </c>
      <c r="L44" s="183">
        <f t="shared" si="8"/>
        <v>0</v>
      </c>
      <c r="M44" s="183">
        <f t="shared" si="8"/>
        <v>0</v>
      </c>
      <c r="N44" s="183">
        <f t="shared" si="8"/>
        <v>0</v>
      </c>
      <c r="O44" s="183">
        <f t="shared" si="8"/>
        <v>0</v>
      </c>
      <c r="P44" s="183">
        <f t="shared" si="8"/>
        <v>0</v>
      </c>
      <c r="Q44" s="178"/>
    </row>
    <row r="45" spans="1:17" ht="15" customHeight="1">
      <c r="A45" s="94" t="s">
        <v>170</v>
      </c>
      <c r="B45" s="119" t="s">
        <v>297</v>
      </c>
      <c r="C45" s="118"/>
      <c r="D45" s="183">
        <f aca="true" t="shared" si="9" ref="D45:P45">IF(D35=0,0,D13/D35)</f>
        <v>0</v>
      </c>
      <c r="E45" s="183">
        <f t="shared" si="9"/>
        <v>0</v>
      </c>
      <c r="F45" s="183">
        <f t="shared" si="9"/>
        <v>0</v>
      </c>
      <c r="G45" s="183">
        <f t="shared" si="9"/>
        <v>0</v>
      </c>
      <c r="H45" s="183">
        <f t="shared" si="9"/>
        <v>0</v>
      </c>
      <c r="I45" s="183">
        <f t="shared" si="9"/>
        <v>0</v>
      </c>
      <c r="J45" s="183">
        <f t="shared" si="9"/>
        <v>0</v>
      </c>
      <c r="K45" s="183">
        <f t="shared" si="9"/>
        <v>0</v>
      </c>
      <c r="L45" s="183">
        <f t="shared" si="9"/>
        <v>0</v>
      </c>
      <c r="M45" s="183">
        <f t="shared" si="9"/>
        <v>0</v>
      </c>
      <c r="N45" s="183">
        <f t="shared" si="9"/>
        <v>0</v>
      </c>
      <c r="O45" s="183">
        <f t="shared" si="9"/>
        <v>0</v>
      </c>
      <c r="P45" s="183">
        <f t="shared" si="9"/>
        <v>0</v>
      </c>
      <c r="Q45" s="178"/>
    </row>
    <row r="46" spans="1:17" ht="15" customHeight="1">
      <c r="A46" s="94" t="s">
        <v>170</v>
      </c>
      <c r="B46" s="119" t="s">
        <v>298</v>
      </c>
      <c r="C46" s="118"/>
      <c r="D46" s="183">
        <f aca="true" t="shared" si="10" ref="D46:P46">IF(D36=0,0,D14/D36)</f>
        <v>0</v>
      </c>
      <c r="E46" s="183">
        <f t="shared" si="10"/>
        <v>0</v>
      </c>
      <c r="F46" s="183">
        <f t="shared" si="10"/>
        <v>0</v>
      </c>
      <c r="G46" s="183">
        <f t="shared" si="10"/>
        <v>0</v>
      </c>
      <c r="H46" s="183">
        <f t="shared" si="10"/>
        <v>0</v>
      </c>
      <c r="I46" s="183">
        <f t="shared" si="10"/>
        <v>0</v>
      </c>
      <c r="J46" s="183">
        <f t="shared" si="10"/>
        <v>0</v>
      </c>
      <c r="K46" s="183">
        <f t="shared" si="10"/>
        <v>0</v>
      </c>
      <c r="L46" s="183">
        <f t="shared" si="10"/>
        <v>0</v>
      </c>
      <c r="M46" s="183">
        <f t="shared" si="10"/>
        <v>0</v>
      </c>
      <c r="N46" s="183">
        <f t="shared" si="10"/>
        <v>0</v>
      </c>
      <c r="O46" s="183">
        <f t="shared" si="10"/>
        <v>0</v>
      </c>
      <c r="P46" s="183">
        <f t="shared" si="10"/>
        <v>0</v>
      </c>
      <c r="Q46" s="178"/>
    </row>
    <row r="47" spans="1:17" ht="15" customHeight="1">
      <c r="A47" s="94" t="s">
        <v>170</v>
      </c>
      <c r="B47" s="119" t="s">
        <v>299</v>
      </c>
      <c r="C47" s="118"/>
      <c r="D47" s="183">
        <f aca="true" t="shared" si="11" ref="D47:P47">IF(D37=0,0,D15/D37)</f>
        <v>0</v>
      </c>
      <c r="E47" s="183">
        <f t="shared" si="11"/>
        <v>0</v>
      </c>
      <c r="F47" s="183">
        <f t="shared" si="11"/>
        <v>0</v>
      </c>
      <c r="G47" s="183">
        <f t="shared" si="11"/>
        <v>0</v>
      </c>
      <c r="H47" s="183">
        <f t="shared" si="11"/>
        <v>0</v>
      </c>
      <c r="I47" s="183">
        <f t="shared" si="11"/>
        <v>0</v>
      </c>
      <c r="J47" s="183">
        <f t="shared" si="11"/>
        <v>0</v>
      </c>
      <c r="K47" s="183">
        <f t="shared" si="11"/>
        <v>0</v>
      </c>
      <c r="L47" s="183">
        <f t="shared" si="11"/>
        <v>0</v>
      </c>
      <c r="M47" s="183">
        <f t="shared" si="11"/>
        <v>0</v>
      </c>
      <c r="N47" s="183">
        <f t="shared" si="11"/>
        <v>0</v>
      </c>
      <c r="O47" s="183">
        <f t="shared" si="11"/>
        <v>0</v>
      </c>
      <c r="P47" s="183">
        <f t="shared" si="11"/>
        <v>0</v>
      </c>
      <c r="Q47" s="178"/>
    </row>
    <row r="48" spans="1:17" ht="15" customHeight="1">
      <c r="A48" s="94" t="s">
        <v>170</v>
      </c>
      <c r="B48" s="182" t="s">
        <v>300</v>
      </c>
      <c r="C48" s="165"/>
      <c r="D48" s="184">
        <f aca="true" t="shared" si="12" ref="D48:P48">IF(D39&gt;0,(D16/SUM(D31:D37)),0)</f>
        <v>0</v>
      </c>
      <c r="E48" s="184">
        <f t="shared" si="12"/>
        <v>0</v>
      </c>
      <c r="F48" s="184">
        <f t="shared" si="12"/>
        <v>0</v>
      </c>
      <c r="G48" s="184">
        <f t="shared" si="12"/>
        <v>0</v>
      </c>
      <c r="H48" s="184">
        <f t="shared" si="12"/>
        <v>0</v>
      </c>
      <c r="I48" s="184">
        <f t="shared" si="12"/>
        <v>0</v>
      </c>
      <c r="J48" s="184">
        <f t="shared" si="12"/>
        <v>0</v>
      </c>
      <c r="K48" s="184">
        <f t="shared" si="12"/>
        <v>0</v>
      </c>
      <c r="L48" s="184">
        <f t="shared" si="12"/>
        <v>0</v>
      </c>
      <c r="M48" s="184">
        <f t="shared" si="12"/>
        <v>0</v>
      </c>
      <c r="N48" s="184">
        <f t="shared" si="12"/>
        <v>0</v>
      </c>
      <c r="O48" s="184">
        <f t="shared" si="12"/>
        <v>0</v>
      </c>
      <c r="P48" s="184">
        <f t="shared" si="12"/>
        <v>0</v>
      </c>
      <c r="Q48" s="178"/>
    </row>
    <row r="49" spans="1:17" ht="15" customHeight="1">
      <c r="A49" s="94" t="s">
        <v>170</v>
      </c>
      <c r="B49" s="72" t="s">
        <v>301</v>
      </c>
      <c r="C49" s="165"/>
      <c r="D49" s="185">
        <f aca="true" t="shared" si="13" ref="D49:P49">IF(D38&gt;0,(D17/D38),0)</f>
        <v>0</v>
      </c>
      <c r="E49" s="185">
        <f t="shared" si="13"/>
        <v>0</v>
      </c>
      <c r="F49" s="185">
        <f t="shared" si="13"/>
        <v>0</v>
      </c>
      <c r="G49" s="185">
        <f t="shared" si="13"/>
        <v>0</v>
      </c>
      <c r="H49" s="185">
        <f t="shared" si="13"/>
        <v>0</v>
      </c>
      <c r="I49" s="185">
        <f t="shared" si="13"/>
        <v>0</v>
      </c>
      <c r="J49" s="185">
        <f t="shared" si="13"/>
        <v>0</v>
      </c>
      <c r="K49" s="185">
        <f t="shared" si="13"/>
        <v>0</v>
      </c>
      <c r="L49" s="185">
        <f t="shared" si="13"/>
        <v>0</v>
      </c>
      <c r="M49" s="185">
        <f t="shared" si="13"/>
        <v>0</v>
      </c>
      <c r="N49" s="185">
        <f t="shared" si="13"/>
        <v>0</v>
      </c>
      <c r="O49" s="185">
        <f t="shared" si="13"/>
        <v>0</v>
      </c>
      <c r="P49" s="185">
        <f t="shared" si="13"/>
        <v>0</v>
      </c>
      <c r="Q49" s="178"/>
    </row>
    <row r="50" spans="1:17" ht="15" customHeight="1">
      <c r="A50" s="94" t="s">
        <v>170</v>
      </c>
      <c r="B50" s="186" t="s">
        <v>302</v>
      </c>
      <c r="C50" s="165"/>
      <c r="D50" s="185">
        <f aca="true" t="shared" si="14" ref="D50:P50">IF(D39&gt;0,(D19/D39),0)</f>
        <v>0</v>
      </c>
      <c r="E50" s="185">
        <f t="shared" si="14"/>
        <v>0</v>
      </c>
      <c r="F50" s="185">
        <f t="shared" si="14"/>
        <v>0</v>
      </c>
      <c r="G50" s="185">
        <f t="shared" si="14"/>
        <v>0</v>
      </c>
      <c r="H50" s="185">
        <f t="shared" si="14"/>
        <v>0</v>
      </c>
      <c r="I50" s="185">
        <f t="shared" si="14"/>
        <v>0</v>
      </c>
      <c r="J50" s="185">
        <f t="shared" si="14"/>
        <v>0</v>
      </c>
      <c r="K50" s="185">
        <f t="shared" si="14"/>
        <v>0</v>
      </c>
      <c r="L50" s="185">
        <f t="shared" si="14"/>
        <v>0</v>
      </c>
      <c r="M50" s="185">
        <f t="shared" si="14"/>
        <v>0</v>
      </c>
      <c r="N50" s="185">
        <f t="shared" si="14"/>
        <v>0</v>
      </c>
      <c r="O50" s="185">
        <f t="shared" si="14"/>
        <v>0</v>
      </c>
      <c r="P50" s="187">
        <f t="shared" si="14"/>
        <v>0</v>
      </c>
      <c r="Q50" s="178"/>
    </row>
    <row r="51" spans="1:27" ht="15" customHeight="1">
      <c r="A51" s="94" t="s">
        <v>170</v>
      </c>
      <c r="B51" s="52" t="s">
        <v>303</v>
      </c>
      <c r="C51" s="71"/>
      <c r="D51" s="63">
        <f>IF('Part 3'!D43&gt;0,D19/'Part 1'!D12,0)</f>
        <v>0</v>
      </c>
      <c r="E51" s="63">
        <f>IF('Part 3'!E43&gt;0,E19/'Part 1'!E12,0)</f>
        <v>0</v>
      </c>
      <c r="F51" s="63">
        <f>IF('Part 3'!F43&gt;0,F19/'Part 1'!F12,0)</f>
        <v>0</v>
      </c>
      <c r="G51" s="63">
        <f>IF('Part 3'!G43&gt;0,G19/'Part 1'!G12,0)</f>
        <v>0</v>
      </c>
      <c r="H51" s="63">
        <f>IF('Part 3'!H43&gt;0,H19/'Part 1'!H12,0)</f>
        <v>0</v>
      </c>
      <c r="I51" s="63">
        <f>IF('Part 3'!I43&gt;0,I19/'Part 1'!I12,0)</f>
        <v>0</v>
      </c>
      <c r="J51" s="63">
        <f>IF('Part 3'!J43&gt;0,J19/'Part 1'!J12,0)</f>
        <v>0</v>
      </c>
      <c r="K51" s="63">
        <f>IF('Part 3'!K43&gt;0,K19/'Part 1'!K12,0)</f>
        <v>0</v>
      </c>
      <c r="L51" s="63">
        <f>IF('Part 3'!L43&gt;0,L19/'Part 1'!L12,0)</f>
        <v>0</v>
      </c>
      <c r="M51" s="63">
        <f>IF('Part 3'!M43&gt;0,M19/'Part 1'!M12,0)</f>
        <v>0</v>
      </c>
      <c r="N51" s="63">
        <f>IF('Part 3'!N43&gt;0,N19/'Part 1'!N12,0)</f>
        <v>0</v>
      </c>
      <c r="O51" s="63">
        <f>IF('Part 3'!O43&gt;0,O19/'Part 1'!O12,0)</f>
        <v>0</v>
      </c>
      <c r="P51" s="63">
        <f>IF('Part 3'!P43&gt;0,P19/'Part 1'!P12,0)</f>
        <v>0</v>
      </c>
      <c r="Q51" s="33"/>
      <c r="R51" s="33"/>
      <c r="S51" s="33"/>
      <c r="T51" s="33"/>
      <c r="U51" s="33"/>
      <c r="V51" s="33"/>
      <c r="W51" s="71"/>
      <c r="X51" s="71"/>
      <c r="Y51" s="71"/>
      <c r="Z51" s="71"/>
      <c r="AA51" s="71"/>
    </row>
    <row r="52" spans="1:17" ht="24.75" customHeight="1">
      <c r="A52" s="122" t="s">
        <v>82</v>
      </c>
      <c r="C52" s="23"/>
      <c r="Q52" s="178"/>
    </row>
    <row r="53" spans="1:21" ht="15" customHeight="1">
      <c r="A53" s="94" t="s">
        <v>170</v>
      </c>
      <c r="B53" s="119" t="s">
        <v>304</v>
      </c>
      <c r="C53" s="118"/>
      <c r="D53" s="183">
        <f>IF('Part 3'!D27=0,0,D31/'Part 3'!D27)</f>
        <v>0</v>
      </c>
      <c r="E53" s="183">
        <f>IF('Part 3'!E27=0,0,E31/'Part 3'!E27)</f>
        <v>0</v>
      </c>
      <c r="F53" s="183">
        <f>IF('Part 3'!F27=0,0,F31/'Part 3'!F27)</f>
        <v>0</v>
      </c>
      <c r="G53" s="183">
        <f>IF('Part 3'!G27=0,0,G31/'Part 3'!G27)</f>
        <v>0</v>
      </c>
      <c r="H53" s="183">
        <f>IF('Part 3'!H27=0,0,H31/'Part 3'!H27)</f>
        <v>0</v>
      </c>
      <c r="I53" s="183">
        <f>IF('Part 3'!I27=0,0,I31/'Part 3'!I27)</f>
        <v>0</v>
      </c>
      <c r="J53" s="183">
        <f>IF('Part 3'!J27=0,0,J31/'Part 3'!J27)</f>
        <v>0</v>
      </c>
      <c r="K53" s="183">
        <f>IF('Part 3'!K27=0,0,K31/'Part 3'!K27)</f>
        <v>0</v>
      </c>
      <c r="L53" s="183">
        <f>IF('Part 3'!L27=0,0,L31/'Part 3'!L27)</f>
        <v>0</v>
      </c>
      <c r="M53" s="183">
        <f>IF('Part 3'!M27=0,0,M31/'Part 3'!M27)</f>
        <v>0</v>
      </c>
      <c r="N53" s="183">
        <f>IF('Part 3'!N27=0,0,N31/'Part 3'!N27)</f>
        <v>0</v>
      </c>
      <c r="O53" s="183">
        <f>IF('Part 3'!O27=0,0,O31/'Part 3'!O27)</f>
        <v>0</v>
      </c>
      <c r="P53" s="183">
        <f>IF('Part 3'!P27=0,0,P31/'Part 3'!P27)</f>
        <v>0</v>
      </c>
      <c r="Q53" s="178"/>
      <c r="T53" s="270"/>
      <c r="U53" s="270"/>
    </row>
    <row r="54" spans="1:21" ht="15" customHeight="1">
      <c r="A54" s="94" t="s">
        <v>170</v>
      </c>
      <c r="B54" s="119" t="s">
        <v>305</v>
      </c>
      <c r="C54" s="118"/>
      <c r="D54" s="183">
        <f>IF('Part 3'!D28=0,0,D32/'Part 3'!D28)</f>
        <v>0</v>
      </c>
      <c r="E54" s="183">
        <f>IF('Part 3'!E28=0,0,E32/'Part 3'!E28)</f>
        <v>0</v>
      </c>
      <c r="F54" s="183">
        <f>IF('Part 3'!F28=0,0,F32/'Part 3'!F28)</f>
        <v>0</v>
      </c>
      <c r="G54" s="183">
        <f>IF('Part 3'!G28=0,0,G32/'Part 3'!G28)</f>
        <v>0</v>
      </c>
      <c r="H54" s="183">
        <f>IF('Part 3'!H28=0,0,H32/'Part 3'!H28)</f>
        <v>0</v>
      </c>
      <c r="I54" s="183">
        <f>IF('Part 3'!I28=0,0,I32/'Part 3'!I28)</f>
        <v>0</v>
      </c>
      <c r="J54" s="183">
        <f>IF('Part 3'!J28=0,0,J32/'Part 3'!J28)</f>
        <v>0</v>
      </c>
      <c r="K54" s="183">
        <f>IF('Part 3'!K28=0,0,K32/'Part 3'!K28)</f>
        <v>0</v>
      </c>
      <c r="L54" s="183">
        <f>IF('Part 3'!L28=0,0,L32/'Part 3'!L28)</f>
        <v>0</v>
      </c>
      <c r="M54" s="183">
        <f>IF('Part 3'!M28=0,0,M32/'Part 3'!M28)</f>
        <v>0</v>
      </c>
      <c r="N54" s="183">
        <f>IF('Part 3'!N28=0,0,N32/'Part 3'!N28)</f>
        <v>0</v>
      </c>
      <c r="O54" s="183">
        <f>IF('Part 3'!O28=0,0,O32/'Part 3'!O28)</f>
        <v>0</v>
      </c>
      <c r="P54" s="183">
        <f>IF('Part 3'!P28=0,0,P32/'Part 3'!P28)</f>
        <v>0</v>
      </c>
      <c r="Q54" s="178"/>
      <c r="T54" s="270"/>
      <c r="U54" s="270"/>
    </row>
    <row r="55" spans="1:21" ht="15" customHeight="1">
      <c r="A55" s="94" t="s">
        <v>170</v>
      </c>
      <c r="B55" s="119" t="s">
        <v>306</v>
      </c>
      <c r="C55" s="118"/>
      <c r="D55" s="183">
        <f>IF('Part 3'!D29=0,0,D33/'Part 3'!D29)</f>
        <v>0</v>
      </c>
      <c r="E55" s="183">
        <f>IF('Part 3'!E29=0,0,E33/'Part 3'!E29)</f>
        <v>0</v>
      </c>
      <c r="F55" s="183">
        <f>IF('Part 3'!F29=0,0,F33/'Part 3'!F29)</f>
        <v>0</v>
      </c>
      <c r="G55" s="183">
        <f>IF('Part 3'!G29=0,0,G33/'Part 3'!G29)</f>
        <v>0</v>
      </c>
      <c r="H55" s="183">
        <f>IF('Part 3'!H29=0,0,H33/'Part 3'!H29)</f>
        <v>0</v>
      </c>
      <c r="I55" s="183">
        <f>IF('Part 3'!I29=0,0,I33/'Part 3'!I29)</f>
        <v>0</v>
      </c>
      <c r="J55" s="183">
        <f>IF('Part 3'!J29=0,0,J33/'Part 3'!J29)</f>
        <v>0</v>
      </c>
      <c r="K55" s="183">
        <f>IF('Part 3'!K29=0,0,K33/'Part 3'!K29)</f>
        <v>0</v>
      </c>
      <c r="L55" s="183">
        <f>IF('Part 3'!L29=0,0,L33/'Part 3'!L29)</f>
        <v>0</v>
      </c>
      <c r="M55" s="183">
        <f>IF('Part 3'!M29=0,0,M33/'Part 3'!M29)</f>
        <v>0</v>
      </c>
      <c r="N55" s="183">
        <f>IF('Part 3'!N29=0,0,N33/'Part 3'!N29)</f>
        <v>0</v>
      </c>
      <c r="O55" s="183">
        <f>IF('Part 3'!O29=0,0,O33/'Part 3'!O29)</f>
        <v>0</v>
      </c>
      <c r="P55" s="183">
        <f>IF('Part 3'!P29=0,0,P33/'Part 3'!P29)</f>
        <v>0</v>
      </c>
      <c r="Q55" s="178"/>
      <c r="T55" s="270"/>
      <c r="U55" s="270"/>
    </row>
    <row r="56" spans="1:21" ht="15" customHeight="1">
      <c r="A56" s="94" t="s">
        <v>170</v>
      </c>
      <c r="B56" s="119" t="s">
        <v>307</v>
      </c>
      <c r="C56" s="118"/>
      <c r="D56" s="183">
        <f>IF('Part 3'!D30=0,0,D34/'Part 3'!D30)</f>
        <v>0</v>
      </c>
      <c r="E56" s="183">
        <f>IF('Part 3'!E30=0,0,E34/'Part 3'!E30)</f>
        <v>0</v>
      </c>
      <c r="F56" s="183">
        <f>IF('Part 3'!F30=0,0,F34/'Part 3'!F30)</f>
        <v>0</v>
      </c>
      <c r="G56" s="183">
        <f>IF('Part 3'!G30=0,0,G34/'Part 3'!G30)</f>
        <v>0</v>
      </c>
      <c r="H56" s="183">
        <f>IF('Part 3'!H30=0,0,H34/'Part 3'!H30)</f>
        <v>0</v>
      </c>
      <c r="I56" s="183">
        <f>IF('Part 3'!I30=0,0,I34/'Part 3'!I30)</f>
        <v>0</v>
      </c>
      <c r="J56" s="183">
        <f>IF('Part 3'!J30=0,0,J34/'Part 3'!J30)</f>
        <v>0</v>
      </c>
      <c r="K56" s="183">
        <f>IF('Part 3'!K30=0,0,K34/'Part 3'!K30)</f>
        <v>0</v>
      </c>
      <c r="L56" s="183">
        <f>IF('Part 3'!L30=0,0,L34/'Part 3'!L30)</f>
        <v>0</v>
      </c>
      <c r="M56" s="183">
        <f>IF('Part 3'!M30=0,0,M34/'Part 3'!M30)</f>
        <v>0</v>
      </c>
      <c r="N56" s="183">
        <f>IF('Part 3'!N30=0,0,N34/'Part 3'!N30)</f>
        <v>0</v>
      </c>
      <c r="O56" s="183">
        <f>IF('Part 3'!O30=0,0,O34/'Part 3'!O30)</f>
        <v>0</v>
      </c>
      <c r="P56" s="183">
        <f>IF('Part 3'!P30=0,0,P34/'Part 3'!P30)</f>
        <v>0</v>
      </c>
      <c r="Q56" s="178"/>
      <c r="T56" s="270"/>
      <c r="U56" s="270"/>
    </row>
    <row r="57" spans="1:21" ht="15" customHeight="1">
      <c r="A57" s="94" t="s">
        <v>170</v>
      </c>
      <c r="B57" s="119" t="s">
        <v>308</v>
      </c>
      <c r="C57" s="118"/>
      <c r="D57" s="183">
        <f>IF('Part 3'!D31=0,0,D35/'Part 3'!D31)</f>
        <v>0</v>
      </c>
      <c r="E57" s="183">
        <f>IF('Part 3'!E31=0,0,E35/'Part 3'!E31)</f>
        <v>0</v>
      </c>
      <c r="F57" s="183">
        <f>IF('Part 3'!F31=0,0,F35/'Part 3'!F31)</f>
        <v>0</v>
      </c>
      <c r="G57" s="183">
        <f>IF('Part 3'!G31=0,0,G35/'Part 3'!G31)</f>
        <v>0</v>
      </c>
      <c r="H57" s="183">
        <f>IF('Part 3'!H31=0,0,H35/'Part 3'!H31)</f>
        <v>0</v>
      </c>
      <c r="I57" s="183">
        <f>IF('Part 3'!I31=0,0,I35/'Part 3'!I31)</f>
        <v>0</v>
      </c>
      <c r="J57" s="183">
        <f>IF('Part 3'!J31=0,0,J35/'Part 3'!J31)</f>
        <v>0</v>
      </c>
      <c r="K57" s="183">
        <f>IF('Part 3'!K31=0,0,K35/'Part 3'!K31)</f>
        <v>0</v>
      </c>
      <c r="L57" s="183">
        <f>IF('Part 3'!L31=0,0,L35/'Part 3'!L31)</f>
        <v>0</v>
      </c>
      <c r="M57" s="183">
        <f>IF('Part 3'!M31=0,0,M35/'Part 3'!M31)</f>
        <v>0</v>
      </c>
      <c r="N57" s="183">
        <f>IF('Part 3'!N31=0,0,N35/'Part 3'!N31)</f>
        <v>0</v>
      </c>
      <c r="O57" s="183">
        <f>IF('Part 3'!O31=0,0,O35/'Part 3'!O31)</f>
        <v>0</v>
      </c>
      <c r="P57" s="183">
        <f>IF('Part 3'!P31=0,0,P35/'Part 3'!P31)</f>
        <v>0</v>
      </c>
      <c r="Q57" s="178"/>
      <c r="T57" s="270"/>
      <c r="U57" s="270"/>
    </row>
    <row r="58" spans="1:21" ht="15" customHeight="1">
      <c r="A58" s="94" t="s">
        <v>170</v>
      </c>
      <c r="B58" s="119" t="s">
        <v>309</v>
      </c>
      <c r="C58" s="118"/>
      <c r="D58" s="183">
        <f>IF('Part 3'!D32=0,0,D36/'Part 3'!D32)</f>
        <v>0</v>
      </c>
      <c r="E58" s="183">
        <f>IF('Part 3'!E32=0,0,E36/'Part 3'!E32)</f>
        <v>0</v>
      </c>
      <c r="F58" s="183">
        <f>IF('Part 3'!F32=0,0,F36/'Part 3'!F32)</f>
        <v>0</v>
      </c>
      <c r="G58" s="183">
        <f>IF('Part 3'!G32=0,0,G36/'Part 3'!G32)</f>
        <v>0</v>
      </c>
      <c r="H58" s="183">
        <f>IF('Part 3'!H32=0,0,H36/'Part 3'!H32)</f>
        <v>0</v>
      </c>
      <c r="I58" s="183">
        <f>IF('Part 3'!I32=0,0,I36/'Part 3'!I32)</f>
        <v>0</v>
      </c>
      <c r="J58" s="183">
        <f>IF('Part 3'!J32=0,0,J36/'Part 3'!J32)</f>
        <v>0</v>
      </c>
      <c r="K58" s="183">
        <f>IF('Part 3'!K32=0,0,K36/'Part 3'!K32)</f>
        <v>0</v>
      </c>
      <c r="L58" s="183">
        <f>IF('Part 3'!L32=0,0,L36/'Part 3'!L32)</f>
        <v>0</v>
      </c>
      <c r="M58" s="183">
        <f>IF('Part 3'!M32=0,0,M36/'Part 3'!M32)</f>
        <v>0</v>
      </c>
      <c r="N58" s="183">
        <f>IF('Part 3'!N32=0,0,N36/'Part 3'!N32)</f>
        <v>0</v>
      </c>
      <c r="O58" s="183">
        <f>IF('Part 3'!O32=0,0,O36/'Part 3'!O32)</f>
        <v>0</v>
      </c>
      <c r="P58" s="183">
        <f>IF('Part 3'!P32=0,0,P36/'Part 3'!P32)</f>
        <v>0</v>
      </c>
      <c r="Q58" s="178"/>
      <c r="T58" s="270"/>
      <c r="U58" s="270"/>
    </row>
    <row r="59" spans="1:21" ht="15" customHeight="1">
      <c r="A59" s="94" t="s">
        <v>170</v>
      </c>
      <c r="B59" s="119" t="s">
        <v>310</v>
      </c>
      <c r="C59" s="118"/>
      <c r="D59" s="183">
        <f>IF('Part 3'!D33=0,0,D37/'Part 3'!D33)</f>
        <v>0</v>
      </c>
      <c r="E59" s="183">
        <f>IF('Part 3'!E33=0,0,E37/'Part 3'!E33)</f>
        <v>0</v>
      </c>
      <c r="F59" s="183">
        <f>IF('Part 3'!F33=0,0,F37/'Part 3'!F33)</f>
        <v>0</v>
      </c>
      <c r="G59" s="183">
        <f>IF('Part 3'!G33=0,0,G37/'Part 3'!G33)</f>
        <v>0</v>
      </c>
      <c r="H59" s="183">
        <f>IF('Part 3'!H33=0,0,H37/'Part 3'!H33)</f>
        <v>0</v>
      </c>
      <c r="I59" s="183">
        <f>IF('Part 3'!I33=0,0,I37/'Part 3'!I33)</f>
        <v>0</v>
      </c>
      <c r="J59" s="183">
        <f>IF('Part 3'!J33=0,0,J37/'Part 3'!J33)</f>
        <v>0</v>
      </c>
      <c r="K59" s="183">
        <f>IF('Part 3'!K33=0,0,K37/'Part 3'!K33)</f>
        <v>0</v>
      </c>
      <c r="L59" s="183">
        <f>IF('Part 3'!L33=0,0,L37/'Part 3'!L33)</f>
        <v>0</v>
      </c>
      <c r="M59" s="183">
        <f>IF('Part 3'!M33=0,0,M37/'Part 3'!M33)</f>
        <v>0</v>
      </c>
      <c r="N59" s="183">
        <f>IF('Part 3'!N33=0,0,N37/'Part 3'!N33)</f>
        <v>0</v>
      </c>
      <c r="O59" s="183">
        <f>IF('Part 3'!O33=0,0,O37/'Part 3'!O33)</f>
        <v>0</v>
      </c>
      <c r="P59" s="183">
        <f>IF('Part 3'!P33=0,0,P37/'Part 3'!P33)</f>
        <v>0</v>
      </c>
      <c r="Q59" s="178"/>
      <c r="T59" s="270"/>
      <c r="U59" s="270"/>
    </row>
    <row r="60" spans="1:17" ht="15" customHeight="1">
      <c r="A60" s="94" t="s">
        <v>170</v>
      </c>
      <c r="B60" s="186" t="s">
        <v>311</v>
      </c>
      <c r="C60" s="165"/>
      <c r="D60" s="189">
        <f>IF(D39&gt;0,SUM(SUM(D31:D37)/('Part 3'!D34)),0)</f>
        <v>0</v>
      </c>
      <c r="E60" s="189">
        <f>IF(E39&gt;0,SUM(SUM(E31:E37)/('Part 3'!E34)),0)</f>
        <v>0</v>
      </c>
      <c r="F60" s="189">
        <f>IF(F39&gt;0,SUM(SUM(F31:F37)/('Part 3'!F34)),0)</f>
        <v>0</v>
      </c>
      <c r="G60" s="189">
        <f>IF(G39&gt;0,SUM(SUM(G31:G37)/('Part 3'!G34)),0)</f>
        <v>0</v>
      </c>
      <c r="H60" s="189">
        <f>IF(H39&gt;0,SUM(SUM(H31:H37)/('Part 3'!H34)),0)</f>
        <v>0</v>
      </c>
      <c r="I60" s="189">
        <f>IF(I39&gt;0,SUM(SUM(I31:I37)/('Part 3'!I34)),0)</f>
        <v>0</v>
      </c>
      <c r="J60" s="189">
        <f>IF(J39&gt;0,SUM(SUM(J31:J37)/('Part 3'!J34)),0)</f>
        <v>0</v>
      </c>
      <c r="K60" s="189">
        <f>IF(K39&gt;0,SUM(SUM(K31:K37)/('Part 3'!K34)),0)</f>
        <v>0</v>
      </c>
      <c r="L60" s="189">
        <f>IF(L39&gt;0,SUM(SUM(L31:L37)/('Part 3'!L34)),0)</f>
        <v>0</v>
      </c>
      <c r="M60" s="189">
        <f>IF(M39&gt;0,SUM(SUM(M31:M37)/('Part 3'!M34)),0)</f>
        <v>0</v>
      </c>
      <c r="N60" s="189">
        <f>IF(N39&gt;0,SUM(SUM(N31:N37)/('Part 3'!N34)),0)</f>
        <v>0</v>
      </c>
      <c r="O60" s="189">
        <f>IF(O39&gt;0,SUM(SUM(O31:O37)/('Part 3'!O34)),0)</f>
        <v>0</v>
      </c>
      <c r="P60" s="189">
        <f>IF(P39&gt;0,SUM(SUM(P31:P37)/('Part 3'!P34)),0)</f>
        <v>0</v>
      </c>
      <c r="Q60" s="178"/>
    </row>
    <row r="61" spans="1:17" ht="15" customHeight="1">
      <c r="A61" s="94" t="s">
        <v>170</v>
      </c>
      <c r="B61" s="186" t="s">
        <v>312</v>
      </c>
      <c r="C61" s="165"/>
      <c r="D61" s="189">
        <f>IF(D39&gt;0,SUM(D39/('Part 3'!D34)),0)</f>
        <v>0</v>
      </c>
      <c r="E61" s="189">
        <f>IF(E39&gt;0,SUM(E39/('Part 3'!E34)),0)</f>
        <v>0</v>
      </c>
      <c r="F61" s="189">
        <f>IF(F39&gt;0,SUM(F39/('Part 3'!F34)),0)</f>
        <v>0</v>
      </c>
      <c r="G61" s="189">
        <f>IF(G39&gt;0,SUM(G39/('Part 3'!G34)),0)</f>
        <v>0</v>
      </c>
      <c r="H61" s="189">
        <f>IF(H39&gt;0,SUM(H39/('Part 3'!H34)),0)</f>
        <v>0</v>
      </c>
      <c r="I61" s="189">
        <f>IF(I39&gt;0,SUM(I39/('Part 3'!I34)),0)</f>
        <v>0</v>
      </c>
      <c r="J61" s="189">
        <f>IF(J39&gt;0,SUM(J39/('Part 3'!J34)),0)</f>
        <v>0</v>
      </c>
      <c r="K61" s="189">
        <f>IF(K39&gt;0,SUM(K39/('Part 3'!K34)),0)</f>
        <v>0</v>
      </c>
      <c r="L61" s="189">
        <f>IF(L39&gt;0,SUM(L39/('Part 3'!L34)),0)</f>
        <v>0</v>
      </c>
      <c r="M61" s="189">
        <f>IF(M39&gt;0,SUM(M39/('Part 3'!M34)),0)</f>
        <v>0</v>
      </c>
      <c r="N61" s="189">
        <f>IF(N39&gt;0,SUM(N39/('Part 3'!N34)),0)</f>
        <v>0</v>
      </c>
      <c r="O61" s="189">
        <f>IF(O39&gt;0,SUM(O39/('Part 3'!O34)),0)</f>
        <v>0</v>
      </c>
      <c r="P61" s="190">
        <f>IF(P39&gt;0,SUM(P39/('Part 3'!P34)),0)</f>
        <v>0</v>
      </c>
      <c r="Q61" s="178"/>
    </row>
    <row r="62" spans="1:17" ht="24.75" customHeight="1">
      <c r="A62" s="191" t="s">
        <v>96</v>
      </c>
      <c r="C62" s="178"/>
      <c r="D62" s="188"/>
      <c r="E62" s="188"/>
      <c r="F62" s="188"/>
      <c r="G62" s="188"/>
      <c r="H62" s="188"/>
      <c r="I62" s="188"/>
      <c r="J62" s="188"/>
      <c r="K62" s="188"/>
      <c r="L62" s="188"/>
      <c r="M62" s="188"/>
      <c r="N62" s="188"/>
      <c r="O62" s="188"/>
      <c r="P62" s="188"/>
      <c r="Q62" s="178"/>
    </row>
    <row r="63" spans="1:17" ht="15" customHeight="1">
      <c r="A63" s="94" t="s">
        <v>170</v>
      </c>
      <c r="B63" s="23" t="s">
        <v>313</v>
      </c>
      <c r="C63" s="178"/>
      <c r="D63" s="192"/>
      <c r="E63" s="192"/>
      <c r="F63" s="192"/>
      <c r="G63" s="192"/>
      <c r="H63" s="192"/>
      <c r="I63" s="192"/>
      <c r="J63" s="192"/>
      <c r="K63" s="192"/>
      <c r="L63" s="192"/>
      <c r="M63" s="192"/>
      <c r="N63" s="192"/>
      <c r="O63" s="192"/>
      <c r="P63" s="193">
        <f>IF(P39&gt;0,P80/P39,0)</f>
        <v>0</v>
      </c>
      <c r="Q63" s="178"/>
    </row>
    <row r="64" spans="1:17" ht="15" customHeight="1">
      <c r="A64" s="94" t="s">
        <v>170</v>
      </c>
      <c r="B64" s="23" t="s">
        <v>314</v>
      </c>
      <c r="C64" s="178"/>
      <c r="D64" s="192"/>
      <c r="E64" s="192"/>
      <c r="F64" s="192"/>
      <c r="G64" s="192"/>
      <c r="H64" s="192"/>
      <c r="I64" s="192"/>
      <c r="J64" s="192"/>
      <c r="K64" s="192"/>
      <c r="L64" s="192"/>
      <c r="M64" s="192"/>
      <c r="N64" s="192"/>
      <c r="O64" s="192"/>
      <c r="P64" s="193">
        <f>IF(P16&gt;0,P81/P16,0)</f>
        <v>0</v>
      </c>
      <c r="Q64" s="178"/>
    </row>
    <row r="65" spans="1:17" ht="24.75" customHeight="1">
      <c r="A65" s="194" t="s">
        <v>27</v>
      </c>
      <c r="C65" s="178"/>
      <c r="D65" s="271"/>
      <c r="E65" s="271"/>
      <c r="F65" s="271"/>
      <c r="G65" s="271"/>
      <c r="H65" s="271"/>
      <c r="I65" s="271"/>
      <c r="J65" s="271"/>
      <c r="K65" s="271"/>
      <c r="L65" s="271"/>
      <c r="M65" s="271"/>
      <c r="N65" s="271"/>
      <c r="O65" s="271"/>
      <c r="P65" s="195"/>
      <c r="Q65" s="178"/>
    </row>
    <row r="66" spans="1:17" ht="15" customHeight="1">
      <c r="A66" s="94" t="s">
        <v>170</v>
      </c>
      <c r="B66" s="23" t="s">
        <v>315</v>
      </c>
      <c r="C66" s="178"/>
      <c r="D66" s="39"/>
      <c r="E66" s="39"/>
      <c r="F66" s="39"/>
      <c r="G66" s="39"/>
      <c r="H66" s="39"/>
      <c r="I66" s="39"/>
      <c r="J66" s="39"/>
      <c r="K66" s="39"/>
      <c r="L66" s="39"/>
      <c r="M66" s="39"/>
      <c r="N66" s="39"/>
      <c r="O66" s="39"/>
      <c r="P66" s="34">
        <f aca="true" t="shared" si="15" ref="P66:P71">SUM(D66:O66)</f>
        <v>0</v>
      </c>
      <c r="Q66" s="178"/>
    </row>
    <row r="67" spans="1:17" ht="15" customHeight="1">
      <c r="A67" s="94" t="s">
        <v>170</v>
      </c>
      <c r="B67" s="23" t="s">
        <v>316</v>
      </c>
      <c r="C67" s="178"/>
      <c r="D67" s="39"/>
      <c r="E67" s="39"/>
      <c r="F67" s="39"/>
      <c r="G67" s="39"/>
      <c r="H67" s="39"/>
      <c r="I67" s="39"/>
      <c r="J67" s="39"/>
      <c r="K67" s="39"/>
      <c r="L67" s="39"/>
      <c r="M67" s="39"/>
      <c r="N67" s="39"/>
      <c r="O67" s="39"/>
      <c r="P67" s="34">
        <f t="shared" si="15"/>
        <v>0</v>
      </c>
      <c r="Q67" s="178"/>
    </row>
    <row r="68" spans="1:17" ht="15" customHeight="1">
      <c r="A68" s="94" t="s">
        <v>170</v>
      </c>
      <c r="B68" s="23" t="s">
        <v>317</v>
      </c>
      <c r="C68" s="178"/>
      <c r="D68" s="39"/>
      <c r="E68" s="39"/>
      <c r="F68" s="39"/>
      <c r="G68" s="39"/>
      <c r="H68" s="39"/>
      <c r="I68" s="39"/>
      <c r="J68" s="39"/>
      <c r="K68" s="39"/>
      <c r="L68" s="39"/>
      <c r="M68" s="39"/>
      <c r="N68" s="39"/>
      <c r="O68" s="39"/>
      <c r="P68" s="34">
        <f t="shared" si="15"/>
        <v>0</v>
      </c>
      <c r="Q68" s="178"/>
    </row>
    <row r="69" spans="1:17" ht="15" customHeight="1">
      <c r="A69" s="94" t="s">
        <v>170</v>
      </c>
      <c r="B69" s="23" t="s">
        <v>318</v>
      </c>
      <c r="C69" s="178"/>
      <c r="D69" s="39"/>
      <c r="E69" s="39"/>
      <c r="F69" s="39"/>
      <c r="G69" s="39"/>
      <c r="H69" s="39"/>
      <c r="I69" s="39"/>
      <c r="J69" s="39"/>
      <c r="K69" s="39"/>
      <c r="L69" s="39"/>
      <c r="M69" s="39"/>
      <c r="N69" s="39"/>
      <c r="O69" s="39"/>
      <c r="P69" s="34">
        <f t="shared" si="15"/>
        <v>0</v>
      </c>
      <c r="Q69" s="178"/>
    </row>
    <row r="70" spans="1:17" ht="15" customHeight="1">
      <c r="A70" s="94" t="s">
        <v>170</v>
      </c>
      <c r="B70" s="23" t="s">
        <v>319</v>
      </c>
      <c r="C70" s="178"/>
      <c r="D70" s="34">
        <f aca="true" t="shared" si="16" ref="D70:O70">+D16-D66+D68</f>
        <v>0</v>
      </c>
      <c r="E70" s="34">
        <f t="shared" si="16"/>
        <v>0</v>
      </c>
      <c r="F70" s="34">
        <f t="shared" si="16"/>
        <v>0</v>
      </c>
      <c r="G70" s="34">
        <f t="shared" si="16"/>
        <v>0</v>
      </c>
      <c r="H70" s="34">
        <f t="shared" si="16"/>
        <v>0</v>
      </c>
      <c r="I70" s="34">
        <f t="shared" si="16"/>
        <v>0</v>
      </c>
      <c r="J70" s="34">
        <f t="shared" si="16"/>
        <v>0</v>
      </c>
      <c r="K70" s="34">
        <f t="shared" si="16"/>
        <v>0</v>
      </c>
      <c r="L70" s="34">
        <f t="shared" si="16"/>
        <v>0</v>
      </c>
      <c r="M70" s="34">
        <f t="shared" si="16"/>
        <v>0</v>
      </c>
      <c r="N70" s="34">
        <f t="shared" si="16"/>
        <v>0</v>
      </c>
      <c r="O70" s="34">
        <f t="shared" si="16"/>
        <v>0</v>
      </c>
      <c r="P70" s="34">
        <f t="shared" si="15"/>
        <v>0</v>
      </c>
      <c r="Q70" s="178"/>
    </row>
    <row r="71" spans="1:17" ht="15" customHeight="1">
      <c r="A71" s="94" t="s">
        <v>170</v>
      </c>
      <c r="B71" s="23" t="s">
        <v>320</v>
      </c>
      <c r="C71" s="178"/>
      <c r="D71" s="34">
        <f aca="true" t="shared" si="17" ref="D71:O71">+D39-D67+D69</f>
        <v>0</v>
      </c>
      <c r="E71" s="34">
        <f t="shared" si="17"/>
        <v>0</v>
      </c>
      <c r="F71" s="34">
        <f t="shared" si="17"/>
        <v>0</v>
      </c>
      <c r="G71" s="34">
        <f t="shared" si="17"/>
        <v>0</v>
      </c>
      <c r="H71" s="34">
        <f t="shared" si="17"/>
        <v>0</v>
      </c>
      <c r="I71" s="34">
        <f t="shared" si="17"/>
        <v>0</v>
      </c>
      <c r="J71" s="34">
        <f t="shared" si="17"/>
        <v>0</v>
      </c>
      <c r="K71" s="34">
        <f t="shared" si="17"/>
        <v>0</v>
      </c>
      <c r="L71" s="34">
        <f t="shared" si="17"/>
        <v>0</v>
      </c>
      <c r="M71" s="34">
        <f t="shared" si="17"/>
        <v>0</v>
      </c>
      <c r="N71" s="34">
        <f t="shared" si="17"/>
        <v>0</v>
      </c>
      <c r="O71" s="34">
        <f t="shared" si="17"/>
        <v>0</v>
      </c>
      <c r="P71" s="34">
        <f t="shared" si="15"/>
        <v>0</v>
      </c>
      <c r="Q71" s="178"/>
    </row>
    <row r="72" spans="2:17" ht="24.75" customHeight="1">
      <c r="B72" s="133" t="s">
        <v>330</v>
      </c>
      <c r="C72" s="51"/>
      <c r="D72" s="51"/>
      <c r="E72" s="51"/>
      <c r="F72" s="51"/>
      <c r="G72" s="51"/>
      <c r="H72" s="51"/>
      <c r="I72" s="51"/>
      <c r="J72" s="51"/>
      <c r="K72" s="51"/>
      <c r="L72" s="51"/>
      <c r="M72" s="51"/>
      <c r="N72" s="51"/>
      <c r="O72" s="51"/>
      <c r="P72" s="51"/>
      <c r="Q72" s="51"/>
    </row>
    <row r="73" spans="1:17" ht="15" customHeight="1">
      <c r="A73" s="309"/>
      <c r="B73" s="309"/>
      <c r="C73" s="309"/>
      <c r="D73" s="309"/>
      <c r="E73" s="309"/>
      <c r="F73" s="309"/>
      <c r="G73" s="309"/>
      <c r="H73" s="309"/>
      <c r="I73" s="309"/>
      <c r="J73" s="309"/>
      <c r="K73" s="309"/>
      <c r="L73" s="309"/>
      <c r="M73" s="309"/>
      <c r="N73" s="309"/>
      <c r="O73" s="309"/>
      <c r="P73" s="309"/>
      <c r="Q73" s="262"/>
    </row>
    <row r="74" spans="1:17" ht="24.75" customHeight="1">
      <c r="A74" s="133" t="s">
        <v>122</v>
      </c>
      <c r="B74" s="72"/>
      <c r="C74" s="51"/>
      <c r="D74" s="51"/>
      <c r="E74" s="51"/>
      <c r="F74" s="51"/>
      <c r="G74" s="51"/>
      <c r="H74" s="51"/>
      <c r="I74" s="51"/>
      <c r="J74" s="51"/>
      <c r="K74" s="51"/>
      <c r="L74" s="51"/>
      <c r="M74" s="51"/>
      <c r="N74" s="51"/>
      <c r="O74" s="51"/>
      <c r="P74" s="51"/>
      <c r="Q74" s="51"/>
    </row>
    <row r="75" spans="1:17" ht="15" customHeight="1">
      <c r="A75" s="94" t="s">
        <v>170</v>
      </c>
      <c r="B75" s="182" t="s">
        <v>321</v>
      </c>
      <c r="C75" s="165"/>
      <c r="D75" s="164"/>
      <c r="E75" s="164"/>
      <c r="F75" s="164"/>
      <c r="G75" s="164"/>
      <c r="H75" s="164"/>
      <c r="I75" s="164"/>
      <c r="J75" s="164"/>
      <c r="K75" s="164"/>
      <c r="L75" s="164"/>
      <c r="M75" s="164"/>
      <c r="N75" s="164"/>
      <c r="O75" s="164"/>
      <c r="P75" s="136">
        <f>SUM(D75:O75)</f>
        <v>0</v>
      </c>
      <c r="Q75" s="262"/>
    </row>
    <row r="76" spans="1:17" ht="15" customHeight="1">
      <c r="A76" s="170"/>
      <c r="B76" s="186"/>
      <c r="C76" s="165"/>
      <c r="D76" s="165"/>
      <c r="E76" s="165"/>
      <c r="F76" s="165"/>
      <c r="G76" s="165"/>
      <c r="H76" s="165"/>
      <c r="I76" s="165"/>
      <c r="J76" s="165"/>
      <c r="K76" s="165"/>
      <c r="L76" s="165"/>
      <c r="M76" s="165"/>
      <c r="N76" s="165"/>
      <c r="O76" s="165"/>
      <c r="P76" s="165"/>
      <c r="Q76" s="165"/>
    </row>
    <row r="77" ht="14.25"/>
    <row r="78" ht="14.25"/>
    <row r="79" spans="1:16" ht="14.25">
      <c r="A79" s="272" t="s">
        <v>20</v>
      </c>
      <c r="B79" s="253"/>
      <c r="C79" s="253"/>
      <c r="D79" s="253"/>
      <c r="E79" s="253"/>
      <c r="F79" s="253"/>
      <c r="G79" s="253"/>
      <c r="H79" s="253"/>
      <c r="I79" s="253"/>
      <c r="J79" s="253"/>
      <c r="K79" s="253"/>
      <c r="L79" s="253"/>
      <c r="M79" s="253"/>
      <c r="N79" s="253"/>
      <c r="O79" s="253"/>
      <c r="P79" s="253"/>
    </row>
    <row r="80" spans="4:16" ht="14.25" hidden="1">
      <c r="D80" s="258">
        <f aca="true" t="shared" si="18" ref="D80:O80">+D63*D39</f>
        <v>0</v>
      </c>
      <c r="E80" s="258">
        <f t="shared" si="18"/>
        <v>0</v>
      </c>
      <c r="F80" s="258">
        <f t="shared" si="18"/>
        <v>0</v>
      </c>
      <c r="G80" s="258">
        <f t="shared" si="18"/>
        <v>0</v>
      </c>
      <c r="H80" s="258">
        <f t="shared" si="18"/>
        <v>0</v>
      </c>
      <c r="I80" s="258">
        <f t="shared" si="18"/>
        <v>0</v>
      </c>
      <c r="J80" s="258">
        <f t="shared" si="18"/>
        <v>0</v>
      </c>
      <c r="K80" s="258">
        <f t="shared" si="18"/>
        <v>0</v>
      </c>
      <c r="L80" s="258">
        <f t="shared" si="18"/>
        <v>0</v>
      </c>
      <c r="M80" s="258">
        <f t="shared" si="18"/>
        <v>0</v>
      </c>
      <c r="N80" s="258">
        <f t="shared" si="18"/>
        <v>0</v>
      </c>
      <c r="O80" s="258">
        <f t="shared" si="18"/>
        <v>0</v>
      </c>
      <c r="P80" s="258">
        <f>SUM(D80:O80)</f>
        <v>0</v>
      </c>
    </row>
    <row r="81" spans="1:16" ht="14.25" hidden="1">
      <c r="A81" s="261"/>
      <c r="B81" s="261"/>
      <c r="C81" s="261"/>
      <c r="D81" s="273">
        <f aca="true" t="shared" si="19" ref="D81:O81">+D64*D16</f>
        <v>0</v>
      </c>
      <c r="E81" s="273">
        <f t="shared" si="19"/>
        <v>0</v>
      </c>
      <c r="F81" s="273">
        <f t="shared" si="19"/>
        <v>0</v>
      </c>
      <c r="G81" s="273">
        <f t="shared" si="19"/>
        <v>0</v>
      </c>
      <c r="H81" s="273">
        <f t="shared" si="19"/>
        <v>0</v>
      </c>
      <c r="I81" s="273">
        <f t="shared" si="19"/>
        <v>0</v>
      </c>
      <c r="J81" s="273">
        <f t="shared" si="19"/>
        <v>0</v>
      </c>
      <c r="K81" s="273">
        <f t="shared" si="19"/>
        <v>0</v>
      </c>
      <c r="L81" s="273">
        <f t="shared" si="19"/>
        <v>0</v>
      </c>
      <c r="M81" s="273">
        <f t="shared" si="19"/>
        <v>0</v>
      </c>
      <c r="N81" s="273">
        <f t="shared" si="19"/>
        <v>0</v>
      </c>
      <c r="O81" s="273">
        <f t="shared" si="19"/>
        <v>0</v>
      </c>
      <c r="P81" s="258">
        <f>SUM(D81:O81)</f>
        <v>0</v>
      </c>
    </row>
    <row r="82" spans="1:16" ht="14.25" hidden="1">
      <c r="A82" s="253"/>
      <c r="B82" s="253"/>
      <c r="C82" s="253"/>
      <c r="D82" s="253"/>
      <c r="E82" s="253"/>
      <c r="F82" s="253"/>
      <c r="G82" s="253"/>
      <c r="H82" s="253"/>
      <c r="I82" s="253"/>
      <c r="J82" s="253"/>
      <c r="K82" s="253"/>
      <c r="L82" s="253"/>
      <c r="M82" s="253"/>
      <c r="N82" s="253"/>
      <c r="O82" s="253"/>
      <c r="P82" s="253"/>
    </row>
    <row r="83" ht="14.25">
      <c r="A83" s="83" t="s">
        <v>130</v>
      </c>
    </row>
  </sheetData>
  <sheetProtection password="C331" sheet="1" formatColumns="0"/>
  <mergeCells count="3">
    <mergeCell ref="A1:B1"/>
    <mergeCell ref="C1:P1"/>
    <mergeCell ref="A73:P73"/>
  </mergeCells>
  <printOptions/>
  <pageMargins left="0.5" right="0.5" top="0.5" bottom="0.5" header="0.5" footer="0.5"/>
  <pageSetup fitToHeight="1" fitToWidth="1" horizontalDpi="600" verticalDpi="600" orientation="landscape" scale="41" r:id="rId1"/>
  <headerFooter alignWithMargins="0">
    <oddFooter>&amp;L&amp;A&amp;CPrescription Expense by Risk Group&amp;R&amp;D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1">
      <pane ySplit="10" topLeftCell="A11" activePane="bottomLeft" state="frozen"/>
      <selection pane="topLeft" activeCell="A1" sqref="A1"/>
      <selection pane="bottomLeft" activeCell="A1" sqref="A1:K1"/>
    </sheetView>
  </sheetViews>
  <sheetFormatPr defaultColWidth="0" defaultRowHeight="12.75" zeroHeight="1"/>
  <cols>
    <col min="1" max="1" width="4.66015625" style="1" customWidth="1"/>
    <col min="2" max="2" width="20" style="1" customWidth="1"/>
    <col min="3" max="3" width="18.66015625" style="91" customWidth="1"/>
    <col min="4" max="4" width="13.5" style="1" customWidth="1"/>
    <col min="5" max="5" width="12.83203125" style="1" customWidth="1"/>
    <col min="6" max="6" width="4.66015625" style="1" customWidth="1"/>
    <col min="7" max="7" width="11.33203125" style="1" customWidth="1"/>
    <col min="8" max="8" width="9.33203125" style="1" customWidth="1"/>
    <col min="9" max="9" width="12.83203125" style="1" customWidth="1"/>
    <col min="10" max="10" width="4.66015625" style="1" customWidth="1"/>
    <col min="11" max="11" width="30.83203125" style="1" customWidth="1"/>
    <col min="12" max="12" width="2.83203125" style="1" customWidth="1"/>
    <col min="13" max="20" width="12.83203125" style="1" hidden="1" customWidth="1"/>
    <col min="21" max="16384" width="0" style="1" hidden="1" customWidth="1"/>
  </cols>
  <sheetData>
    <row r="1" spans="1:11" ht="14.25" customHeight="1">
      <c r="A1" s="310" t="s">
        <v>340</v>
      </c>
      <c r="B1" s="311"/>
      <c r="C1" s="311"/>
      <c r="D1" s="311"/>
      <c r="E1" s="311"/>
      <c r="F1" s="311"/>
      <c r="G1" s="311"/>
      <c r="H1" s="311"/>
      <c r="I1" s="311"/>
      <c r="J1" s="311"/>
      <c r="K1" s="312"/>
    </row>
    <row r="2" spans="1:11" ht="15">
      <c r="A2" s="196"/>
      <c r="B2" s="197"/>
      <c r="C2" s="198"/>
      <c r="D2" s="199"/>
      <c r="E2" s="197"/>
      <c r="F2" s="197"/>
      <c r="G2" s="197"/>
      <c r="H2" s="197"/>
      <c r="I2" s="197"/>
      <c r="J2" s="197"/>
      <c r="K2" s="200"/>
    </row>
    <row r="3" spans="1:11" ht="15.75" thickBot="1">
      <c r="A3" s="201" t="s">
        <v>12</v>
      </c>
      <c r="B3" s="313">
        <f>+'Part 1'!B2</f>
        <v>0</v>
      </c>
      <c r="C3" s="313"/>
      <c r="D3" s="313"/>
      <c r="E3" s="313"/>
      <c r="F3" s="313"/>
      <c r="G3" s="313"/>
      <c r="H3" s="313"/>
      <c r="I3" s="313"/>
      <c r="J3" s="313"/>
      <c r="K3" s="314"/>
    </row>
    <row r="4" spans="1:11" ht="14.25">
      <c r="A4" s="204"/>
      <c r="B4" s="205" t="s">
        <v>69</v>
      </c>
      <c r="C4" s="206"/>
      <c r="D4" s="197"/>
      <c r="E4" s="197"/>
      <c r="F4" s="197"/>
      <c r="G4" s="197"/>
      <c r="H4" s="197"/>
      <c r="I4" s="197"/>
      <c r="J4" s="197"/>
      <c r="K4" s="200"/>
    </row>
    <row r="5" spans="1:11" ht="14.25">
      <c r="A5" s="204"/>
      <c r="B5" s="197"/>
      <c r="C5" s="198"/>
      <c r="D5" s="197"/>
      <c r="E5" s="197"/>
      <c r="F5" s="197"/>
      <c r="G5" s="197"/>
      <c r="H5" s="197"/>
      <c r="I5" s="197"/>
      <c r="J5" s="197"/>
      <c r="K5" s="200"/>
    </row>
    <row r="6" spans="1:11" ht="15.75" thickBot="1">
      <c r="A6" s="201" t="s">
        <v>13</v>
      </c>
      <c r="B6" s="313" t="str">
        <f>'Part 1'!A1</f>
        <v>HHSC  FINANCIAL STATISTICAL REPORT  (FSR)</v>
      </c>
      <c r="C6" s="313"/>
      <c r="D6" s="313"/>
      <c r="E6" s="313"/>
      <c r="F6" s="313"/>
      <c r="G6" s="313"/>
      <c r="H6" s="313"/>
      <c r="I6" s="313"/>
      <c r="J6" s="313"/>
      <c r="K6" s="314"/>
    </row>
    <row r="7" spans="1:11" ht="14.25">
      <c r="A7" s="204"/>
      <c r="B7" s="205" t="s">
        <v>2</v>
      </c>
      <c r="C7" s="206"/>
      <c r="D7" s="197"/>
      <c r="E7" s="197"/>
      <c r="F7" s="197"/>
      <c r="G7" s="197"/>
      <c r="H7" s="197"/>
      <c r="I7" s="197"/>
      <c r="J7" s="197"/>
      <c r="K7" s="200"/>
    </row>
    <row r="8" spans="1:11" ht="15">
      <c r="A8" s="204"/>
      <c r="B8" s="197"/>
      <c r="C8" s="198"/>
      <c r="D8" s="197"/>
      <c r="E8" s="197"/>
      <c r="F8" s="197"/>
      <c r="G8" s="197"/>
      <c r="H8" s="197"/>
      <c r="I8" s="197"/>
      <c r="J8" s="207" t="s">
        <v>11</v>
      </c>
      <c r="K8" s="208" t="str">
        <f>+'Part 1'!D3</f>
        <v>STAR KIDS</v>
      </c>
    </row>
    <row r="9" spans="1:11" ht="15.75" thickBot="1">
      <c r="A9" s="201" t="s">
        <v>14</v>
      </c>
      <c r="B9" s="315">
        <f>+'Part 1'!B4</f>
        <v>0</v>
      </c>
      <c r="C9" s="315"/>
      <c r="D9" s="197"/>
      <c r="E9" s="197"/>
      <c r="F9" s="207" t="s">
        <v>10</v>
      </c>
      <c r="G9" s="202">
        <f>+'Part 1'!B3</f>
        <v>2020</v>
      </c>
      <c r="H9" s="277">
        <f>'Part 1'!B5</f>
        <v>0</v>
      </c>
      <c r="I9" s="197"/>
      <c r="J9" s="207" t="s">
        <v>45</v>
      </c>
      <c r="K9" s="203">
        <f>+'Part 1'!D4</f>
        <v>0</v>
      </c>
    </row>
    <row r="10" spans="1:11" ht="15">
      <c r="A10" s="201"/>
      <c r="B10" s="276" t="s">
        <v>336</v>
      </c>
      <c r="C10" s="231"/>
      <c r="D10" s="197"/>
      <c r="E10" s="197"/>
      <c r="F10" s="207"/>
      <c r="G10" s="278" t="s">
        <v>337</v>
      </c>
      <c r="H10" s="279" t="s">
        <v>338</v>
      </c>
      <c r="I10" s="197"/>
      <c r="J10" s="207"/>
      <c r="K10" s="280" t="s">
        <v>341</v>
      </c>
    </row>
    <row r="11" spans="1:12" ht="65.25" customHeight="1">
      <c r="A11" s="209"/>
      <c r="B11" s="319" t="s">
        <v>92</v>
      </c>
      <c r="C11" s="320"/>
      <c r="D11" s="320"/>
      <c r="E11" s="321"/>
      <c r="F11" s="321"/>
      <c r="G11" s="321"/>
      <c r="H11" s="321"/>
      <c r="I11" s="321"/>
      <c r="J11" s="321"/>
      <c r="K11" s="322"/>
      <c r="L11" s="210"/>
    </row>
    <row r="12" spans="1:11" ht="132.75" customHeight="1">
      <c r="A12" s="196"/>
      <c r="B12" s="319" t="s">
        <v>322</v>
      </c>
      <c r="C12" s="319"/>
      <c r="D12" s="319"/>
      <c r="E12" s="319"/>
      <c r="F12" s="319"/>
      <c r="G12" s="319"/>
      <c r="H12" s="319"/>
      <c r="I12" s="319"/>
      <c r="J12" s="319"/>
      <c r="K12" s="322"/>
    </row>
    <row r="13" spans="1:11" ht="12" customHeight="1">
      <c r="A13" s="196"/>
      <c r="B13" s="197"/>
      <c r="C13" s="198"/>
      <c r="D13" s="197"/>
      <c r="E13" s="197"/>
      <c r="F13" s="197"/>
      <c r="G13" s="197"/>
      <c r="H13" s="197"/>
      <c r="I13" s="197"/>
      <c r="J13" s="197"/>
      <c r="K13" s="200"/>
    </row>
    <row r="14" spans="1:11" ht="14.25">
      <c r="A14" s="196"/>
      <c r="B14" s="211"/>
      <c r="C14" s="212"/>
      <c r="D14" s="211"/>
      <c r="E14" s="211"/>
      <c r="F14" s="211"/>
      <c r="G14" s="211"/>
      <c r="H14" s="211"/>
      <c r="I14" s="211"/>
      <c r="J14" s="211"/>
      <c r="K14" s="213"/>
    </row>
    <row r="15" spans="1:11" ht="15" thickBot="1">
      <c r="A15" s="201" t="s">
        <v>15</v>
      </c>
      <c r="B15" s="318"/>
      <c r="C15" s="318"/>
      <c r="D15" s="318"/>
      <c r="E15" s="318"/>
      <c r="F15" s="318"/>
      <c r="G15" s="318"/>
      <c r="H15" s="318"/>
      <c r="I15" s="318"/>
      <c r="J15" s="318"/>
      <c r="K15" s="323"/>
    </row>
    <row r="16" spans="1:11" ht="14.25">
      <c r="A16" s="204"/>
      <c r="B16" s="214" t="s">
        <v>7</v>
      </c>
      <c r="C16" s="206"/>
      <c r="D16" s="211"/>
      <c r="E16" s="211"/>
      <c r="F16" s="211"/>
      <c r="G16" s="211"/>
      <c r="H16" s="211"/>
      <c r="I16" s="211"/>
      <c r="J16" s="211"/>
      <c r="K16" s="213"/>
    </row>
    <row r="17" spans="1:11" ht="15">
      <c r="A17" s="204"/>
      <c r="B17" s="215"/>
      <c r="C17" s="212"/>
      <c r="D17" s="211"/>
      <c r="E17" s="211"/>
      <c r="F17" s="211"/>
      <c r="G17" s="211"/>
      <c r="H17" s="211"/>
      <c r="I17" s="211"/>
      <c r="J17" s="211"/>
      <c r="K17" s="213"/>
    </row>
    <row r="18" spans="1:11" ht="15" thickBot="1">
      <c r="A18" s="201" t="s">
        <v>16</v>
      </c>
      <c r="B18" s="216">
        <f>+B3</f>
        <v>0</v>
      </c>
      <c r="C18" s="216"/>
      <c r="D18" s="216"/>
      <c r="E18" s="216"/>
      <c r="F18" s="216"/>
      <c r="G18" s="216"/>
      <c r="H18" s="216"/>
      <c r="I18" s="217"/>
      <c r="J18" s="217"/>
      <c r="K18" s="218"/>
    </row>
    <row r="19" spans="1:11" ht="14.25">
      <c r="A19" s="204"/>
      <c r="B19" s="219" t="s">
        <v>8</v>
      </c>
      <c r="C19" s="206"/>
      <c r="D19" s="211"/>
      <c r="E19" s="211"/>
      <c r="F19" s="211"/>
      <c r="G19" s="211"/>
      <c r="H19" s="211"/>
      <c r="I19" s="211"/>
      <c r="J19" s="211"/>
      <c r="K19" s="213"/>
    </row>
    <row r="20" spans="1:11" ht="14.25">
      <c r="A20" s="204"/>
      <c r="B20" s="211"/>
      <c r="C20" s="212"/>
      <c r="D20" s="211"/>
      <c r="E20" s="211"/>
      <c r="F20" s="211"/>
      <c r="G20" s="211"/>
      <c r="H20" s="211"/>
      <c r="I20" s="211"/>
      <c r="J20" s="211"/>
      <c r="K20" s="213"/>
    </row>
    <row r="21" spans="1:11" ht="14.25">
      <c r="A21" s="204"/>
      <c r="B21" s="211"/>
      <c r="C21" s="212"/>
      <c r="D21" s="211"/>
      <c r="E21" s="211"/>
      <c r="F21" s="211"/>
      <c r="G21" s="211"/>
      <c r="H21" s="211"/>
      <c r="I21" s="211"/>
      <c r="J21" s="211"/>
      <c r="K21" s="213"/>
    </row>
    <row r="22" spans="1:11" ht="15" thickBot="1">
      <c r="A22" s="201" t="s">
        <v>46</v>
      </c>
      <c r="B22" s="318"/>
      <c r="C22" s="318"/>
      <c r="D22" s="318"/>
      <c r="E22" s="318"/>
      <c r="F22" s="318"/>
      <c r="G22" s="318"/>
      <c r="H22" s="220" t="s">
        <v>47</v>
      </c>
      <c r="I22" s="316"/>
      <c r="J22" s="316"/>
      <c r="K22" s="317"/>
    </row>
    <row r="23" spans="1:11" ht="14.25">
      <c r="A23" s="221"/>
      <c r="B23" s="222" t="s">
        <v>17</v>
      </c>
      <c r="C23" s="223"/>
      <c r="D23" s="224"/>
      <c r="E23" s="224"/>
      <c r="F23" s="224"/>
      <c r="G23" s="224"/>
      <c r="H23" s="224"/>
      <c r="I23" s="225" t="s">
        <v>9</v>
      </c>
      <c r="J23" s="224"/>
      <c r="K23" s="226"/>
    </row>
    <row r="24" ht="14.25">
      <c r="A24" s="1" t="s">
        <v>130</v>
      </c>
    </row>
    <row r="25" ht="14.25" hidden="1"/>
    <row r="26" ht="14.25" hidden="1"/>
    <row r="27" ht="14.25" hidden="1"/>
    <row r="28" ht="14.25" hidden="1"/>
    <row r="29" ht="14.25" hidden="1"/>
    <row r="30" ht="14.25" hidden="1"/>
    <row r="31" ht="14.25" hidden="1"/>
    <row r="32" spans="4:10" ht="14.25" hidden="1">
      <c r="D32" s="2"/>
      <c r="E32" s="2"/>
      <c r="F32" s="2"/>
      <c r="G32" s="2"/>
      <c r="H32" s="2"/>
      <c r="I32" s="2"/>
      <c r="J32" s="2"/>
    </row>
    <row r="33" spans="4:10" ht="14.25" hidden="1">
      <c r="D33" s="2"/>
      <c r="E33" s="2"/>
      <c r="F33" s="2"/>
      <c r="G33" s="2"/>
      <c r="H33" s="2"/>
      <c r="I33" s="2"/>
      <c r="J33" s="2"/>
    </row>
  </sheetData>
  <sheetProtection/>
  <mergeCells count="9">
    <mergeCell ref="A1:K1"/>
    <mergeCell ref="B3:K3"/>
    <mergeCell ref="B6:K6"/>
    <mergeCell ref="B9:C9"/>
    <mergeCell ref="I22:K22"/>
    <mergeCell ref="B22:G22"/>
    <mergeCell ref="B11:K11"/>
    <mergeCell ref="B12:K12"/>
    <mergeCell ref="B15:K15"/>
  </mergeCells>
  <printOptions/>
  <pageMargins left="0.5" right="0.5" top="1" bottom="0.5" header="0.5" footer="0.5"/>
  <pageSetup cellComments="asDisplayed" fitToHeight="1" fitToWidth="1" horizontalDpi="600" verticalDpi="600" orientation="landscape" r:id="rId1"/>
  <headerFooter alignWithMargins="0">
    <oddFooter>&amp;LData Certification Form&amp;C&amp;F&amp;R&amp;D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 Kids Financial Statistical Report (FSR) Template</dc:title>
  <dc:subject/>
  <dc:creator>HHSC</dc:creator>
  <cp:keywords/>
  <dc:description/>
  <cp:lastModifiedBy>Roznovak,JoAnn (HHSC)</cp:lastModifiedBy>
  <cp:lastPrinted>2017-06-09T18:41:10Z</cp:lastPrinted>
  <dcterms:created xsi:type="dcterms:W3CDTF">2011-06-16T19:21:33Z</dcterms:created>
  <dcterms:modified xsi:type="dcterms:W3CDTF">2019-10-24T20:13:58Z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
    <vt:lpwstr>UMCM Priority</vt:lpwstr>
  </property>
  <property fmtid="{D5CDD505-2E9C-101B-9397-08002B2CF9AE}" pid="3" name="_ip_UnifiedCompliancePolicyUIAction">
    <vt:lpwstr/>
  </property>
  <property fmtid="{D5CDD505-2E9C-101B-9397-08002B2CF9AE}" pid="4" name="Notes0">
    <vt:lpwstr/>
  </property>
  <property fmtid="{D5CDD505-2E9C-101B-9397-08002B2CF9AE}" pid="5" name="Originator">
    <vt:lpwstr>MCS</vt:lpwstr>
  </property>
  <property fmtid="{D5CDD505-2E9C-101B-9397-08002B2CF9AE}" pid="6" name="Status">
    <vt:lpwstr>Hold</vt:lpwstr>
  </property>
  <property fmtid="{D5CDD505-2E9C-101B-9397-08002B2CF9AE}" pid="7" name="Category">
    <vt:lpwstr>Amendment</vt:lpwstr>
  </property>
  <property fmtid="{D5CDD505-2E9C-101B-9397-08002B2CF9AE}" pid="8" name="_ip_UnifiedCompliancePolicyProperties">
    <vt:lpwstr/>
  </property>
  <property fmtid="{D5CDD505-2E9C-101B-9397-08002B2CF9AE}" pid="9" name="Subcategory">
    <vt:lpwstr>Drafts</vt:lpwstr>
  </property>
  <property fmtid="{D5CDD505-2E9C-101B-9397-08002B2CF9AE}" pid="10" name="External Use">
    <vt:lpwstr>0</vt:lpwstr>
  </property>
  <property fmtid="{D5CDD505-2E9C-101B-9397-08002B2CF9AE}" pid="11" name="Date">
    <vt:lpwstr>2018-12-03T15:05:03Z</vt:lpwstr>
  </property>
  <property fmtid="{D5CDD505-2E9C-101B-9397-08002B2CF9AE}" pid="12" name="URL">
    <vt:lpwstr>, </vt:lpwstr>
  </property>
  <property fmtid="{D5CDD505-2E9C-101B-9397-08002B2CF9AE}" pid="13" name="Archive">
    <vt:lpwstr>0</vt:lpwstr>
  </property>
</Properties>
</file>