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67140" yWindow="-3300" windowWidth="15600" windowHeight="11760" tabRatio="717"/>
  </bookViews>
  <sheets>
    <sheet name="COVER PAGE" sheetId="8" r:id="rId1"/>
    <sheet name="1 - INTRO" sheetId="9" r:id="rId2"/>
    <sheet name="2 - Plan Score Average" sheetId="5" r:id="rId3"/>
    <sheet name="3 - Plan Score by Topic" sheetId="1" r:id="rId4"/>
    <sheet name="4 - Topic Count and Scores" sheetId="6" r:id="rId5"/>
    <sheet name="5 - Averages by Program" sheetId="2" r:id="rId6"/>
    <sheet name="6 - Scores Per Component &amp; Sec" sheetId="7" r:id="rId7"/>
  </sheets>
  <definedNames>
    <definedName name="_xlnm._FilterDatabase" localSheetId="3" hidden="1">'3 - Plan Score by Topic'!$A$2:$D$137</definedName>
    <definedName name="_xlnm._FilterDatabase" localSheetId="4" hidden="1">'4 - Topic Count and Scores'!$A$2:$E$28</definedName>
    <definedName name="PPA_RG" localSheetId="1">#REF!</definedName>
    <definedName name="PPA_RG">#REF!</definedName>
    <definedName name="PPA_RS" localSheetId="1">#REF!</definedName>
    <definedName name="PPA_RS">#REF!</definedName>
    <definedName name="PPC_RG" localSheetId="1">#REF!</definedName>
    <definedName name="PPC_RG">#REF!</definedName>
    <definedName name="PPC_RS" localSheetId="1">#REF!</definedName>
    <definedName name="PPC_RS">#REF!</definedName>
    <definedName name="PPR_RG" localSheetId="1">#REF!</definedName>
    <definedName name="PPR_RG">#REF!</definedName>
    <definedName name="PPR_RS" localSheetId="1">#REF!</definedName>
    <definedName name="PPR_RS">#REF!</definedName>
    <definedName name="PPV_RG" localSheetId="1">#REF!</definedName>
    <definedName name="PPV_RG">#REF!</definedName>
    <definedName name="PPV_RS" localSheetId="1">#REF!</definedName>
    <definedName name="PPV_RS">#REF!</definedName>
    <definedName name="_xlnm.Print_Titles" localSheetId="3">'3 - Plan Score by Topic'!$1:$2</definedName>
    <definedName name="_xlnm.Print_Titles" localSheetId="6">'6 - Scores Per Component &amp; Sec'!$1:$3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159" i="7" l="1"/>
  <c r="J158" i="7"/>
  <c r="J157" i="7"/>
  <c r="J156" i="7"/>
  <c r="J155" i="7"/>
  <c r="J154" i="7"/>
  <c r="J153" i="7"/>
  <c r="J152" i="7"/>
  <c r="J151" i="7"/>
  <c r="W150" i="7"/>
  <c r="V150" i="7"/>
  <c r="R150" i="7"/>
  <c r="Q150" i="7"/>
  <c r="P150" i="7"/>
  <c r="O150" i="7"/>
  <c r="N150" i="7"/>
  <c r="M150" i="7"/>
  <c r="L150" i="7"/>
  <c r="K150" i="7"/>
  <c r="I150" i="7"/>
  <c r="H150" i="7"/>
  <c r="G150" i="7"/>
  <c r="F150" i="7"/>
  <c r="E150" i="7"/>
  <c r="D150" i="7"/>
  <c r="C150" i="7"/>
  <c r="J149" i="7"/>
  <c r="J148" i="7"/>
  <c r="J147" i="7"/>
  <c r="J146" i="7"/>
  <c r="J145" i="7"/>
  <c r="J144" i="7"/>
  <c r="W143" i="7"/>
  <c r="V143" i="7"/>
  <c r="R143" i="7"/>
  <c r="Q143" i="7"/>
  <c r="P143" i="7"/>
  <c r="O143" i="7"/>
  <c r="N143" i="7"/>
  <c r="M143" i="7"/>
  <c r="L143" i="7"/>
  <c r="K143" i="7"/>
  <c r="H143" i="7"/>
  <c r="G143" i="7"/>
  <c r="F143" i="7"/>
  <c r="E143" i="7"/>
  <c r="D143" i="7"/>
  <c r="C143" i="7"/>
  <c r="J142" i="7"/>
  <c r="J141" i="7"/>
  <c r="J140" i="7"/>
  <c r="J139" i="7"/>
  <c r="J138" i="7"/>
  <c r="J137" i="7"/>
  <c r="J136" i="7"/>
  <c r="J135" i="7"/>
  <c r="J134" i="7"/>
  <c r="J133" i="7"/>
  <c r="J132" i="7"/>
  <c r="J131" i="7"/>
  <c r="W130" i="7"/>
  <c r="V130" i="7"/>
  <c r="U130" i="7"/>
  <c r="T130" i="7"/>
  <c r="R130" i="7"/>
  <c r="Q130" i="7"/>
  <c r="P130" i="7"/>
  <c r="O130" i="7"/>
  <c r="N130" i="7"/>
  <c r="M130" i="7"/>
  <c r="L130" i="7"/>
  <c r="K130" i="7"/>
  <c r="H130" i="7"/>
  <c r="G130" i="7"/>
  <c r="F130" i="7"/>
  <c r="E130" i="7"/>
  <c r="D130" i="7"/>
  <c r="C130" i="7"/>
  <c r="J129" i="7"/>
  <c r="J128" i="7"/>
  <c r="J127" i="7"/>
  <c r="J126" i="7"/>
  <c r="J125" i="7"/>
  <c r="J124" i="7"/>
  <c r="W123" i="7"/>
  <c r="V123" i="7"/>
  <c r="U123" i="7"/>
  <c r="T123" i="7"/>
  <c r="R123" i="7"/>
  <c r="Q123" i="7"/>
  <c r="P123" i="7"/>
  <c r="O123" i="7"/>
  <c r="N123" i="7"/>
  <c r="M123" i="7"/>
  <c r="L123" i="7"/>
  <c r="K123" i="7"/>
  <c r="I123" i="7"/>
  <c r="H123" i="7"/>
  <c r="G123" i="7"/>
  <c r="F123" i="7"/>
  <c r="E123" i="7"/>
  <c r="D123" i="7"/>
  <c r="C123" i="7"/>
  <c r="J122" i="7"/>
  <c r="J121" i="7"/>
  <c r="J120" i="7"/>
  <c r="J119" i="7"/>
  <c r="J118" i="7"/>
  <c r="J117" i="7"/>
  <c r="W116" i="7"/>
  <c r="V116" i="7"/>
  <c r="R116" i="7"/>
  <c r="Q116" i="7"/>
  <c r="P116" i="7"/>
  <c r="O116" i="7"/>
  <c r="N116" i="7"/>
  <c r="M116" i="7"/>
  <c r="L116" i="7"/>
  <c r="K116" i="7"/>
  <c r="H116" i="7"/>
  <c r="G116" i="7"/>
  <c r="F116" i="7"/>
  <c r="E116" i="7"/>
  <c r="D116" i="7"/>
  <c r="C116" i="7"/>
  <c r="J115" i="7"/>
  <c r="J114" i="7"/>
  <c r="J113" i="7"/>
  <c r="W112" i="7"/>
  <c r="V112" i="7"/>
  <c r="U112" i="7"/>
  <c r="T112" i="7"/>
  <c r="R112" i="7"/>
  <c r="Q112" i="7"/>
  <c r="P112" i="7"/>
  <c r="O112" i="7"/>
  <c r="N112" i="7"/>
  <c r="M112" i="7"/>
  <c r="L112" i="7"/>
  <c r="K112" i="7"/>
  <c r="H112" i="7"/>
  <c r="G112" i="7"/>
  <c r="F112" i="7"/>
  <c r="E112" i="7"/>
  <c r="D112" i="7"/>
  <c r="C112" i="7"/>
  <c r="J111" i="7"/>
  <c r="J110" i="7"/>
  <c r="J109" i="7"/>
  <c r="J108" i="7"/>
  <c r="J107" i="7"/>
  <c r="J106" i="7"/>
  <c r="W105" i="7"/>
  <c r="V105" i="7"/>
  <c r="U105" i="7"/>
  <c r="T105" i="7"/>
  <c r="R105" i="7"/>
  <c r="Q105" i="7"/>
  <c r="P105" i="7"/>
  <c r="O105" i="7"/>
  <c r="N105" i="7"/>
  <c r="M105" i="7"/>
  <c r="L105" i="7"/>
  <c r="K105" i="7"/>
  <c r="H105" i="7"/>
  <c r="G105" i="7"/>
  <c r="F105" i="7"/>
  <c r="E105" i="7"/>
  <c r="D105" i="7"/>
  <c r="C105" i="7"/>
  <c r="J104" i="7"/>
  <c r="J103" i="7"/>
  <c r="J102" i="7"/>
  <c r="J101" i="7"/>
  <c r="J100" i="7"/>
  <c r="J99" i="7"/>
  <c r="J98" i="7"/>
  <c r="J97" i="7"/>
  <c r="J96" i="7"/>
  <c r="W95" i="7"/>
  <c r="V95" i="7"/>
  <c r="R95" i="7"/>
  <c r="Q95" i="7"/>
  <c r="P95" i="7"/>
  <c r="O95" i="7"/>
  <c r="N95" i="7"/>
  <c r="M95" i="7"/>
  <c r="L95" i="7"/>
  <c r="K95" i="7"/>
  <c r="I95" i="7"/>
  <c r="H95" i="7"/>
  <c r="G95" i="7"/>
  <c r="F95" i="7"/>
  <c r="E95" i="7"/>
  <c r="D95" i="7"/>
  <c r="C95" i="7"/>
  <c r="J94" i="7"/>
  <c r="J93" i="7"/>
  <c r="J92" i="7"/>
  <c r="J91" i="7"/>
  <c r="J90" i="7"/>
  <c r="J89" i="7"/>
  <c r="W88" i="7"/>
  <c r="V88" i="7"/>
  <c r="U88" i="7"/>
  <c r="T88" i="7"/>
  <c r="R88" i="7"/>
  <c r="Q88" i="7"/>
  <c r="P88" i="7"/>
  <c r="O88" i="7"/>
  <c r="N88" i="7"/>
  <c r="M88" i="7"/>
  <c r="L88" i="7"/>
  <c r="K88" i="7"/>
  <c r="H88" i="7"/>
  <c r="G88" i="7"/>
  <c r="F88" i="7"/>
  <c r="E88" i="7"/>
  <c r="D88" i="7"/>
  <c r="C88" i="7"/>
  <c r="J87" i="7"/>
  <c r="J86" i="7"/>
  <c r="J85" i="7"/>
  <c r="W84" i="7"/>
  <c r="V84" i="7"/>
  <c r="U84" i="7"/>
  <c r="T84" i="7"/>
  <c r="R84" i="7"/>
  <c r="Q84" i="7"/>
  <c r="P84" i="7"/>
  <c r="O84" i="7"/>
  <c r="N84" i="7"/>
  <c r="M84" i="7"/>
  <c r="L84" i="7"/>
  <c r="K84" i="7"/>
  <c r="I84" i="7"/>
  <c r="H84" i="7"/>
  <c r="G84" i="7"/>
  <c r="F84" i="7"/>
  <c r="E84" i="7"/>
  <c r="D84" i="7"/>
  <c r="C84" i="7"/>
  <c r="U83" i="7"/>
  <c r="R83" i="7"/>
  <c r="O83" i="7"/>
  <c r="J83" i="7"/>
  <c r="U82" i="7"/>
  <c r="R82" i="7"/>
  <c r="O82" i="7"/>
  <c r="J82" i="7"/>
  <c r="U81" i="7"/>
  <c r="R81" i="7"/>
  <c r="O81" i="7"/>
  <c r="J81" i="7"/>
  <c r="U80" i="7"/>
  <c r="R80" i="7"/>
  <c r="O80" i="7"/>
  <c r="J80" i="7"/>
  <c r="U79" i="7"/>
  <c r="R79" i="7"/>
  <c r="O79" i="7"/>
  <c r="J79" i="7"/>
  <c r="U78" i="7"/>
  <c r="U77" i="7" s="1"/>
  <c r="R78" i="7"/>
  <c r="O78" i="7"/>
  <c r="O77" i="7" s="1"/>
  <c r="J78" i="7"/>
  <c r="W77" i="7"/>
  <c r="T77" i="7"/>
  <c r="Q77" i="7"/>
  <c r="P77" i="7"/>
  <c r="N77" i="7"/>
  <c r="M77" i="7"/>
  <c r="L77" i="7"/>
  <c r="K77" i="7"/>
  <c r="I77" i="7"/>
  <c r="H77" i="7"/>
  <c r="G77" i="7"/>
  <c r="F77" i="7"/>
  <c r="E77" i="7"/>
  <c r="D77" i="7"/>
  <c r="C77" i="7"/>
  <c r="R76" i="7"/>
  <c r="O76" i="7"/>
  <c r="J76" i="7"/>
  <c r="R75" i="7"/>
  <c r="O75" i="7"/>
  <c r="J75" i="7"/>
  <c r="R74" i="7"/>
  <c r="O74" i="7"/>
  <c r="J74" i="7"/>
  <c r="R73" i="7"/>
  <c r="O73" i="7"/>
  <c r="J73" i="7"/>
  <c r="V73" i="7" s="1"/>
  <c r="U72" i="7"/>
  <c r="R72" i="7"/>
  <c r="O72" i="7"/>
  <c r="J72" i="7"/>
  <c r="U71" i="7"/>
  <c r="U70" i="7" s="1"/>
  <c r="R71" i="7"/>
  <c r="O71" i="7"/>
  <c r="J71" i="7"/>
  <c r="W70" i="7"/>
  <c r="T70" i="7"/>
  <c r="S70" i="7"/>
  <c r="S160" i="7" s="1"/>
  <c r="Q70" i="7"/>
  <c r="P70" i="7"/>
  <c r="N70" i="7"/>
  <c r="M70" i="7"/>
  <c r="L70" i="7"/>
  <c r="K70" i="7"/>
  <c r="I70" i="7"/>
  <c r="H70" i="7"/>
  <c r="G70" i="7"/>
  <c r="F70" i="7"/>
  <c r="E70" i="7"/>
  <c r="D70" i="7"/>
  <c r="C70" i="7"/>
  <c r="U69" i="7"/>
  <c r="R69" i="7"/>
  <c r="O69" i="7"/>
  <c r="J69" i="7"/>
  <c r="U68" i="7"/>
  <c r="R68" i="7"/>
  <c r="O68" i="7"/>
  <c r="J68" i="7"/>
  <c r="V68" i="7" s="1"/>
  <c r="U67" i="7"/>
  <c r="R67" i="7"/>
  <c r="O67" i="7"/>
  <c r="J67" i="7"/>
  <c r="U66" i="7"/>
  <c r="R66" i="7"/>
  <c r="O66" i="7"/>
  <c r="J66" i="7"/>
  <c r="U65" i="7"/>
  <c r="R65" i="7"/>
  <c r="O65" i="7"/>
  <c r="J65" i="7"/>
  <c r="U64" i="7"/>
  <c r="R64" i="7"/>
  <c r="R63" i="7" s="1"/>
  <c r="O64" i="7"/>
  <c r="J64" i="7"/>
  <c r="W63" i="7"/>
  <c r="T63" i="7"/>
  <c r="Q63" i="7"/>
  <c r="P63" i="7"/>
  <c r="N63" i="7"/>
  <c r="M63" i="7"/>
  <c r="L63" i="7"/>
  <c r="K63" i="7"/>
  <c r="I63" i="7"/>
  <c r="H63" i="7"/>
  <c r="G63" i="7"/>
  <c r="F63" i="7"/>
  <c r="E63" i="7"/>
  <c r="D63" i="7"/>
  <c r="C63" i="7"/>
  <c r="U62" i="7"/>
  <c r="R62" i="7"/>
  <c r="O62" i="7"/>
  <c r="J62" i="7"/>
  <c r="U61" i="7"/>
  <c r="R61" i="7"/>
  <c r="O61" i="7"/>
  <c r="J61" i="7"/>
  <c r="U60" i="7"/>
  <c r="R60" i="7"/>
  <c r="O60" i="7"/>
  <c r="J60" i="7"/>
  <c r="U59" i="7"/>
  <c r="R59" i="7"/>
  <c r="O59" i="7"/>
  <c r="J59" i="7"/>
  <c r="U58" i="7"/>
  <c r="R58" i="7"/>
  <c r="O58" i="7"/>
  <c r="J58" i="7"/>
  <c r="U57" i="7"/>
  <c r="U56" i="7" s="1"/>
  <c r="R57" i="7"/>
  <c r="O57" i="7"/>
  <c r="J57" i="7"/>
  <c r="W56" i="7"/>
  <c r="T56" i="7"/>
  <c r="Q56" i="7"/>
  <c r="P56" i="7"/>
  <c r="N56" i="7"/>
  <c r="M56" i="7"/>
  <c r="L56" i="7"/>
  <c r="K56" i="7"/>
  <c r="H56" i="7"/>
  <c r="G56" i="7"/>
  <c r="F56" i="7"/>
  <c r="E56" i="7"/>
  <c r="D56" i="7"/>
  <c r="C56" i="7"/>
  <c r="U55" i="7"/>
  <c r="R55" i="7"/>
  <c r="O55" i="7"/>
  <c r="J55" i="7"/>
  <c r="U54" i="7"/>
  <c r="R54" i="7"/>
  <c r="O54" i="7"/>
  <c r="J54" i="7"/>
  <c r="U53" i="7"/>
  <c r="R53" i="7"/>
  <c r="O53" i="7"/>
  <c r="J53" i="7"/>
  <c r="U52" i="7"/>
  <c r="R52" i="7"/>
  <c r="O52" i="7"/>
  <c r="J52" i="7"/>
  <c r="U51" i="7"/>
  <c r="R51" i="7"/>
  <c r="O51" i="7"/>
  <c r="J51" i="7"/>
  <c r="U50" i="7"/>
  <c r="U49" i="7" s="1"/>
  <c r="R50" i="7"/>
  <c r="O50" i="7"/>
  <c r="J50" i="7"/>
  <c r="W49" i="7"/>
  <c r="T49" i="7"/>
  <c r="R49" i="7"/>
  <c r="Q49" i="7"/>
  <c r="P49" i="7"/>
  <c r="N49" i="7"/>
  <c r="M49" i="7"/>
  <c r="L49" i="7"/>
  <c r="K49" i="7"/>
  <c r="I49" i="7"/>
  <c r="H49" i="7"/>
  <c r="G49" i="7"/>
  <c r="F49" i="7"/>
  <c r="E49" i="7"/>
  <c r="D49" i="7"/>
  <c r="C49" i="7"/>
  <c r="U48" i="7"/>
  <c r="R48" i="7"/>
  <c r="O48" i="7"/>
  <c r="J48" i="7"/>
  <c r="U47" i="7"/>
  <c r="R47" i="7"/>
  <c r="O47" i="7"/>
  <c r="J47" i="7"/>
  <c r="U46" i="7"/>
  <c r="R46" i="7"/>
  <c r="O46" i="7"/>
  <c r="J46" i="7"/>
  <c r="U45" i="7"/>
  <c r="R45" i="7"/>
  <c r="O45" i="7"/>
  <c r="J45" i="7"/>
  <c r="U44" i="7"/>
  <c r="R44" i="7"/>
  <c r="O44" i="7"/>
  <c r="J44" i="7"/>
  <c r="U43" i="7"/>
  <c r="R43" i="7"/>
  <c r="O43" i="7"/>
  <c r="O42" i="7" s="1"/>
  <c r="J43" i="7"/>
  <c r="W42" i="7"/>
  <c r="T42" i="7"/>
  <c r="Q42" i="7"/>
  <c r="P42" i="7"/>
  <c r="N42" i="7"/>
  <c r="M42" i="7"/>
  <c r="L42" i="7"/>
  <c r="K42" i="7"/>
  <c r="I42" i="7"/>
  <c r="H42" i="7"/>
  <c r="G42" i="7"/>
  <c r="F42" i="7"/>
  <c r="E42" i="7"/>
  <c r="D42" i="7"/>
  <c r="C42" i="7"/>
  <c r="R41" i="7"/>
  <c r="O41" i="7"/>
  <c r="J41" i="7"/>
  <c r="R40" i="7"/>
  <c r="O40" i="7"/>
  <c r="J40" i="7"/>
  <c r="R39" i="7"/>
  <c r="O39" i="7"/>
  <c r="V39" i="7" s="1"/>
  <c r="J39" i="7"/>
  <c r="R38" i="7"/>
  <c r="O38" i="7"/>
  <c r="J38" i="7"/>
  <c r="J35" i="7" s="1"/>
  <c r="R37" i="7"/>
  <c r="O37" i="7"/>
  <c r="J37" i="7"/>
  <c r="R36" i="7"/>
  <c r="R35" i="7" s="1"/>
  <c r="O36" i="7"/>
  <c r="J36" i="7"/>
  <c r="W35" i="7"/>
  <c r="Q35" i="7"/>
  <c r="P35" i="7"/>
  <c r="N35" i="7"/>
  <c r="M35" i="7"/>
  <c r="L35" i="7"/>
  <c r="K35" i="7"/>
  <c r="I35" i="7"/>
  <c r="H35" i="7"/>
  <c r="G35" i="7"/>
  <c r="F35" i="7"/>
  <c r="E35" i="7"/>
  <c r="D35" i="7"/>
  <c r="C35" i="7"/>
  <c r="U34" i="7"/>
  <c r="R34" i="7"/>
  <c r="O34" i="7"/>
  <c r="J34" i="7"/>
  <c r="U33" i="7"/>
  <c r="R33" i="7"/>
  <c r="O33" i="7"/>
  <c r="J33" i="7"/>
  <c r="U32" i="7"/>
  <c r="R32" i="7"/>
  <c r="O32" i="7"/>
  <c r="J32" i="7"/>
  <c r="U31" i="7"/>
  <c r="R31" i="7"/>
  <c r="O31" i="7"/>
  <c r="J31" i="7"/>
  <c r="U30" i="7"/>
  <c r="R30" i="7"/>
  <c r="O30" i="7"/>
  <c r="J30" i="7"/>
  <c r="V30" i="7" s="1"/>
  <c r="U29" i="7"/>
  <c r="R29" i="7"/>
  <c r="R28" i="7" s="1"/>
  <c r="O29" i="7"/>
  <c r="J29" i="7"/>
  <c r="W28" i="7"/>
  <c r="T28" i="7"/>
  <c r="Q28" i="7"/>
  <c r="P28" i="7"/>
  <c r="N28" i="7"/>
  <c r="M28" i="7"/>
  <c r="L28" i="7"/>
  <c r="K28" i="7"/>
  <c r="H28" i="7"/>
  <c r="G28" i="7"/>
  <c r="F28" i="7"/>
  <c r="E28" i="7"/>
  <c r="D28" i="7"/>
  <c r="C28" i="7"/>
  <c r="U27" i="7"/>
  <c r="R27" i="7"/>
  <c r="O27" i="7"/>
  <c r="J27" i="7"/>
  <c r="U26" i="7"/>
  <c r="R26" i="7"/>
  <c r="O26" i="7"/>
  <c r="J26" i="7"/>
  <c r="U25" i="7"/>
  <c r="R25" i="7"/>
  <c r="O25" i="7"/>
  <c r="J25" i="7"/>
  <c r="U24" i="7"/>
  <c r="R24" i="7"/>
  <c r="O24" i="7"/>
  <c r="J24" i="7"/>
  <c r="U23" i="7"/>
  <c r="R23" i="7"/>
  <c r="O23" i="7"/>
  <c r="J23" i="7"/>
  <c r="U22" i="7"/>
  <c r="U21" i="7" s="1"/>
  <c r="R22" i="7"/>
  <c r="R21" i="7" s="1"/>
  <c r="O22" i="7"/>
  <c r="J22" i="7"/>
  <c r="W21" i="7"/>
  <c r="T21" i="7"/>
  <c r="Q21" i="7"/>
  <c r="P21" i="7"/>
  <c r="N21" i="7"/>
  <c r="M21" i="7"/>
  <c r="L21" i="7"/>
  <c r="K21" i="7"/>
  <c r="I21" i="7"/>
  <c r="H21" i="7"/>
  <c r="G21" i="7"/>
  <c r="F21" i="7"/>
  <c r="E21" i="7"/>
  <c r="D21" i="7"/>
  <c r="C21" i="7"/>
  <c r="U20" i="7"/>
  <c r="R20" i="7"/>
  <c r="O20" i="7"/>
  <c r="J20" i="7"/>
  <c r="U19" i="7"/>
  <c r="R19" i="7"/>
  <c r="O19" i="7"/>
  <c r="J19" i="7"/>
  <c r="U18" i="7"/>
  <c r="R18" i="7"/>
  <c r="O18" i="7"/>
  <c r="J18" i="7"/>
  <c r="U17" i="7"/>
  <c r="R17" i="7"/>
  <c r="O17" i="7"/>
  <c r="J17" i="7"/>
  <c r="U16" i="7"/>
  <c r="R16" i="7"/>
  <c r="O16" i="7"/>
  <c r="J16" i="7"/>
  <c r="U15" i="7"/>
  <c r="R15" i="7"/>
  <c r="O15" i="7"/>
  <c r="J15" i="7"/>
  <c r="U14" i="7"/>
  <c r="R14" i="7"/>
  <c r="O14" i="7"/>
  <c r="J14" i="7"/>
  <c r="U13" i="7"/>
  <c r="R13" i="7"/>
  <c r="O13" i="7"/>
  <c r="J13" i="7"/>
  <c r="U12" i="7"/>
  <c r="R12" i="7"/>
  <c r="O12" i="7"/>
  <c r="J12" i="7"/>
  <c r="J11" i="7" s="1"/>
  <c r="W11" i="7"/>
  <c r="T11" i="7"/>
  <c r="Q11" i="7"/>
  <c r="P11" i="7"/>
  <c r="N11" i="7"/>
  <c r="M11" i="7"/>
  <c r="L11" i="7"/>
  <c r="K11" i="7"/>
  <c r="I11" i="7"/>
  <c r="H11" i="7"/>
  <c r="G11" i="7"/>
  <c r="F11" i="7"/>
  <c r="E11" i="7"/>
  <c r="D11" i="7"/>
  <c r="C11" i="7"/>
  <c r="U10" i="7"/>
  <c r="R10" i="7"/>
  <c r="O10" i="7"/>
  <c r="J10" i="7"/>
  <c r="V10" i="7" s="1"/>
  <c r="U9" i="7"/>
  <c r="R9" i="7"/>
  <c r="O9" i="7"/>
  <c r="J9" i="7"/>
  <c r="U8" i="7"/>
  <c r="R8" i="7"/>
  <c r="O8" i="7"/>
  <c r="J8" i="7"/>
  <c r="U7" i="7"/>
  <c r="R7" i="7"/>
  <c r="O7" i="7"/>
  <c r="J7" i="7"/>
  <c r="U6" i="7"/>
  <c r="R6" i="7"/>
  <c r="O6" i="7"/>
  <c r="J6" i="7"/>
  <c r="U5" i="7"/>
  <c r="U4" i="7" s="1"/>
  <c r="R5" i="7"/>
  <c r="O5" i="7"/>
  <c r="J5" i="7"/>
  <c r="W4" i="7"/>
  <c r="T4" i="7"/>
  <c r="Q4" i="7"/>
  <c r="P4" i="7"/>
  <c r="N4" i="7"/>
  <c r="M4" i="7"/>
  <c r="L4" i="7"/>
  <c r="K4" i="7"/>
  <c r="K160" i="7" s="1"/>
  <c r="H4" i="7"/>
  <c r="G4" i="7"/>
  <c r="F4" i="7"/>
  <c r="E4" i="7"/>
  <c r="E160" i="7" s="1"/>
  <c r="D4" i="7"/>
  <c r="C4" i="7"/>
  <c r="J105" i="7" l="1"/>
  <c r="J130" i="7"/>
  <c r="V74" i="7"/>
  <c r="V75" i="7"/>
  <c r="V41" i="7"/>
  <c r="V5" i="7"/>
  <c r="V33" i="7"/>
  <c r="O63" i="7"/>
  <c r="V71" i="7"/>
  <c r="J84" i="7"/>
  <c r="T160" i="7"/>
  <c r="V20" i="7"/>
  <c r="V26" i="7"/>
  <c r="V37" i="7"/>
  <c r="V45" i="7"/>
  <c r="C160" i="7"/>
  <c r="G160" i="7"/>
  <c r="M160" i="7"/>
  <c r="V27" i="7"/>
  <c r="W160" i="7"/>
  <c r="V13" i="7"/>
  <c r="V14" i="7"/>
  <c r="V15" i="7"/>
  <c r="V40" i="7"/>
  <c r="V48" i="7"/>
  <c r="V53" i="7"/>
  <c r="V54" i="7"/>
  <c r="V57" i="7"/>
  <c r="J116" i="7"/>
  <c r="V7" i="7"/>
  <c r="V18" i="7"/>
  <c r="P160" i="7"/>
  <c r="V29" i="7"/>
  <c r="V55" i="7"/>
  <c r="V58" i="7"/>
  <c r="J56" i="7"/>
  <c r="V61" i="7"/>
  <c r="V62" i="7"/>
  <c r="V64" i="7"/>
  <c r="V66" i="7"/>
  <c r="V67" i="7"/>
  <c r="R70" i="7"/>
  <c r="J77" i="7"/>
  <c r="V78" i="7"/>
  <c r="V80" i="7"/>
  <c r="V81" i="7"/>
  <c r="V83" i="7"/>
  <c r="J88" i="7"/>
  <c r="J143" i="7"/>
  <c r="F160" i="7"/>
  <c r="L160" i="7"/>
  <c r="J4" i="7"/>
  <c r="V8" i="7"/>
  <c r="V9" i="7"/>
  <c r="V12" i="7"/>
  <c r="V17" i="7"/>
  <c r="I160" i="7"/>
  <c r="V25" i="7"/>
  <c r="O28" i="7"/>
  <c r="V31" i="7"/>
  <c r="V34" i="7"/>
  <c r="O35" i="7"/>
  <c r="R42" i="7"/>
  <c r="V51" i="7"/>
  <c r="V52" i="7"/>
  <c r="O56" i="7"/>
  <c r="V69" i="7"/>
  <c r="V76" i="7"/>
  <c r="J112" i="7"/>
  <c r="J21" i="7"/>
  <c r="O49" i="7"/>
  <c r="J70" i="7"/>
  <c r="R77" i="7"/>
  <c r="D160" i="7"/>
  <c r="N160" i="7"/>
  <c r="R4" i="7"/>
  <c r="O11" i="7"/>
  <c r="V16" i="7"/>
  <c r="V19" i="7"/>
  <c r="Q160" i="7"/>
  <c r="V23" i="7"/>
  <c r="O21" i="7"/>
  <c r="H160" i="7"/>
  <c r="U28" i="7"/>
  <c r="V32" i="7"/>
  <c r="V38" i="7"/>
  <c r="V43" i="7"/>
  <c r="J42" i="7"/>
  <c r="V46" i="7"/>
  <c r="V47" i="7"/>
  <c r="J49" i="7"/>
  <c r="V60" i="7"/>
  <c r="U63" i="7"/>
  <c r="O70" i="7"/>
  <c r="V82" i="7"/>
  <c r="J95" i="7"/>
  <c r="J123" i="7"/>
  <c r="J150" i="7"/>
  <c r="U42" i="7"/>
  <c r="R56" i="7"/>
  <c r="R11" i="7"/>
  <c r="U11" i="7"/>
  <c r="V22" i="7"/>
  <c r="V79" i="7"/>
  <c r="O4" i="7"/>
  <c r="J63" i="7"/>
  <c r="V65" i="7"/>
  <c r="V6" i="7"/>
  <c r="V24" i="7"/>
  <c r="V44" i="7"/>
  <c r="V59" i="7"/>
  <c r="V72" i="7"/>
  <c r="V70" i="7" s="1"/>
  <c r="V50" i="7"/>
  <c r="J28" i="7"/>
  <c r="V36" i="7"/>
  <c r="V49" i="7" l="1"/>
  <c r="V4" i="7"/>
  <c r="O160" i="7"/>
  <c r="V28" i="7"/>
  <c r="V35" i="7"/>
  <c r="V63" i="7"/>
  <c r="R160" i="7"/>
  <c r="V56" i="7"/>
  <c r="V21" i="7"/>
  <c r="J160" i="7"/>
  <c r="V42" i="7"/>
  <c r="U160" i="7"/>
  <c r="V11" i="7"/>
  <c r="V77" i="7"/>
  <c r="V160" i="7" l="1"/>
  <c r="B6" i="5"/>
  <c r="B23" i="5" l="1"/>
  <c r="B22" i="5"/>
  <c r="B21" i="5"/>
  <c r="B20" i="5"/>
  <c r="B19" i="5"/>
  <c r="B18" i="5"/>
  <c r="B17" i="5"/>
  <c r="B16" i="5"/>
  <c r="B15" i="5"/>
  <c r="B14" i="5"/>
  <c r="B13" i="5"/>
  <c r="B12" i="5"/>
  <c r="B11" i="5"/>
  <c r="B10" i="5"/>
  <c r="B9" i="5"/>
  <c r="B8" i="5"/>
  <c r="B7" i="5"/>
  <c r="B5" i="5"/>
  <c r="B4" i="5"/>
  <c r="B3" i="5"/>
  <c r="C7" i="6"/>
  <c r="C10" i="6"/>
  <c r="C12" i="6"/>
  <c r="C15" i="6"/>
  <c r="C26" i="6"/>
  <c r="C4" i="6"/>
  <c r="C11" i="6"/>
  <c r="C13" i="6"/>
  <c r="C21" i="6"/>
  <c r="C24" i="6"/>
  <c r="C25" i="6"/>
  <c r="C28" i="6"/>
  <c r="C16" i="6"/>
  <c r="C5" i="6"/>
  <c r="C17" i="6"/>
  <c r="C18" i="6"/>
  <c r="C22" i="6"/>
  <c r="C14" i="6"/>
  <c r="C3" i="6"/>
  <c r="C19" i="6"/>
  <c r="C27" i="6"/>
  <c r="C9" i="6"/>
  <c r="C8" i="6"/>
  <c r="C20" i="6"/>
  <c r="C23" i="6"/>
  <c r="C6" i="6"/>
  <c r="D138" i="1"/>
  <c r="B10" i="6"/>
  <c r="B4" i="6"/>
  <c r="B8" i="6"/>
  <c r="B7" i="6"/>
  <c r="B28" i="6"/>
  <c r="B12" i="6"/>
  <c r="B19" i="6"/>
  <c r="B16" i="6"/>
  <c r="B17" i="6"/>
  <c r="B15" i="6"/>
  <c r="B5" i="6"/>
  <c r="B14" i="6"/>
  <c r="B6" i="6"/>
  <c r="B11" i="6"/>
  <c r="B21" i="6"/>
  <c r="B13" i="6"/>
  <c r="B25" i="6"/>
  <c r="B26" i="6"/>
  <c r="B18" i="6"/>
  <c r="B24" i="6"/>
  <c r="B3" i="6"/>
  <c r="B22" i="6"/>
  <c r="B23" i="6"/>
  <c r="B20" i="6"/>
  <c r="B9" i="6"/>
  <c r="B27" i="6"/>
  <c r="B8" i="2"/>
  <c r="B7" i="2"/>
  <c r="B6" i="2"/>
  <c r="B5" i="2"/>
  <c r="B4" i="2"/>
  <c r="B3" i="2"/>
</calcChain>
</file>

<file path=xl/sharedStrings.xml><?xml version="1.0" encoding="utf-8"?>
<sst xmlns="http://schemas.openxmlformats.org/spreadsheetml/2006/main" count="1215" uniqueCount="171">
  <si>
    <t>Program</t>
  </si>
  <si>
    <t>Topic</t>
  </si>
  <si>
    <t>STAR</t>
  </si>
  <si>
    <t>CHIP</t>
  </si>
  <si>
    <t>STAR+PLUS</t>
  </si>
  <si>
    <t>STAR Health</t>
  </si>
  <si>
    <t>Health Plan</t>
  </si>
  <si>
    <t>Aetna (AE)</t>
  </si>
  <si>
    <t>Amerigroup (AM)</t>
  </si>
  <si>
    <t>BCBSTX (BC)</t>
  </si>
  <si>
    <t>Community First (CF)</t>
  </si>
  <si>
    <t>Community Health Choice (CH)</t>
  </si>
  <si>
    <t>Cook Children's (CC)</t>
  </si>
  <si>
    <t>DentaQuest (DQ)</t>
  </si>
  <si>
    <t>Driscoll (DR)</t>
  </si>
  <si>
    <t>El Paso First (EP)</t>
  </si>
  <si>
    <t>FirstCare (FC)</t>
  </si>
  <si>
    <t>HealthSpring (HS)</t>
  </si>
  <si>
    <t>Molina (MO)</t>
  </si>
  <si>
    <t>Parkland (PA)</t>
  </si>
  <si>
    <t>Sendero (SN)</t>
  </si>
  <si>
    <t>Seton (SE)</t>
  </si>
  <si>
    <t>Superior (SU)</t>
  </si>
  <si>
    <t>Texas Children's (TC)</t>
  </si>
  <si>
    <t>UnitedHealthcare (UH)</t>
  </si>
  <si>
    <t>Average Score</t>
  </si>
  <si>
    <t>Count</t>
  </si>
  <si>
    <t>Minimum Score</t>
  </si>
  <si>
    <t>Maximum Score</t>
  </si>
  <si>
    <t>Aetna</t>
  </si>
  <si>
    <t>Amerigroup</t>
  </si>
  <si>
    <t>Cook Children's</t>
  </si>
  <si>
    <t>Parkland</t>
  </si>
  <si>
    <t>BCBSTX</t>
  </si>
  <si>
    <t>Sendero</t>
  </si>
  <si>
    <t>Seton</t>
  </si>
  <si>
    <t>Driscoll</t>
  </si>
  <si>
    <t>Community Health Choice</t>
  </si>
  <si>
    <t>Texas Children's</t>
  </si>
  <si>
    <t>HealthSpring</t>
  </si>
  <si>
    <t>Molina</t>
  </si>
  <si>
    <t>UnitedHealthcare</t>
  </si>
  <si>
    <t>Averages</t>
  </si>
  <si>
    <t>Average Score by Topic</t>
  </si>
  <si>
    <t>Average PIP Progress Score</t>
  </si>
  <si>
    <t>Summary</t>
  </si>
  <si>
    <t>Medicaid Dental</t>
  </si>
  <si>
    <t>CHIP Dental</t>
  </si>
  <si>
    <t>Final Score</t>
  </si>
  <si>
    <t>Superior</t>
  </si>
  <si>
    <t>Postpartum care</t>
  </si>
  <si>
    <t>ADHD</t>
  </si>
  <si>
    <t>AWC</t>
  </si>
  <si>
    <t>Asthma ED</t>
  </si>
  <si>
    <t>Diabetes HbA1c testing</t>
  </si>
  <si>
    <t>Pharyngitis</t>
  </si>
  <si>
    <t>W34</t>
  </si>
  <si>
    <t>Asthma Medication</t>
  </si>
  <si>
    <t>AWC+W34</t>
  </si>
  <si>
    <t>ED Utilization</t>
  </si>
  <si>
    <t>Upper Respiratory Infection</t>
  </si>
  <si>
    <t>Nursing Home Utilization</t>
  </si>
  <si>
    <t>CHRISTUS</t>
  </si>
  <si>
    <t>Community First</t>
  </si>
  <si>
    <t>DentaQuest</t>
  </si>
  <si>
    <t>El Paso First</t>
  </si>
  <si>
    <t>FirstCare</t>
  </si>
  <si>
    <t>MCNA Dental</t>
  </si>
  <si>
    <t>Total Number of PIPs</t>
  </si>
  <si>
    <t xml:space="preserve">Minimum Final PIP Report Score </t>
  </si>
  <si>
    <t xml:space="preserve">Maximum Final PIP Report Score </t>
  </si>
  <si>
    <t>Immunizations</t>
  </si>
  <si>
    <t>FUH</t>
  </si>
  <si>
    <t>Behavioral health admissions</t>
  </si>
  <si>
    <t>WCC (BMI)</t>
  </si>
  <si>
    <t>CBP</t>
  </si>
  <si>
    <t>Diabetes Care</t>
  </si>
  <si>
    <t>Diabetes care</t>
  </si>
  <si>
    <t>CHRISTUS (CR)</t>
  </si>
  <si>
    <t>2013 Final PIP Report Topic Count and Scores</t>
  </si>
  <si>
    <t>2013 Final PIP Report Score Averages by Plan</t>
  </si>
  <si>
    <t>2013 Final PIP Report Score Averages</t>
  </si>
  <si>
    <t>2013 Final PIP Report Scores by Topic</t>
  </si>
  <si>
    <t>2013 Final PIP Report Scores by Program</t>
  </si>
  <si>
    <t>Sealants</t>
  </si>
  <si>
    <t>Fluoride</t>
  </si>
  <si>
    <t>Timeliness of Oral Evaluation</t>
  </si>
  <si>
    <t>Annual Dental Visit</t>
  </si>
  <si>
    <t>Dental Preventative Services</t>
  </si>
  <si>
    <t>Asthma care</t>
  </si>
  <si>
    <t xml:space="preserve">Cholesterol Management </t>
  </si>
  <si>
    <t>Diabetes eye exam</t>
  </si>
  <si>
    <t>Cholesterol Management</t>
  </si>
  <si>
    <t>Controlling Blood Pressure</t>
  </si>
  <si>
    <t>MCNA Dental (MC)</t>
  </si>
  <si>
    <t>Scott &amp; White (SW)</t>
  </si>
  <si>
    <t>Scott &amp; White</t>
  </si>
  <si>
    <t>Total number of PIPs</t>
  </si>
  <si>
    <t>Activity 7b. Year-end Evaluation: Intervention and Improvement Strategies</t>
  </si>
  <si>
    <t>Activity 8. Analyzing Data and Interpreting Results</t>
  </si>
  <si>
    <t>Activity 9. Real Improvement</t>
  </si>
  <si>
    <t>Activity 10. Sustained Improvement</t>
  </si>
  <si>
    <t>Address causes/barriers</t>
  </si>
  <si>
    <t>Appropriate for targeted group</t>
  </si>
  <si>
    <t>Vehicles of communication reasonable</t>
  </si>
  <si>
    <t>Literacy &amp; cultural needs addressed</t>
  </si>
  <si>
    <t>Interventions described in detail</t>
  </si>
  <si>
    <t>Adequate reach</t>
  </si>
  <si>
    <t>Strategies revised</t>
  </si>
  <si>
    <t>Activity 7b Average Score</t>
  </si>
  <si>
    <t>Analysis performed according to plan</t>
  </si>
  <si>
    <t>Presentation of results</t>
  </si>
  <si>
    <t>Report statistical significance and comparability of results</t>
  </si>
  <si>
    <t>Accurate interpretation of results</t>
  </si>
  <si>
    <t>Activity 8 Average Score</t>
  </si>
  <si>
    <t>Statistically significant improvement</t>
  </si>
  <si>
    <t>Discuss future plans</t>
  </si>
  <si>
    <t>Activity 9 Average Score</t>
  </si>
  <si>
    <t>Statistically significant improvement sustained</t>
  </si>
  <si>
    <t>Articulated future plans</t>
  </si>
  <si>
    <t>Activity 10 Average Score</t>
  </si>
  <si>
    <t>Overall Score Year-End Evaluation</t>
  </si>
  <si>
    <t>Percentage of Recommendations Fulfilled from Plan PIP</t>
  </si>
  <si>
    <t>N/A</t>
  </si>
  <si>
    <t>CH</t>
  </si>
  <si>
    <t>ST</t>
  </si>
  <si>
    <t>SP</t>
  </si>
  <si>
    <t>CD</t>
  </si>
  <si>
    <t>MD</t>
  </si>
  <si>
    <t xml:space="preserve">N/A </t>
  </si>
  <si>
    <t>SH</t>
  </si>
  <si>
    <t>Overall Average Score by Activity and Component</t>
  </si>
  <si>
    <t>TEXAS HEALTH AND HUMAN SERVICES COMMISSION</t>
  </si>
  <si>
    <t xml:space="preserve">Healthcare Quality Analytics </t>
  </si>
  <si>
    <r>
      <t xml:space="preserve">Worksheet Tab 1 - </t>
    </r>
    <r>
      <rPr>
        <i/>
        <sz val="10"/>
        <color theme="10"/>
        <rFont val="Gill Sans MT"/>
        <family val="2"/>
      </rPr>
      <t>Introduction</t>
    </r>
  </si>
  <si>
    <t xml:space="preserve">CONTENTS: </t>
  </si>
  <si>
    <t>CALENDAR YEAR 2013</t>
  </si>
  <si>
    <t>TEXAS MEDICAID / CHIP</t>
  </si>
  <si>
    <r>
      <rPr>
        <i/>
        <sz val="11"/>
        <color theme="10"/>
        <rFont val="Gill Sans MT"/>
        <family val="2"/>
      </rPr>
      <t xml:space="preserve">Questions? </t>
    </r>
    <r>
      <rPr>
        <sz val="11"/>
        <color theme="10"/>
        <rFont val="Gill Sans MT"/>
        <family val="2"/>
      </rPr>
      <t>► CLICK</t>
    </r>
    <r>
      <rPr>
        <b/>
        <sz val="11"/>
        <color theme="10"/>
        <rFont val="Gill Sans MT"/>
        <family val="2"/>
      </rPr>
      <t xml:space="preserve"> HERE</t>
    </r>
  </si>
  <si>
    <t>1. OVERVIEW</t>
  </si>
  <si>
    <t>Report name</t>
  </si>
  <si>
    <t>Issue date</t>
  </si>
  <si>
    <t>Data source(s)</t>
  </si>
  <si>
    <t>Data time period</t>
  </si>
  <si>
    <t>Prepared by</t>
  </si>
  <si>
    <t>Distribution</t>
  </si>
  <si>
    <t>HHSC Quality website  — http://www.hhsc.state.tx.us/hhsc_projects/ECI/index.shtml</t>
  </si>
  <si>
    <t>Description</t>
  </si>
  <si>
    <t>Explanatory Notes</t>
  </si>
  <si>
    <t>15 MAY 2015</t>
  </si>
  <si>
    <r>
      <t xml:space="preserve">Worksheet Tab 2 - </t>
    </r>
    <r>
      <rPr>
        <i/>
        <sz val="10"/>
        <color theme="10"/>
        <rFont val="Gill Sans MT"/>
        <family val="2"/>
      </rPr>
      <t>Plan Score Average</t>
    </r>
  </si>
  <si>
    <r>
      <t xml:space="preserve">Worksheet Tab 3 - </t>
    </r>
    <r>
      <rPr>
        <i/>
        <sz val="10"/>
        <color theme="10"/>
        <rFont val="Gill Sans MT"/>
        <family val="2"/>
      </rPr>
      <t>Plan Score by Topic</t>
    </r>
  </si>
  <si>
    <r>
      <t xml:space="preserve">Worksheet Tab 4 - </t>
    </r>
    <r>
      <rPr>
        <i/>
        <sz val="10"/>
        <color theme="10"/>
        <rFont val="Gill Sans MT"/>
        <family val="2"/>
      </rPr>
      <t>Topic Count and Scores</t>
    </r>
  </si>
  <si>
    <r>
      <t xml:space="preserve">Worksheet Tab 5 - </t>
    </r>
    <r>
      <rPr>
        <i/>
        <sz val="10"/>
        <color theme="10"/>
        <rFont val="Gill Sans MT"/>
        <family val="2"/>
      </rPr>
      <t>Averages by Program</t>
    </r>
  </si>
  <si>
    <r>
      <t xml:space="preserve">Worksheet Tab 6 - </t>
    </r>
    <r>
      <rPr>
        <i/>
        <sz val="10"/>
        <color theme="10"/>
        <rFont val="Gill Sans MT"/>
        <family val="2"/>
      </rPr>
      <t>Scores Per Compnent &amp; Section</t>
    </r>
  </si>
  <si>
    <t>http://www.hhsc.state.tx.us/medicaid/managed-care/star/STAR_HMO_List.pdf</t>
  </si>
  <si>
    <t>http://www.hhsc.state.tx.us/medicaid/managed-care/starplus/Map.pdf</t>
  </si>
  <si>
    <t>http://www.hhsc.state.tx.us/medicaid/managed-care/chip/HMO_County.pdf</t>
  </si>
  <si>
    <t xml:space="preserve">http://www.dfps.state.tx.us/Child_Protection/Medical_Services/guide-star.asp
</t>
  </si>
  <si>
    <t>2. INFORMATION ON PROGRAMS AND MCOs:</t>
  </si>
  <si>
    <t xml:space="preserve"> STAR Health</t>
  </si>
  <si>
    <t>Supplemental Reading</t>
  </si>
  <si>
    <t>PERFORMANCE IMPROVEMENT PROJECTS (PIPs) REPORT SCORES</t>
  </si>
  <si>
    <t>MEDICAID / CHIP PERFORMANCE IMPROVEMENT PROJECTS (PIPs) REPORT SCORES, CALENDAR YEAR 2013</t>
  </si>
  <si>
    <t>MEDICAID / CHIP PERFORMANCE IMPROVEMENT PROJECTS (PIPs) FINAL REPORT SCORES, CALENDAR YEAR 2013</t>
  </si>
  <si>
    <t xml:space="preserve">Final PIP Report templates, Sections 7b-10 from the health plans, and Final PIP evaluations </t>
  </si>
  <si>
    <t>Calendar year 2013</t>
  </si>
  <si>
    <t xml:space="preserve">TEXAS-EQRO QI Program </t>
  </si>
  <si>
    <t>This report shows performance improvement project scores by topic, program, and health plan.
This file consists of six tabs: INTRO, PLAN SCORE AVERAGE, PLAN SCORE BY TOPIC, TOPIC COUNT AND SCORES, AVERAGES BY PROGRAM, and SCORES PER COMPONENT &amp; SECTION.
All managed care organizations that participate in state Medicaid programs are required to design, implement, and assess Performance Improvement Projects (PIPs) that target specific problems and populations, with the aim of improving quality of care and health outcomes for Medicaid beneficiaries. The excel spreadsheet summarizes the evaluation of the 2013 PIPs conducted by Texas’s external quality review organization, the Institute for Child Health Policy at the University of Florida, to meet federal requirements for external quality review of Texas Medicaid managed care and the Children's Health Insurance Program (CHIP). 
All 21 managed care organizations participating in Texas Medicaid and CHIP in 2013 (including two dental plans) submitted three PIPs for each line of business in which they operate. Managed care organizations selected topics that reflected overarching goals specified by the State as well as their own priority areas of improvement. The five most common topics included: (1) Well-child and adolescent well-care (30 PIPs); (2) Asthma-related emergency department visits (20 PIPs); (3) Postpartum care (15 PIPs); (4) Childhood immunizations (13 PIPs); and (5) Follow-up after hospitalization for mental illness (8 PIPs).
To collect the information needed for a comprehensive evaluation, the external quality review organization uses a standardized reporting form base d on CMS protocol to be completed annually by the health plans. Each component of the final report is graded on a three-point scale – compliant (100 percent), partially compliant (50 percent), and non-compliant (0 percent) – and then equally weighted to produce an overall score. The excel spreadsheet contains a detailing of the scores, as well as a summary of overall scores by plan, by PIP topic, and by program.</t>
  </si>
  <si>
    <t xml:space="preserve">STAR and STAR+PLUS data does not include data from the NorthSTAR Behavioral Health program in the Dallas service area. </t>
  </si>
  <si>
    <t>For detailed results regarding 2013 PIPs please read the Summary of Activivities Report Addendum by the External Quality Review Organization. — http://www.hhsc.state.tx.us/reports/2015/EQRO-summary-of-activities-trends-2014.pdf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</si>
</sst>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0.0"/>
    <numFmt numFmtId="165" formatCode="0.00000000000000000000000000"/>
    <numFmt numFmtId="166" formatCode="0.0%"/>
    <numFmt numFmtId="167" formatCode="[$-409]mmmm\ d\,\ yyyy;@"/>
  </numFmts>
  <fonts count="67" x14ac:knownFonts="1">
    <font>
      <sz val="11"/>
      <color theme="1"/>
      <name val="Calibri"/>
      <family val="2"/>
      <scheme val="minor"/>
    </font>
    <font>
      <sz val="10"/>
      <color theme="1"/>
      <name val="Arial"/>
      <family val="2"/>
    </font>
    <font>
      <sz val="10"/>
      <color theme="1"/>
      <name val="Arial"/>
      <family val="2"/>
    </font>
    <font>
      <sz val="12"/>
      <color theme="1"/>
      <name val="Cambria"/>
      <family val="1"/>
      <scheme val="major"/>
    </font>
    <font>
      <b/>
      <sz val="12"/>
      <color theme="1"/>
      <name val="Cambria"/>
      <family val="1"/>
      <scheme val="major"/>
    </font>
    <font>
      <sz val="12"/>
      <name val="Cambria"/>
      <family val="1"/>
      <scheme val="maj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rgb="FF3F3F3F"/>
      <name val="Calibri"/>
      <family val="2"/>
      <scheme val="minor"/>
    </font>
    <font>
      <b/>
      <sz val="18"/>
      <color indexed="56"/>
      <name val="Cambria"/>
      <family val="2"/>
    </font>
    <font>
      <sz val="11"/>
      <color theme="3"/>
      <name val="Cambria"/>
      <family val="2"/>
      <scheme val="major"/>
    </font>
    <font>
      <b/>
      <sz val="11"/>
      <color indexed="8"/>
      <name val="Calibri"/>
      <family val="2"/>
    </font>
    <font>
      <sz val="11"/>
      <color indexed="10"/>
      <name val="Calibri"/>
      <family val="2"/>
    </font>
    <font>
      <sz val="12"/>
      <color rgb="FFFF0000"/>
      <name val="Cambria"/>
      <family val="1"/>
      <scheme val="major"/>
    </font>
    <font>
      <b/>
      <sz val="12"/>
      <name val="Cambria"/>
      <family val="1"/>
      <scheme val="major"/>
    </font>
    <font>
      <u/>
      <sz val="11"/>
      <color theme="10"/>
      <name val="Calibri"/>
      <family val="2"/>
      <scheme val="minor"/>
    </font>
    <font>
      <u/>
      <sz val="11"/>
      <color theme="11"/>
      <name val="Calibri"/>
      <family val="2"/>
      <scheme val="minor"/>
    </font>
    <font>
      <sz val="10"/>
      <color theme="1"/>
      <name val="Gill Sans MT"/>
      <family val="2"/>
    </font>
    <font>
      <b/>
      <sz val="10"/>
      <color theme="1"/>
      <name val="Gill Sans MT"/>
      <family val="2"/>
    </font>
    <font>
      <b/>
      <i/>
      <sz val="10"/>
      <color theme="1"/>
      <name val="Gill Sans MT"/>
      <family val="2"/>
    </font>
    <font>
      <u/>
      <sz val="10"/>
      <color theme="10"/>
      <name val="Arial"/>
      <family val="2"/>
    </font>
    <font>
      <sz val="10"/>
      <color theme="10"/>
      <name val="Gill Sans MT"/>
      <family val="2"/>
    </font>
    <font>
      <i/>
      <sz val="10"/>
      <color theme="10"/>
      <name val="Gill Sans MT"/>
      <family val="2"/>
    </font>
    <font>
      <u/>
      <sz val="10"/>
      <color theme="1"/>
      <name val="Gill Sans MT"/>
      <family val="2"/>
    </font>
    <font>
      <sz val="20"/>
      <name val="Gill Sans MT"/>
      <family val="2"/>
    </font>
    <font>
      <sz val="20"/>
      <color theme="0"/>
      <name val="Gill Sans MT"/>
      <family val="2"/>
    </font>
    <font>
      <sz val="8"/>
      <name val="Courier"/>
      <family val="3"/>
    </font>
    <font>
      <sz val="11"/>
      <color theme="10"/>
      <name val="Gill Sans MT"/>
      <family val="2"/>
    </font>
    <font>
      <i/>
      <sz val="11"/>
      <color theme="10"/>
      <name val="Gill Sans MT"/>
      <family val="2"/>
    </font>
    <font>
      <b/>
      <sz val="11"/>
      <color theme="10"/>
      <name val="Gill Sans MT"/>
      <family val="2"/>
    </font>
    <font>
      <sz val="11.5"/>
      <name val="Gill Sans MT"/>
      <family val="2"/>
    </font>
    <font>
      <sz val="12"/>
      <color theme="0"/>
      <name val="Gill Sans MT"/>
      <family val="2"/>
    </font>
    <font>
      <sz val="10"/>
      <name val="Gill Sans MT"/>
      <family val="2"/>
    </font>
    <font>
      <i/>
      <sz val="10"/>
      <name val="Gill Sans MT"/>
      <family val="2"/>
    </font>
    <font>
      <i/>
      <sz val="10"/>
      <color theme="1"/>
      <name val="Gill Sans MT"/>
      <family val="2"/>
    </font>
    <font>
      <b/>
      <sz val="12"/>
      <color theme="1"/>
      <name val="Gill Sans MT"/>
      <family val="2"/>
    </font>
    <font>
      <u/>
      <sz val="10"/>
      <color theme="10"/>
      <name val="Gill Sans MT"/>
      <family val="2"/>
    </font>
  </fonts>
  <fills count="67">
    <fill>
      <patternFill patternType="none"/>
    </fill>
    <fill>
      <patternFill patternType="gray125"/>
    </fill>
    <fill>
      <patternFill patternType="solid">
        <fgColor theme="6" tint="0.59996337778862885"/>
        <bgColor indexed="64"/>
      </patternFill>
    </fill>
    <fill>
      <patternFill patternType="solid">
        <fgColor theme="2" tint="-0.24994659260841701"/>
        <bgColor indexed="64"/>
      </patternFill>
    </fill>
    <fill>
      <patternFill patternType="solid">
        <fgColor theme="9" tint="0.599963377788628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2" tint="-0.249977111117893"/>
        <bgColor rgb="FFFFFFCC"/>
      </patternFill>
    </fill>
    <fill>
      <patternFill patternType="solid">
        <fgColor theme="5" tint="0.39997558519241921"/>
        <bgColor indexed="64"/>
      </patternFill>
    </fill>
    <fill>
      <patternFill patternType="solid">
        <fgColor theme="8" tint="0.79998168889431442"/>
        <bgColor indexed="64"/>
      </patternFill>
    </fill>
    <fill>
      <patternFill patternType="solid">
        <fgColor theme="0" tint="-0.249977111117893"/>
        <bgColor indexed="64"/>
      </patternFill>
    </fill>
  </fills>
  <borders count="8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bottom style="thin">
        <color auto="1"/>
      </bottom>
      <diagonal/>
    </border>
    <border>
      <left/>
      <right/>
      <top style="thin">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bottom/>
      <diagonal/>
    </border>
    <border>
      <left style="medium">
        <color auto="1"/>
      </left>
      <right/>
      <top/>
      <bottom/>
      <diagonal/>
    </border>
    <border>
      <left/>
      <right style="medium">
        <color auto="1"/>
      </right>
      <top/>
      <bottom style="medium">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top style="double">
        <color theme="0" tint="-0.34998626667073579"/>
      </top>
      <bottom/>
      <diagonal/>
    </border>
    <border>
      <left/>
      <right style="thin">
        <color theme="0" tint="-0.24994659260841701"/>
      </right>
      <top/>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style="double">
        <color auto="1"/>
      </left>
      <right/>
      <top/>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34280">
    <xf numFmtId="0" fontId="0" fillId="0" borderId="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26" fillId="54" borderId="26" applyNumberFormat="0" applyAlignment="0" applyProtection="0"/>
    <xf numFmtId="0" fontId="16" fillId="9" borderId="20"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26" fillId="54" borderId="26"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16" fillId="9" borderId="20" applyNumberFormat="0" applyAlignment="0" applyProtection="0"/>
    <xf numFmtId="0" fontId="16" fillId="9" borderId="20"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6" fillId="54" borderId="26"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18" fillId="10" borderId="23" applyNumberFormat="0" applyAlignment="0" applyProtection="0"/>
    <xf numFmtId="0" fontId="18" fillId="10" borderId="23"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0" fontId="27" fillId="55" borderId="27" applyNumberFormat="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8" fillId="0" borderId="17" applyNumberFormat="0" applyFill="0" applyAlignment="0" applyProtection="0"/>
    <xf numFmtId="0" fontId="8" fillId="0" borderId="17"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1" fillId="0" borderId="2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2" fillId="0" borderId="2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34" fillId="41" borderId="26" applyNumberFormat="0" applyAlignment="0" applyProtection="0"/>
    <xf numFmtId="0" fontId="14" fillId="8" borderId="20"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34" fillId="41" borderId="26"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14" fillId="8" borderId="20" applyNumberFormat="0" applyAlignment="0" applyProtection="0"/>
    <xf numFmtId="0" fontId="14" fillId="8" borderId="20"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4" fillId="41" borderId="26" applyNumberFormat="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6" fillId="0" borderId="0"/>
    <xf numFmtId="0" fontId="28" fillId="0" borderId="0"/>
    <xf numFmtId="0" fontId="6" fillId="0" borderId="0"/>
    <xf numFmtId="0" fontId="28" fillId="0" borderId="0"/>
    <xf numFmtId="0" fontId="28" fillId="0" borderId="0"/>
    <xf numFmtId="0" fontId="28" fillId="0" borderId="0"/>
    <xf numFmtId="0" fontId="28" fillId="0" borderId="0"/>
    <xf numFmtId="0" fontId="6" fillId="0" borderId="0"/>
    <xf numFmtId="0" fontId="28" fillId="0" borderId="0"/>
    <xf numFmtId="0" fontId="6" fillId="0" borderId="0"/>
    <xf numFmtId="0" fontId="28" fillId="0" borderId="0"/>
    <xf numFmtId="0" fontId="6" fillId="0" borderId="0"/>
    <xf numFmtId="0" fontId="28" fillId="0" borderId="0"/>
    <xf numFmtId="0" fontId="6" fillId="0" borderId="0"/>
    <xf numFmtId="0" fontId="28" fillId="0" borderId="0"/>
    <xf numFmtId="0" fontId="6" fillId="0" borderId="0"/>
    <xf numFmtId="0" fontId="28" fillId="0" borderId="0"/>
    <xf numFmtId="0" fontId="6" fillId="0" borderId="0"/>
    <xf numFmtId="0" fontId="28"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6" fillId="0" borderId="0" applyNumberFormat="0" applyFont="0" applyFill="0" applyBorder="0" applyAlignment="0" applyProtection="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6" fillId="0" borderId="0" applyNumberFormat="0" applyFont="0" applyFill="0" applyBorder="0" applyAlignment="0" applyProtection="0"/>
    <xf numFmtId="0" fontId="6" fillId="0" borderId="0"/>
    <xf numFmtId="0" fontId="28" fillId="0" borderId="0"/>
    <xf numFmtId="0" fontId="6"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28" fillId="0" borderId="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28" fillId="0" borderId="0"/>
    <xf numFmtId="0" fontId="6" fillId="0" borderId="0" applyNumberFormat="0" applyFont="0" applyFill="0" applyBorder="0" applyAlignment="0" applyProtection="0"/>
    <xf numFmtId="0" fontId="28" fillId="0" borderId="0"/>
    <xf numFmtId="0" fontId="28"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28" fillId="0" borderId="0"/>
    <xf numFmtId="0" fontId="6" fillId="0" borderId="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23" fillId="11" borderId="24" applyNumberFormat="0" applyFont="0" applyAlignment="0" applyProtection="0"/>
    <xf numFmtId="0" fontId="23" fillId="11" borderId="24" applyNumberFormat="0" applyFont="0" applyAlignment="0" applyProtection="0"/>
    <xf numFmtId="0" fontId="6" fillId="0" borderId="24" applyNumberFormat="0" applyFont="0" applyFill="0" applyAlignment="0" applyProtection="0"/>
    <xf numFmtId="0" fontId="23" fillId="11" borderId="24" applyNumberFormat="0" applyFont="0" applyAlignment="0" applyProtection="0"/>
    <xf numFmtId="0" fontId="23" fillId="11" borderId="24" applyNumberFormat="0" applyFont="0" applyAlignment="0" applyProtection="0"/>
    <xf numFmtId="0" fontId="6" fillId="0" borderId="24" applyNumberFormat="0" applyFont="0" applyFill="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0" borderId="24" applyNumberFormat="0" applyFont="0" applyFill="0" applyAlignment="0" applyProtection="0"/>
    <xf numFmtId="0" fontId="6" fillId="11" borderId="24" applyNumberFormat="0" applyFont="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23"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3" fillId="11" borderId="24" applyNumberFormat="0" applyFont="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23"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0" borderId="24" applyNumberFormat="0" applyFont="0" applyFill="0" applyAlignment="0" applyProtection="0"/>
    <xf numFmtId="0" fontId="6" fillId="11" borderId="24" applyNumberFormat="0" applyFont="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24" applyNumberFormat="0" applyFon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3" fillId="11" borderId="24" applyNumberFormat="0" applyFont="0" applyAlignment="0" applyProtection="0"/>
    <xf numFmtId="0" fontId="28" fillId="57" borderId="32" applyNumberFormat="0" applyFont="0" applyAlignment="0" applyProtection="0"/>
    <xf numFmtId="0" fontId="23"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3" fillId="11" borderId="24" applyNumberFormat="0" applyFont="0" applyAlignment="0" applyProtection="0"/>
    <xf numFmtId="0" fontId="28" fillId="57" borderId="32"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23"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6" fillId="11" borderId="24"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28" fillId="57" borderId="32"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8" fillId="0" borderId="21" applyNumberFormat="0" applyFill="0" applyAlignment="0" applyProtection="0"/>
    <xf numFmtId="0" fontId="15" fillId="9" borderId="21" applyNumberFormat="0" applyAlignment="0" applyProtection="0"/>
    <xf numFmtId="0" fontId="37" fillId="54" borderId="33"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15" fillId="9" borderId="21" applyNumberFormat="0" applyAlignment="0" applyProtection="0"/>
    <xf numFmtId="0" fontId="38" fillId="0" borderId="21" applyNumberFormat="0" applyFill="0" applyAlignment="0" applyProtection="0"/>
    <xf numFmtId="0" fontId="15" fillId="9" borderId="21" applyNumberFormat="0" applyAlignment="0" applyProtection="0"/>
    <xf numFmtId="0" fontId="37" fillId="54" borderId="33" applyNumberFormat="0" applyAlignment="0" applyProtection="0"/>
    <xf numFmtId="0" fontId="15" fillId="9" borderId="21" applyNumberFormat="0" applyAlignment="0" applyProtection="0"/>
    <xf numFmtId="0" fontId="37" fillId="54" borderId="33"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8" fillId="0" borderId="21" applyNumberFormat="0" applyFill="0" applyAlignment="0" applyProtection="0"/>
    <xf numFmtId="0" fontId="15" fillId="9" borderId="21" applyNumberFormat="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37" fillId="54" borderId="33"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15" fillId="9" borderId="21" applyNumberFormat="0" applyAlignment="0" applyProtection="0"/>
    <xf numFmtId="0" fontId="37" fillId="54" borderId="33"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15" fillId="9" borderId="21" applyNumberFormat="0" applyAlignment="0" applyProtection="0"/>
    <xf numFmtId="0" fontId="37" fillId="54" borderId="33" applyNumberFormat="0" applyAlignment="0" applyProtection="0"/>
    <xf numFmtId="0" fontId="37" fillId="54" borderId="33"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15" fillId="9" borderId="21"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15" fillId="9" borderId="21" applyNumberFormat="0" applyAlignment="0" applyProtection="0"/>
    <xf numFmtId="0" fontId="37" fillId="54" borderId="33" applyNumberFormat="0" applyAlignment="0" applyProtection="0"/>
    <xf numFmtId="0" fontId="15" fillId="9" borderId="21"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15" fillId="9" borderId="21"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0" fontId="37" fillId="54" borderId="33"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6" fillId="0" borderId="0" applyNumberFormat="0" applyFont="0" applyFill="0" applyBorder="0" applyAlignment="0" applyProtection="0"/>
    <xf numFmtId="9" fontId="2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28" fillId="0" borderId="0" applyFont="0" applyFill="0" applyBorder="0" applyAlignment="0" applyProtection="0"/>
    <xf numFmtId="0" fontId="6"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28" fillId="0" borderId="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6"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25" applyNumberFormat="0" applyFill="0" applyAlignment="0" applyProtection="0"/>
    <xf numFmtId="0" fontId="21" fillId="0" borderId="25" applyNumberFormat="0" applyFill="0" applyAlignment="0" applyProtection="0"/>
    <xf numFmtId="0" fontId="6" fillId="0" borderId="25" applyNumberFormat="0" applyFill="0" applyAlignment="0" applyProtection="0"/>
    <xf numFmtId="0" fontId="6" fillId="0" borderId="25" applyNumberFormat="0" applyFill="0" applyAlignment="0" applyProtection="0"/>
    <xf numFmtId="0" fontId="6" fillId="0" borderId="25" applyNumberFormat="0" applyFill="0" applyAlignment="0" applyProtection="0"/>
    <xf numFmtId="0" fontId="6"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21" fillId="0" borderId="25"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21" fillId="0" borderId="25"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9" fontId="6" fillId="0" borderId="0" applyFont="0" applyFill="0" applyBorder="0" applyAlignment="0" applyProtection="0"/>
    <xf numFmtId="0" fontId="2" fillId="0" borderId="0"/>
    <xf numFmtId="0" fontId="50" fillId="0" borderId="0" applyNumberFormat="0" applyFill="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22" fillId="35"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12" fillId="6" borderId="0" applyNumberFormat="0" applyBorder="0" applyAlignment="0" applyProtection="0"/>
    <xf numFmtId="0" fontId="16" fillId="9" borderId="20" applyNumberFormat="0" applyAlignment="0" applyProtection="0"/>
    <xf numFmtId="0" fontId="18" fillId="10" borderId="23" applyNumberFormat="0" applyAlignment="0" applyProtection="0"/>
    <xf numFmtId="0" fontId="20" fillId="0" borderId="0" applyNumberFormat="0" applyFill="0" applyBorder="0" applyAlignment="0" applyProtection="0"/>
    <xf numFmtId="0" fontId="11" fillId="5" borderId="0" applyNumberFormat="0" applyBorder="0" applyAlignment="0" applyProtection="0"/>
    <xf numFmtId="0" fontId="8" fillId="0" borderId="17" applyNumberFormat="0" applyFill="0" applyAlignment="0" applyProtection="0"/>
    <xf numFmtId="0" fontId="9" fillId="0" borderId="18" applyNumberFormat="0" applyFill="0" applyAlignment="0" applyProtection="0"/>
    <xf numFmtId="0" fontId="10" fillId="0" borderId="19" applyNumberFormat="0" applyFill="0" applyAlignment="0" applyProtection="0"/>
    <xf numFmtId="0" fontId="10" fillId="0" borderId="0" applyNumberFormat="0" applyFill="0" applyBorder="0" applyAlignment="0" applyProtection="0"/>
    <xf numFmtId="0" fontId="50" fillId="0" borderId="0" applyNumberFormat="0" applyFill="0" applyBorder="0" applyAlignment="0" applyProtection="0"/>
    <xf numFmtId="0" fontId="45" fillId="0" borderId="0" applyNumberFormat="0" applyFill="0" applyBorder="0" applyAlignment="0" applyProtection="0"/>
    <xf numFmtId="0" fontId="14" fillId="8" borderId="20" applyNumberFormat="0" applyAlignment="0" applyProtection="0"/>
    <xf numFmtId="0" fontId="17" fillId="0" borderId="22" applyNumberFormat="0" applyFill="0" applyAlignment="0" applyProtection="0"/>
    <xf numFmtId="0" fontId="13" fillId="7" borderId="0" applyNumberFormat="0" applyBorder="0" applyAlignment="0" applyProtection="0"/>
    <xf numFmtId="0" fontId="56" fillId="0" borderId="0"/>
    <xf numFmtId="0" fontId="2" fillId="0" borderId="0"/>
    <xf numFmtId="0" fontId="6" fillId="11" borderId="24" applyNumberFormat="0" applyFont="0" applyAlignment="0" applyProtection="0"/>
    <xf numFmtId="0" fontId="15" fillId="9" borderId="21" applyNumberFormat="0" applyAlignment="0" applyProtection="0"/>
    <xf numFmtId="0" fontId="21" fillId="0" borderId="25" applyNumberFormat="0" applyFill="0" applyAlignment="0" applyProtection="0"/>
    <xf numFmtId="0" fontId="19" fillId="0" borderId="0" applyNumberFormat="0" applyFill="0" applyBorder="0" applyAlignment="0" applyProtection="0"/>
    <xf numFmtId="0" fontId="1" fillId="0" borderId="0"/>
  </cellStyleXfs>
  <cellXfs count="216">
    <xf numFmtId="0" fontId="0" fillId="0" borderId="0" xfId="0"/>
    <xf numFmtId="0" fontId="0" fillId="0" borderId="0" xfId="0"/>
    <xf numFmtId="165" fontId="0" fillId="0" borderId="0" xfId="0" applyNumberFormat="1"/>
    <xf numFmtId="0" fontId="0" fillId="0" borderId="0" xfId="0"/>
    <xf numFmtId="0" fontId="3" fillId="0" borderId="0" xfId="0" applyFont="1"/>
    <xf numFmtId="0" fontId="0" fillId="0" borderId="0" xfId="0" applyAlignment="1">
      <alignment vertical="top"/>
    </xf>
    <xf numFmtId="0" fontId="4" fillId="2" borderId="4" xfId="0" applyFont="1" applyFill="1" applyBorder="1" applyAlignment="1">
      <alignment horizontal="center" wrapText="1"/>
    </xf>
    <xf numFmtId="0" fontId="4" fillId="2" borderId="4" xfId="0" applyFont="1" applyFill="1" applyBorder="1" applyAlignment="1">
      <alignment horizontal="center"/>
    </xf>
    <xf numFmtId="164" fontId="4" fillId="3" borderId="4" xfId="0" applyNumberFormat="1" applyFont="1" applyFill="1" applyBorder="1" applyAlignment="1">
      <alignment horizontal="center"/>
    </xf>
    <xf numFmtId="0" fontId="4" fillId="4" borderId="6" xfId="0" applyFont="1" applyFill="1" applyBorder="1" applyAlignment="1">
      <alignment horizontal="center"/>
    </xf>
    <xf numFmtId="0" fontId="3" fillId="0" borderId="1" xfId="0" applyFont="1" applyBorder="1"/>
    <xf numFmtId="0" fontId="3" fillId="0" borderId="3" xfId="0" applyFont="1" applyBorder="1"/>
    <xf numFmtId="0" fontId="3" fillId="0" borderId="16" xfId="0" applyFont="1" applyBorder="1"/>
    <xf numFmtId="0" fontId="4" fillId="4" borderId="4" xfId="0" applyFont="1" applyFill="1" applyBorder="1" applyAlignment="1">
      <alignment horizontal="center"/>
    </xf>
    <xf numFmtId="0" fontId="3" fillId="0" borderId="15" xfId="0" applyFont="1" applyBorder="1"/>
    <xf numFmtId="0" fontId="3" fillId="0" borderId="9" xfId="0" applyFont="1" applyBorder="1"/>
    <xf numFmtId="0" fontId="3" fillId="0" borderId="10" xfId="0" applyFont="1" applyBorder="1"/>
    <xf numFmtId="164" fontId="4" fillId="3" borderId="15" xfId="0" applyNumberFormat="1" applyFont="1" applyFill="1" applyBorder="1"/>
    <xf numFmtId="164" fontId="4" fillId="3" borderId="9" xfId="0" applyNumberFormat="1" applyFont="1" applyFill="1" applyBorder="1"/>
    <xf numFmtId="164" fontId="4" fillId="3" borderId="10" xfId="0" applyNumberFormat="1" applyFont="1" applyFill="1" applyBorder="1"/>
    <xf numFmtId="1" fontId="0" fillId="0" borderId="0" xfId="0" applyNumberFormat="1"/>
    <xf numFmtId="0" fontId="0" fillId="0" borderId="0" xfId="0" applyFill="1" applyBorder="1"/>
    <xf numFmtId="164" fontId="4" fillId="0" borderId="0" xfId="0" applyNumberFormat="1" applyFont="1" applyFill="1" applyBorder="1"/>
    <xf numFmtId="164" fontId="0" fillId="0" borderId="0" xfId="0" applyNumberFormat="1"/>
    <xf numFmtId="164" fontId="43" fillId="0" borderId="0" xfId="0" applyNumberFormat="1" applyFont="1"/>
    <xf numFmtId="164" fontId="3" fillId="0" borderId="0" xfId="0" applyNumberFormat="1" applyFont="1"/>
    <xf numFmtId="1" fontId="43" fillId="0" borderId="0" xfId="0" applyNumberFormat="1" applyFont="1"/>
    <xf numFmtId="1" fontId="3" fillId="0" borderId="0" xfId="0" applyNumberFormat="1" applyFont="1"/>
    <xf numFmtId="0" fontId="0" fillId="0" borderId="0" xfId="0"/>
    <xf numFmtId="0" fontId="3" fillId="2" borderId="8" xfId="0" applyFont="1" applyFill="1" applyBorder="1"/>
    <xf numFmtId="0" fontId="3" fillId="2" borderId="9" xfId="0" applyFont="1" applyFill="1" applyBorder="1"/>
    <xf numFmtId="0" fontId="3" fillId="2" borderId="10" xfId="0" applyFont="1" applyFill="1" applyBorder="1"/>
    <xf numFmtId="164" fontId="4" fillId="58" borderId="4" xfId="0" applyNumberFormat="1" applyFont="1" applyFill="1" applyBorder="1" applyAlignment="1">
      <alignment horizontal="right" wrapText="1"/>
    </xf>
    <xf numFmtId="1" fontId="44" fillId="0" borderId="4" xfId="0" applyNumberFormat="1" applyFont="1" applyFill="1" applyBorder="1" applyAlignment="1">
      <alignment horizontal="right"/>
    </xf>
    <xf numFmtId="0" fontId="4" fillId="58" borderId="4" xfId="0" applyFont="1" applyFill="1" applyBorder="1" applyAlignment="1">
      <alignment horizontal="right"/>
    </xf>
    <xf numFmtId="164" fontId="4" fillId="0" borderId="4" xfId="0" applyNumberFormat="1" applyFont="1" applyFill="1" applyBorder="1"/>
    <xf numFmtId="0" fontId="4" fillId="0" borderId="4" xfId="0" applyFont="1" applyFill="1" applyBorder="1"/>
    <xf numFmtId="164" fontId="0" fillId="0" borderId="0" xfId="0" applyNumberFormat="1" applyAlignment="1">
      <alignment vertical="top"/>
    </xf>
    <xf numFmtId="0" fontId="3" fillId="0" borderId="9" xfId="0" applyFont="1" applyBorder="1" applyAlignment="1">
      <alignment wrapText="1"/>
    </xf>
    <xf numFmtId="0" fontId="4" fillId="2" borderId="5" xfId="0" applyFont="1" applyFill="1" applyBorder="1" applyAlignment="1">
      <alignment horizontal="center" vertical="center"/>
    </xf>
    <xf numFmtId="0" fontId="4" fillId="2" borderId="14" xfId="0" applyFont="1" applyFill="1" applyBorder="1" applyAlignment="1">
      <alignment horizontal="left"/>
    </xf>
    <xf numFmtId="0" fontId="4" fillId="2" borderId="11" xfId="0" applyFont="1" applyFill="1" applyBorder="1" applyAlignment="1">
      <alignment horizontal="left"/>
    </xf>
    <xf numFmtId="0" fontId="4" fillId="2" borderId="35" xfId="0" applyFont="1" applyFill="1" applyBorder="1" applyAlignment="1">
      <alignment horizontal="left"/>
    </xf>
    <xf numFmtId="0" fontId="4" fillId="2" borderId="12" xfId="0" applyFont="1" applyFill="1" applyBorder="1" applyAlignment="1">
      <alignment horizontal="left"/>
    </xf>
    <xf numFmtId="0" fontId="4" fillId="3" borderId="4" xfId="0" applyFont="1" applyFill="1" applyBorder="1" applyAlignment="1">
      <alignment horizontal="center" vertical="center" wrapText="1"/>
    </xf>
    <xf numFmtId="164" fontId="4" fillId="3" borderId="8" xfId="0" applyNumberFormat="1" applyFont="1" applyFill="1" applyBorder="1" applyAlignment="1">
      <alignment horizontal="center"/>
    </xf>
    <xf numFmtId="164" fontId="4" fillId="3" borderId="9" xfId="0" applyNumberFormat="1" applyFont="1" applyFill="1" applyBorder="1" applyAlignment="1">
      <alignment horizontal="center"/>
    </xf>
    <xf numFmtId="164" fontId="4" fillId="3" borderId="36" xfId="0" applyNumberFormat="1" applyFont="1" applyFill="1" applyBorder="1" applyAlignment="1">
      <alignment horizontal="center"/>
    </xf>
    <xf numFmtId="164" fontId="4" fillId="3" borderId="10" xfId="0" applyNumberFormat="1" applyFont="1" applyFill="1" applyBorder="1" applyAlignment="1">
      <alignment horizontal="center"/>
    </xf>
    <xf numFmtId="1" fontId="4" fillId="2" borderId="4" xfId="0" applyNumberFormat="1" applyFont="1" applyFill="1" applyBorder="1" applyAlignment="1">
      <alignment horizontal="center" wrapText="1"/>
    </xf>
    <xf numFmtId="164" fontId="4" fillId="2" borderId="4" xfId="0" applyNumberFormat="1" applyFont="1" applyFill="1" applyBorder="1" applyAlignment="1">
      <alignment horizontal="center" wrapText="1"/>
    </xf>
    <xf numFmtId="0" fontId="3" fillId="0" borderId="8" xfId="0" applyFont="1" applyBorder="1"/>
    <xf numFmtId="1" fontId="5" fillId="0" borderId="8" xfId="0" applyNumberFormat="1" applyFont="1" applyBorder="1"/>
    <xf numFmtId="164" fontId="3" fillId="0" borderId="8" xfId="0" applyNumberFormat="1" applyFont="1" applyBorder="1"/>
    <xf numFmtId="1" fontId="5" fillId="0" borderId="9" xfId="0" applyNumberFormat="1" applyFont="1" applyBorder="1"/>
    <xf numFmtId="164" fontId="3" fillId="0" borderId="9" xfId="0" applyNumberFormat="1" applyFont="1" applyBorder="1"/>
    <xf numFmtId="1" fontId="5" fillId="0" borderId="9" xfId="0" applyNumberFormat="1" applyFont="1" applyBorder="1" applyAlignment="1">
      <alignment horizontal="right"/>
    </xf>
    <xf numFmtId="0" fontId="3" fillId="0" borderId="9" xfId="0" applyFont="1" applyBorder="1" applyAlignment="1">
      <alignment vertical="top" wrapText="1"/>
    </xf>
    <xf numFmtId="1" fontId="5" fillId="0" borderId="10" xfId="0" applyNumberFormat="1" applyFont="1" applyBorder="1"/>
    <xf numFmtId="164" fontId="3" fillId="0" borderId="10" xfId="0" applyNumberFormat="1" applyFont="1" applyBorder="1"/>
    <xf numFmtId="0" fontId="3" fillId="2" borderId="15" xfId="0" applyFont="1" applyFill="1" applyBorder="1"/>
    <xf numFmtId="0" fontId="4" fillId="58" borderId="37" xfId="0" applyFont="1" applyFill="1" applyBorder="1" applyAlignment="1">
      <alignment horizontal="right"/>
    </xf>
    <xf numFmtId="164" fontId="4" fillId="58" borderId="38" xfId="0" applyNumberFormat="1" applyFont="1" applyFill="1" applyBorder="1"/>
    <xf numFmtId="0" fontId="3" fillId="0" borderId="36" xfId="0" applyFont="1" applyBorder="1"/>
    <xf numFmtId="1" fontId="5" fillId="0" borderId="36" xfId="0" applyNumberFormat="1" applyFont="1" applyBorder="1"/>
    <xf numFmtId="164" fontId="3" fillId="0" borderId="36" xfId="0" applyNumberFormat="1" applyFont="1" applyBorder="1"/>
    <xf numFmtId="1" fontId="5" fillId="0" borderId="36" xfId="0" applyNumberFormat="1" applyFont="1" applyBorder="1" applyAlignment="1">
      <alignment horizontal="right"/>
    </xf>
    <xf numFmtId="0" fontId="3" fillId="0" borderId="15" xfId="0" applyFont="1" applyBorder="1" applyAlignment="1">
      <alignment wrapText="1"/>
    </xf>
    <xf numFmtId="0" fontId="0" fillId="0" borderId="0" xfId="0" applyAlignment="1">
      <alignment horizontal="center"/>
    </xf>
    <xf numFmtId="9" fontId="0" fillId="0" borderId="0" xfId="0" applyNumberFormat="1"/>
    <xf numFmtId="166" fontId="0" fillId="0" borderId="0" xfId="34232" applyNumberFormat="1" applyFont="1"/>
    <xf numFmtId="166" fontId="0" fillId="0" borderId="0" xfId="34232" applyNumberFormat="1" applyFont="1" applyAlignment="1">
      <alignment horizontal="right"/>
    </xf>
    <xf numFmtId="166" fontId="4" fillId="59" borderId="4" xfId="34232" applyNumberFormat="1" applyFont="1" applyFill="1" applyBorder="1" applyAlignment="1">
      <alignment horizontal="center" textRotation="90" wrapText="1"/>
    </xf>
    <xf numFmtId="0" fontId="4" fillId="62" borderId="5" xfId="0" applyFont="1" applyFill="1" applyBorder="1"/>
    <xf numFmtId="0" fontId="4" fillId="62" borderId="4" xfId="0" applyFont="1" applyFill="1" applyBorder="1" applyAlignment="1">
      <alignment horizontal="center"/>
    </xf>
    <xf numFmtId="9" fontId="4" fillId="62" borderId="51" xfId="34232" applyFont="1" applyFill="1" applyBorder="1" applyAlignment="1">
      <alignment horizontal="center"/>
    </xf>
    <xf numFmtId="9" fontId="4" fillId="62" borderId="46" xfId="34232" applyFont="1" applyFill="1" applyBorder="1" applyAlignment="1">
      <alignment horizontal="center"/>
    </xf>
    <xf numFmtId="166" fontId="4" fillId="62" borderId="38" xfId="34232" applyNumberFormat="1" applyFont="1" applyFill="1" applyBorder="1" applyAlignment="1">
      <alignment horizontal="center"/>
    </xf>
    <xf numFmtId="166" fontId="4" fillId="62" borderId="4" xfId="34232" applyNumberFormat="1" applyFont="1" applyFill="1" applyBorder="1" applyAlignment="1">
      <alignment horizontal="center"/>
    </xf>
    <xf numFmtId="0" fontId="3" fillId="0" borderId="11" xfId="0" applyFont="1" applyBorder="1"/>
    <xf numFmtId="0" fontId="3" fillId="0" borderId="15" xfId="0" applyFont="1" applyBorder="1" applyAlignment="1">
      <alignment horizontal="center"/>
    </xf>
    <xf numFmtId="9" fontId="3" fillId="0" borderId="52" xfId="34232" applyFont="1" applyBorder="1" applyAlignment="1">
      <alignment horizontal="center"/>
    </xf>
    <xf numFmtId="9" fontId="3" fillId="0" borderId="53" xfId="34232" applyFont="1" applyBorder="1" applyAlignment="1">
      <alignment horizontal="center"/>
    </xf>
    <xf numFmtId="9" fontId="3" fillId="0" borderId="54" xfId="34232" applyFont="1" applyBorder="1" applyAlignment="1">
      <alignment horizontal="center"/>
    </xf>
    <xf numFmtId="166" fontId="3" fillId="59" borderId="8" xfId="34232" applyNumberFormat="1" applyFont="1" applyFill="1" applyBorder="1" applyAlignment="1">
      <alignment horizontal="center"/>
    </xf>
    <xf numFmtId="9" fontId="3" fillId="0" borderId="1" xfId="34232" applyFont="1" applyBorder="1" applyAlignment="1">
      <alignment horizontal="center"/>
    </xf>
    <xf numFmtId="166" fontId="3" fillId="59" borderId="15" xfId="34232" applyNumberFormat="1" applyFont="1" applyFill="1" applyBorder="1" applyAlignment="1">
      <alignment horizontal="center"/>
    </xf>
    <xf numFmtId="166" fontId="3" fillId="63" borderId="8" xfId="34232" applyNumberFormat="1" applyFont="1" applyFill="1" applyBorder="1" applyAlignment="1">
      <alignment horizontal="center"/>
    </xf>
    <xf numFmtId="166" fontId="3" fillId="59" borderId="9" xfId="34232" applyNumberFormat="1" applyFont="1" applyFill="1" applyBorder="1" applyAlignment="1">
      <alignment horizontal="center"/>
    </xf>
    <xf numFmtId="166" fontId="3" fillId="63" borderId="9" xfId="34232" applyNumberFormat="1" applyFont="1" applyFill="1" applyBorder="1" applyAlignment="1">
      <alignment horizontal="center"/>
    </xf>
    <xf numFmtId="0" fontId="3" fillId="0" borderId="35" xfId="0" applyFont="1" applyBorder="1"/>
    <xf numFmtId="0" fontId="3" fillId="0" borderId="39" xfId="0" applyFont="1" applyBorder="1" applyAlignment="1">
      <alignment horizontal="center"/>
    </xf>
    <xf numFmtId="9" fontId="3" fillId="0" borderId="55" xfId="34232" applyFont="1" applyBorder="1" applyAlignment="1">
      <alignment horizontal="center"/>
    </xf>
    <xf numFmtId="9" fontId="3" fillId="0" borderId="56" xfId="34232" applyFont="1" applyBorder="1" applyAlignment="1">
      <alignment horizontal="center"/>
    </xf>
    <xf numFmtId="9" fontId="3" fillId="0" borderId="57" xfId="34232" applyFont="1" applyBorder="1" applyAlignment="1">
      <alignment horizontal="center"/>
    </xf>
    <xf numFmtId="166" fontId="3" fillId="59" borderId="36" xfId="34232" applyNumberFormat="1" applyFont="1" applyFill="1" applyBorder="1" applyAlignment="1">
      <alignment horizontal="center"/>
    </xf>
    <xf numFmtId="9" fontId="3" fillId="0" borderId="0" xfId="34232" applyFont="1" applyBorder="1" applyAlignment="1">
      <alignment horizontal="center"/>
    </xf>
    <xf numFmtId="166" fontId="3" fillId="59" borderId="39" xfId="34232" applyNumberFormat="1" applyFont="1" applyFill="1" applyBorder="1" applyAlignment="1">
      <alignment horizontal="center"/>
    </xf>
    <xf numFmtId="166" fontId="3" fillId="63" borderId="10" xfId="34232" applyNumberFormat="1" applyFont="1" applyFill="1" applyBorder="1" applyAlignment="1">
      <alignment horizontal="center"/>
    </xf>
    <xf numFmtId="9" fontId="4" fillId="62" borderId="48" xfId="34232" applyFont="1" applyFill="1" applyBorder="1" applyAlignment="1">
      <alignment horizontal="center"/>
    </xf>
    <xf numFmtId="9" fontId="4" fillId="62" borderId="6" xfId="34232" applyFont="1" applyFill="1" applyBorder="1" applyAlignment="1">
      <alignment horizontal="center"/>
    </xf>
    <xf numFmtId="0" fontId="3" fillId="0" borderId="14" xfId="0" applyFont="1" applyBorder="1"/>
    <xf numFmtId="9" fontId="3" fillId="0" borderId="53" xfId="34232" applyFont="1" applyFill="1" applyBorder="1" applyAlignment="1">
      <alignment horizontal="center"/>
    </xf>
    <xf numFmtId="0" fontId="3" fillId="0" borderId="58" xfId="0" applyFont="1" applyBorder="1"/>
    <xf numFmtId="9" fontId="3" fillId="0" borderId="59" xfId="34232" applyFont="1" applyBorder="1" applyAlignment="1">
      <alignment horizontal="center"/>
    </xf>
    <xf numFmtId="9" fontId="3" fillId="0" borderId="2" xfId="34232" applyFont="1" applyBorder="1" applyAlignment="1">
      <alignment horizontal="center"/>
    </xf>
    <xf numFmtId="9" fontId="3" fillId="0" borderId="60" xfId="34232" applyFont="1" applyBorder="1" applyAlignment="1">
      <alignment horizontal="center"/>
    </xf>
    <xf numFmtId="9" fontId="3" fillId="0" borderId="3" xfId="34232" applyFont="1" applyBorder="1" applyAlignment="1">
      <alignment horizontal="center"/>
    </xf>
    <xf numFmtId="9" fontId="3" fillId="0" borderId="61" xfId="34232" applyFont="1" applyBorder="1" applyAlignment="1">
      <alignment horizontal="center"/>
    </xf>
    <xf numFmtId="166" fontId="3" fillId="59" borderId="10" xfId="34232" applyNumberFormat="1" applyFont="1" applyFill="1" applyBorder="1" applyAlignment="1">
      <alignment horizontal="center"/>
    </xf>
    <xf numFmtId="9" fontId="3" fillId="0" borderId="62" xfId="34232" applyFont="1" applyBorder="1" applyAlignment="1">
      <alignment horizontal="center"/>
    </xf>
    <xf numFmtId="9" fontId="3" fillId="0" borderId="63" xfId="34232" applyFont="1" applyBorder="1" applyAlignment="1">
      <alignment horizontal="center"/>
    </xf>
    <xf numFmtId="9" fontId="3" fillId="0" borderId="64" xfId="34232" applyFont="1" applyBorder="1" applyAlignment="1">
      <alignment horizontal="center"/>
    </xf>
    <xf numFmtId="0" fontId="3" fillId="0" borderId="44" xfId="0" applyFont="1" applyBorder="1"/>
    <xf numFmtId="0" fontId="3" fillId="0" borderId="12" xfId="0" applyFont="1" applyBorder="1"/>
    <xf numFmtId="9" fontId="3" fillId="0" borderId="65" xfId="34232" applyFont="1" applyBorder="1" applyAlignment="1">
      <alignment horizontal="center"/>
    </xf>
    <xf numFmtId="9" fontId="3" fillId="0" borderId="66" xfId="34232" applyFont="1" applyBorder="1" applyAlignment="1">
      <alignment horizontal="center"/>
    </xf>
    <xf numFmtId="9" fontId="3" fillId="0" borderId="67" xfId="34232" applyFont="1" applyBorder="1" applyAlignment="1">
      <alignment horizontal="center"/>
    </xf>
    <xf numFmtId="0" fontId="3" fillId="0" borderId="41" xfId="0" applyFont="1" applyBorder="1"/>
    <xf numFmtId="0" fontId="3" fillId="0" borderId="9" xfId="0" applyFont="1" applyBorder="1" applyAlignment="1">
      <alignment horizontal="center"/>
    </xf>
    <xf numFmtId="9" fontId="3" fillId="0" borderId="68" xfId="34232" applyFont="1" applyBorder="1" applyAlignment="1">
      <alignment horizontal="center"/>
    </xf>
    <xf numFmtId="166" fontId="3" fillId="59" borderId="38" xfId="34232" applyNumberFormat="1" applyFont="1" applyFill="1" applyBorder="1" applyAlignment="1">
      <alignment horizontal="center"/>
    </xf>
    <xf numFmtId="166" fontId="4" fillId="64" borderId="48" xfId="0" applyNumberFormat="1" applyFont="1" applyFill="1" applyBorder="1" applyAlignment="1">
      <alignment horizontal="center" vertical="center"/>
    </xf>
    <xf numFmtId="166" fontId="4" fillId="64" borderId="6" xfId="0" applyNumberFormat="1" applyFont="1" applyFill="1" applyBorder="1" applyAlignment="1">
      <alignment horizontal="center" vertical="center"/>
    </xf>
    <xf numFmtId="0" fontId="4" fillId="61" borderId="5" xfId="0" applyFont="1" applyFill="1" applyBorder="1" applyAlignment="1">
      <alignment horizontal="center" textRotation="90" wrapText="1"/>
    </xf>
    <xf numFmtId="0" fontId="4" fillId="61" borderId="47" xfId="0" applyFont="1" applyFill="1" applyBorder="1" applyAlignment="1">
      <alignment horizontal="center" textRotation="90" wrapText="1"/>
    </xf>
    <xf numFmtId="0" fontId="4" fillId="61" borderId="6" xfId="0" applyFont="1" applyFill="1" applyBorder="1" applyAlignment="1">
      <alignment horizontal="center" textRotation="90" wrapText="1"/>
    </xf>
    <xf numFmtId="0" fontId="4" fillId="61" borderId="48" xfId="0" applyFont="1" applyFill="1" applyBorder="1" applyAlignment="1">
      <alignment horizontal="center" textRotation="90" wrapText="1"/>
    </xf>
    <xf numFmtId="0" fontId="4" fillId="61" borderId="49" xfId="0" applyFont="1" applyFill="1" applyBorder="1" applyAlignment="1">
      <alignment horizontal="center" textRotation="90" wrapText="1"/>
    </xf>
    <xf numFmtId="0" fontId="4" fillId="61" borderId="50" xfId="0" applyFont="1" applyFill="1" applyBorder="1" applyAlignment="1">
      <alignment horizontal="center" textRotation="90" wrapText="1"/>
    </xf>
    <xf numFmtId="166" fontId="4" fillId="59" borderId="4" xfId="0" applyNumberFormat="1" applyFont="1" applyFill="1" applyBorder="1" applyAlignment="1">
      <alignment horizontal="center" vertical="center"/>
    </xf>
    <xf numFmtId="166" fontId="4" fillId="60" borderId="4" xfId="0" applyNumberFormat="1" applyFont="1" applyFill="1" applyBorder="1" applyAlignment="1">
      <alignment horizontal="center" vertical="center"/>
    </xf>
    <xf numFmtId="166" fontId="3" fillId="65" borderId="8" xfId="34232" applyNumberFormat="1" applyFont="1" applyFill="1" applyBorder="1" applyAlignment="1">
      <alignment horizontal="center"/>
    </xf>
    <xf numFmtId="166" fontId="3" fillId="65" borderId="9" xfId="34232" applyNumberFormat="1" applyFont="1" applyFill="1" applyBorder="1" applyAlignment="1">
      <alignment horizontal="center"/>
    </xf>
    <xf numFmtId="166" fontId="3" fillId="65" borderId="10" xfId="34232" applyNumberFormat="1" applyFont="1" applyFill="1" applyBorder="1" applyAlignment="1">
      <alignment horizontal="center"/>
    </xf>
    <xf numFmtId="166" fontId="4" fillId="65" borderId="4" xfId="0" applyNumberFormat="1" applyFont="1" applyFill="1" applyBorder="1" applyAlignment="1">
      <alignment horizontal="center" vertical="center"/>
    </xf>
    <xf numFmtId="166" fontId="3" fillId="65" borderId="36" xfId="34232" applyNumberFormat="1" applyFont="1" applyFill="1" applyBorder="1" applyAlignment="1">
      <alignment horizontal="center"/>
    </xf>
    <xf numFmtId="0" fontId="0" fillId="0" borderId="0" xfId="0" applyAlignment="1">
      <alignment wrapText="1"/>
    </xf>
    <xf numFmtId="0" fontId="0" fillId="0" borderId="0" xfId="0" applyAlignment="1">
      <alignment horizontal="right"/>
    </xf>
    <xf numFmtId="0" fontId="47" fillId="0" borderId="0" xfId="34233" applyFont="1"/>
    <xf numFmtId="0" fontId="47" fillId="0" borderId="69" xfId="34233" applyFont="1" applyBorder="1"/>
    <xf numFmtId="0" fontId="47" fillId="0" borderId="0" xfId="34233" applyFont="1" applyBorder="1"/>
    <xf numFmtId="0" fontId="51" fillId="0" borderId="0" xfId="34234" applyFont="1" applyAlignment="1">
      <alignment horizontal="left" indent="2"/>
    </xf>
    <xf numFmtId="0" fontId="53" fillId="0" borderId="0" xfId="34233" applyFont="1"/>
    <xf numFmtId="0" fontId="54" fillId="0" borderId="0" xfId="34233" applyFont="1" applyFill="1" applyBorder="1" applyAlignment="1">
      <alignment vertical="center" wrapText="1"/>
    </xf>
    <xf numFmtId="0" fontId="55" fillId="0" borderId="0" xfId="34233" applyFont="1" applyFill="1" applyBorder="1" applyAlignment="1">
      <alignment vertical="center" wrapText="1"/>
    </xf>
    <xf numFmtId="0" fontId="1" fillId="0" borderId="0" xfId="34279"/>
    <xf numFmtId="0" fontId="47" fillId="0" borderId="0" xfId="34279" applyFont="1"/>
    <xf numFmtId="0" fontId="57" fillId="0" borderId="0" xfId="34234" applyFont="1" applyAlignment="1">
      <alignment horizontal="right" vertical="center" indent="1"/>
    </xf>
    <xf numFmtId="0" fontId="61" fillId="0" borderId="0" xfId="34279" applyFont="1" applyFill="1" applyBorder="1" applyAlignment="1">
      <alignment horizontal="center" vertical="center" wrapText="1"/>
    </xf>
    <xf numFmtId="0" fontId="61" fillId="0" borderId="0" xfId="34279" applyFont="1" applyFill="1" applyBorder="1" applyAlignment="1">
      <alignment horizontal="center" vertical="center"/>
    </xf>
    <xf numFmtId="0" fontId="1" fillId="0" borderId="0" xfId="34279" applyFill="1" applyBorder="1"/>
    <xf numFmtId="0" fontId="1" fillId="0" borderId="0" xfId="34279" applyAlignment="1">
      <alignment vertical="center"/>
    </xf>
    <xf numFmtId="0" fontId="47" fillId="0" borderId="0" xfId="34279" applyFont="1" applyBorder="1"/>
    <xf numFmtId="0" fontId="62" fillId="0" borderId="0" xfId="34279" applyFont="1" applyBorder="1" applyAlignment="1">
      <alignment horizontal="right" vertical="top" indent="1"/>
    </xf>
    <xf numFmtId="0" fontId="63" fillId="0" borderId="0" xfId="34279" applyFont="1" applyFill="1" applyBorder="1" applyAlignment="1">
      <alignment vertical="top"/>
    </xf>
    <xf numFmtId="167" fontId="63" fillId="0" borderId="0" xfId="34279" applyNumberFormat="1" applyFont="1" applyFill="1" applyBorder="1" applyAlignment="1">
      <alignment horizontal="left" vertical="top"/>
    </xf>
    <xf numFmtId="0" fontId="63" fillId="0" borderId="0" xfId="34279" applyFont="1" applyFill="1" applyBorder="1" applyAlignment="1">
      <alignment vertical="top" wrapText="1"/>
    </xf>
    <xf numFmtId="0" fontId="52" fillId="0" borderId="0" xfId="34234" applyFont="1" applyFill="1" applyBorder="1" applyAlignment="1">
      <alignment vertical="top"/>
    </xf>
    <xf numFmtId="0" fontId="48" fillId="0" borderId="0" xfId="34279" applyFont="1" applyBorder="1" applyAlignment="1">
      <alignment horizontal="right" vertical="top" indent="1"/>
    </xf>
    <xf numFmtId="0" fontId="64" fillId="0" borderId="0" xfId="34279" applyFont="1" applyBorder="1" applyAlignment="1">
      <alignment vertical="top" wrapText="1"/>
    </xf>
    <xf numFmtId="0" fontId="47" fillId="0" borderId="0" xfId="0" applyFont="1"/>
    <xf numFmtId="0" fontId="47" fillId="0" borderId="0" xfId="0" applyFont="1" applyBorder="1" applyAlignment="1">
      <alignment horizontal="right" vertical="top" indent="1"/>
    </xf>
    <xf numFmtId="0" fontId="66" fillId="0" borderId="0" xfId="34269" applyFont="1" applyBorder="1" applyAlignment="1">
      <alignment vertical="top"/>
    </xf>
    <xf numFmtId="0" fontId="66" fillId="0" borderId="0" xfId="34234" applyFont="1" applyBorder="1" applyAlignment="1">
      <alignment vertical="top" wrapText="1"/>
    </xf>
    <xf numFmtId="0" fontId="3" fillId="2" borderId="4" xfId="0" applyFont="1" applyFill="1" applyBorder="1" applyAlignment="1">
      <alignment horizontal="center" wrapText="1"/>
    </xf>
    <xf numFmtId="164" fontId="3" fillId="3" borderId="4" xfId="0" applyNumberFormat="1" applyFont="1" applyFill="1" applyBorder="1" applyAlignment="1">
      <alignment horizontal="center" wrapText="1"/>
    </xf>
    <xf numFmtId="0" fontId="3" fillId="2" borderId="14" xfId="0" applyFont="1" applyFill="1" applyBorder="1" applyAlignment="1">
      <alignment horizontal="left" vertical="top" wrapText="1"/>
    </xf>
    <xf numFmtId="164" fontId="3" fillId="3" borderId="13" xfId="0" applyNumberFormat="1" applyFont="1" applyFill="1" applyBorder="1" applyAlignment="1">
      <alignment vertical="top"/>
    </xf>
    <xf numFmtId="0" fontId="3" fillId="2" borderId="11" xfId="0" applyFont="1" applyFill="1" applyBorder="1" applyAlignment="1">
      <alignment horizontal="left" vertical="top" wrapText="1"/>
    </xf>
    <xf numFmtId="164" fontId="3" fillId="3" borderId="9" xfId="0" applyNumberFormat="1" applyFont="1" applyFill="1" applyBorder="1" applyAlignment="1">
      <alignment vertical="top"/>
    </xf>
    <xf numFmtId="0" fontId="3" fillId="2" borderId="12" xfId="0" applyFont="1" applyFill="1" applyBorder="1" applyAlignment="1">
      <alignment horizontal="left" vertical="top" wrapText="1"/>
    </xf>
    <xf numFmtId="164" fontId="3" fillId="3" borderId="10" xfId="0" applyNumberFormat="1" applyFont="1" applyFill="1" applyBorder="1" applyAlignment="1">
      <alignment vertical="top"/>
    </xf>
    <xf numFmtId="0" fontId="52" fillId="0" borderId="0" xfId="34234" applyFont="1" applyFill="1" applyBorder="1" applyAlignment="1">
      <alignment vertical="top" wrapText="1"/>
    </xf>
    <xf numFmtId="0" fontId="64" fillId="0" borderId="0" xfId="0" applyFont="1" applyFill="1" applyBorder="1" applyAlignment="1" applyProtection="1">
      <alignment horizontal="left" vertical="top" wrapText="1"/>
      <protection locked="0"/>
    </xf>
    <xf numFmtId="49" fontId="47" fillId="0" borderId="0" xfId="34233" applyNumberFormat="1" applyFont="1" applyFill="1" applyAlignment="1">
      <alignment horizontal="center"/>
    </xf>
    <xf numFmtId="0" fontId="47" fillId="0" borderId="0" xfId="34233" applyFont="1" applyBorder="1" applyAlignment="1">
      <alignment horizontal="right" vertical="center" indent="2"/>
    </xf>
    <xf numFmtId="0" fontId="47" fillId="0" borderId="70" xfId="34233" applyFont="1" applyBorder="1" applyAlignment="1">
      <alignment horizontal="right" vertical="center" indent="2"/>
    </xf>
    <xf numFmtId="0" fontId="49" fillId="0" borderId="0" xfId="34233" applyFont="1" applyAlignment="1">
      <alignment horizontal="center"/>
    </xf>
    <xf numFmtId="0" fontId="48" fillId="0" borderId="0" xfId="34233" applyFont="1" applyAlignment="1">
      <alignment horizontal="center"/>
    </xf>
    <xf numFmtId="0" fontId="54" fillId="66" borderId="78" xfId="34233" applyFont="1" applyFill="1" applyBorder="1" applyAlignment="1">
      <alignment horizontal="center"/>
    </xf>
    <xf numFmtId="0" fontId="54" fillId="66" borderId="77" xfId="34233" applyFont="1" applyFill="1" applyBorder="1" applyAlignment="1">
      <alignment horizontal="center"/>
    </xf>
    <xf numFmtId="0" fontId="54" fillId="66" borderId="76" xfId="34233" applyFont="1" applyFill="1" applyBorder="1" applyAlignment="1">
      <alignment horizontal="center"/>
    </xf>
    <xf numFmtId="0" fontId="54" fillId="66" borderId="75" xfId="34233" applyFont="1" applyFill="1" applyBorder="1" applyAlignment="1">
      <alignment horizontal="center" vertical="center"/>
    </xf>
    <xf numFmtId="0" fontId="54" fillId="66" borderId="0" xfId="34233" applyFont="1" applyFill="1" applyBorder="1" applyAlignment="1">
      <alignment horizontal="center" vertical="center"/>
    </xf>
    <xf numFmtId="0" fontId="54" fillId="66" borderId="74" xfId="34233" applyFont="1" applyFill="1" applyBorder="1" applyAlignment="1">
      <alignment horizontal="center" vertical="center"/>
    </xf>
    <xf numFmtId="0" fontId="54" fillId="66" borderId="73" xfId="34233" applyFont="1" applyFill="1" applyBorder="1" applyAlignment="1">
      <alignment horizontal="center" vertical="top"/>
    </xf>
    <xf numFmtId="0" fontId="54" fillId="66" borderId="72" xfId="34233" applyFont="1" applyFill="1" applyBorder="1" applyAlignment="1">
      <alignment horizontal="center" vertical="top"/>
    </xf>
    <xf numFmtId="0" fontId="54" fillId="66" borderId="71" xfId="34233" applyFont="1" applyFill="1" applyBorder="1" applyAlignment="1">
      <alignment horizontal="center" vertical="top"/>
    </xf>
    <xf numFmtId="0" fontId="60" fillId="66" borderId="79" xfId="34279" applyFont="1" applyFill="1" applyBorder="1" applyAlignment="1">
      <alignment horizontal="center" vertical="center" wrapText="1"/>
    </xf>
    <xf numFmtId="0" fontId="60" fillId="66" borderId="80" xfId="34279" applyFont="1" applyFill="1" applyBorder="1" applyAlignment="1">
      <alignment horizontal="center" vertical="center"/>
    </xf>
    <xf numFmtId="0" fontId="60" fillId="66" borderId="81" xfId="34279" applyFont="1" applyFill="1" applyBorder="1" applyAlignment="1">
      <alignment horizontal="center" vertical="center"/>
    </xf>
    <xf numFmtId="0" fontId="48" fillId="0" borderId="0" xfId="34279" applyFont="1" applyAlignment="1">
      <alignment horizontal="left" vertical="center"/>
    </xf>
    <xf numFmtId="0" fontId="65" fillId="0" borderId="0" xfId="0" applyFont="1" applyAlignment="1">
      <alignment horizontal="left"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4" fillId="0" borderId="5" xfId="0" applyFont="1" applyBorder="1" applyAlignment="1">
      <alignment horizontal="center"/>
    </xf>
    <xf numFmtId="0" fontId="4" fillId="0" borderId="7" xfId="0" applyFont="1" applyBorder="1" applyAlignment="1">
      <alignment horizontal="center"/>
    </xf>
    <xf numFmtId="0" fontId="4" fillId="61" borderId="41" xfId="0" applyFont="1" applyFill="1" applyBorder="1" applyAlignment="1">
      <alignment horizontal="center" wrapText="1"/>
    </xf>
    <xf numFmtId="0" fontId="4" fillId="61" borderId="42" xfId="0" applyFont="1" applyFill="1" applyBorder="1" applyAlignment="1">
      <alignment horizontal="center" wrapText="1"/>
    </xf>
    <xf numFmtId="0" fontId="4" fillId="61" borderId="40" xfId="0" applyFont="1" applyFill="1" applyBorder="1" applyAlignment="1">
      <alignment horizontal="center" wrapText="1"/>
    </xf>
    <xf numFmtId="0" fontId="4" fillId="61" borderId="37" xfId="0" applyFont="1" applyFill="1" applyBorder="1" applyAlignment="1">
      <alignment horizontal="center" wrapText="1"/>
    </xf>
    <xf numFmtId="0" fontId="4" fillId="61" borderId="46" xfId="0" applyFont="1" applyFill="1" applyBorder="1" applyAlignment="1">
      <alignment horizontal="center" wrapText="1"/>
    </xf>
    <xf numFmtId="0" fontId="4" fillId="61" borderId="45" xfId="0" applyFont="1" applyFill="1" applyBorder="1" applyAlignment="1">
      <alignment horizontal="center" wrapText="1"/>
    </xf>
    <xf numFmtId="166" fontId="4" fillId="60" borderId="13" xfId="34232" applyNumberFormat="1" applyFont="1" applyFill="1" applyBorder="1" applyAlignment="1">
      <alignment horizontal="center" textRotation="90" wrapText="1"/>
    </xf>
    <xf numFmtId="166" fontId="4" fillId="60" borderId="39" xfId="34232" applyNumberFormat="1" applyFont="1" applyFill="1" applyBorder="1" applyAlignment="1">
      <alignment horizontal="center" textRotation="90" wrapText="1"/>
    </xf>
    <xf numFmtId="166" fontId="4" fillId="60" borderId="38" xfId="34232" applyNumberFormat="1" applyFont="1" applyFill="1" applyBorder="1" applyAlignment="1">
      <alignment horizontal="center" textRotation="90" wrapText="1"/>
    </xf>
    <xf numFmtId="166" fontId="4" fillId="65" borderId="40" xfId="34232" applyNumberFormat="1" applyFont="1" applyFill="1" applyBorder="1" applyAlignment="1">
      <alignment horizontal="center" textRotation="90" wrapText="1"/>
    </xf>
    <xf numFmtId="166" fontId="4" fillId="65" borderId="43" xfId="34232" applyNumberFormat="1" applyFont="1" applyFill="1" applyBorder="1" applyAlignment="1">
      <alignment horizontal="center" textRotation="90" wrapText="1"/>
    </xf>
    <xf numFmtId="166" fontId="4" fillId="65" borderId="45" xfId="34232" applyNumberFormat="1" applyFont="1" applyFill="1" applyBorder="1" applyAlignment="1">
      <alignment horizontal="center" textRotation="90" wrapText="1"/>
    </xf>
    <xf numFmtId="0" fontId="4" fillId="64" borderId="5" xfId="0" applyFont="1" applyFill="1" applyBorder="1" applyAlignment="1">
      <alignment horizontal="center" wrapText="1"/>
    </xf>
    <xf numFmtId="0" fontId="4" fillId="64" borderId="7" xfId="0" applyFont="1" applyFill="1" applyBorder="1" applyAlignment="1">
      <alignment horizontal="center" wrapText="1"/>
    </xf>
    <xf numFmtId="0" fontId="4" fillId="61" borderId="0" xfId="0" applyFont="1" applyFill="1" applyBorder="1" applyAlignment="1">
      <alignment horizontal="center" wrapText="1"/>
    </xf>
    <xf numFmtId="0" fontId="4" fillId="61" borderId="39" xfId="0" applyFont="1" applyFill="1" applyBorder="1" applyAlignment="1">
      <alignment horizontal="center" textRotation="90" wrapText="1"/>
    </xf>
    <xf numFmtId="0" fontId="4" fillId="61" borderId="38" xfId="0" applyFont="1" applyFill="1" applyBorder="1" applyAlignment="1">
      <alignment horizontal="center" textRotation="90" wrapText="1"/>
    </xf>
  </cellXfs>
  <cellStyles count="34280">
    <cellStyle name="20% - Accent1 10" xfId="1"/>
    <cellStyle name="20% - Accent1 10 2" xfId="2"/>
    <cellStyle name="20% - Accent1 10 3" xfId="3"/>
    <cellStyle name="20% - Accent1 10 4" xfId="4"/>
    <cellStyle name="20% - Accent1 11" xfId="5"/>
    <cellStyle name="20% - Accent1 11 2" xfId="6"/>
    <cellStyle name="20% - Accent1 11 3" xfId="7"/>
    <cellStyle name="20% - Accent1 11 4" xfId="8"/>
    <cellStyle name="20% - Accent1 12" xfId="9"/>
    <cellStyle name="20% - Accent1 12 2" xfId="10"/>
    <cellStyle name="20% - Accent1 12 3" xfId="11"/>
    <cellStyle name="20% - Accent1 12 4" xfId="12"/>
    <cellStyle name="20% - Accent1 13" xfId="13"/>
    <cellStyle name="20% - Accent1 13 2" xfId="14"/>
    <cellStyle name="20% - Accent1 13 3" xfId="15"/>
    <cellStyle name="20% - Accent1 13 4" xfId="16"/>
    <cellStyle name="20% - Accent1 14" xfId="17"/>
    <cellStyle name="20% - Accent1 14 2" xfId="18"/>
    <cellStyle name="20% - Accent1 14 3" xfId="19"/>
    <cellStyle name="20% - Accent1 14 4" xfId="20"/>
    <cellStyle name="20% - Accent1 15" xfId="21"/>
    <cellStyle name="20% - Accent1 15 2" xfId="22"/>
    <cellStyle name="20% - Accent1 15 3" xfId="23"/>
    <cellStyle name="20% - Accent1 15 4" xfId="24"/>
    <cellStyle name="20% - Accent1 16" xfId="25"/>
    <cellStyle name="20% - Accent1 16 2" xfId="26"/>
    <cellStyle name="20% - Accent1 16 3" xfId="27"/>
    <cellStyle name="20% - Accent1 16 4" xfId="28"/>
    <cellStyle name="20% - Accent1 17" xfId="29"/>
    <cellStyle name="20% - Accent1 17 2" xfId="30"/>
    <cellStyle name="20% - Accent1 17 3" xfId="31"/>
    <cellStyle name="20% - Accent1 17 4" xfId="32"/>
    <cellStyle name="20% - Accent1 18" xfId="33"/>
    <cellStyle name="20% - Accent1 18 2" xfId="34"/>
    <cellStyle name="20% - Accent1 18 3" xfId="35"/>
    <cellStyle name="20% - Accent1 18 4" xfId="36"/>
    <cellStyle name="20% - Accent1 19" xfId="37"/>
    <cellStyle name="20% - Accent1 19 2" xfId="38"/>
    <cellStyle name="20% - Accent1 19 3" xfId="39"/>
    <cellStyle name="20% - Accent1 19 4" xfId="40"/>
    <cellStyle name="20% - Accent1 2" xfId="41"/>
    <cellStyle name="20% - Accent1 2 10" xfId="42"/>
    <cellStyle name="20% - Accent1 2 10 2" xfId="43"/>
    <cellStyle name="20% - Accent1 2 10 2 2" xfId="44"/>
    <cellStyle name="20% - Accent1 2 10 2 3" xfId="45"/>
    <cellStyle name="20% - Accent1 2 10 2 4" xfId="46"/>
    <cellStyle name="20% - Accent1 2 10 2 5" xfId="47"/>
    <cellStyle name="20% - Accent1 2 10 2 6" xfId="48"/>
    <cellStyle name="20% - Accent1 2 10 2 7" xfId="49"/>
    <cellStyle name="20% - Accent1 2 10 3" xfId="50"/>
    <cellStyle name="20% - Accent1 2 10 4" xfId="51"/>
    <cellStyle name="20% - Accent1 2 10 5" xfId="52"/>
    <cellStyle name="20% - Accent1 2 10 6" xfId="53"/>
    <cellStyle name="20% - Accent1 2 10 7" xfId="54"/>
    <cellStyle name="20% - Accent1 2 10 8" xfId="55"/>
    <cellStyle name="20% - Accent1 2 11" xfId="56"/>
    <cellStyle name="20% - Accent1 2 11 2" xfId="57"/>
    <cellStyle name="20% - Accent1 2 11 3" xfId="58"/>
    <cellStyle name="20% - Accent1 2 11 4" xfId="59"/>
    <cellStyle name="20% - Accent1 2 12" xfId="60"/>
    <cellStyle name="20% - Accent1 2 13" xfId="61"/>
    <cellStyle name="20% - Accent1 2 14" xfId="62"/>
    <cellStyle name="20% - Accent1 2 15" xfId="63"/>
    <cellStyle name="20% - Accent1 2 16" xfId="64"/>
    <cellStyle name="20% - Accent1 2 17" xfId="65"/>
    <cellStyle name="20% - Accent1 2 18" xfId="66"/>
    <cellStyle name="20% - Accent1 2 19" xfId="67"/>
    <cellStyle name="20% - Accent1 2 2" xfId="68"/>
    <cellStyle name="20% - Accent1 2 2 2" xfId="69"/>
    <cellStyle name="20% - Accent1 2 2 3" xfId="70"/>
    <cellStyle name="20% - Accent1 2 2 4" xfId="71"/>
    <cellStyle name="20% - Accent1 2 20" xfId="72"/>
    <cellStyle name="20% - Accent1 2 21" xfId="73"/>
    <cellStyle name="20% - Accent1 2 22" xfId="74"/>
    <cellStyle name="20% - Accent1 2 3" xfId="75"/>
    <cellStyle name="20% - Accent1 2 3 2" xfId="76"/>
    <cellStyle name="20% - Accent1 2 3 3" xfId="77"/>
    <cellStyle name="20% - Accent1 2 3 4" xfId="78"/>
    <cellStyle name="20% - Accent1 2 4" xfId="79"/>
    <cellStyle name="20% - Accent1 2 4 2" xfId="80"/>
    <cellStyle name="20% - Accent1 2 5" xfId="81"/>
    <cellStyle name="20% - Accent1 2 5 2" xfId="82"/>
    <cellStyle name="20% - Accent1 2 6" xfId="83"/>
    <cellStyle name="20% - Accent1 2 7" xfId="84"/>
    <cellStyle name="20% - Accent1 2 8" xfId="85"/>
    <cellStyle name="20% - Accent1 2 8 2" xfId="86"/>
    <cellStyle name="20% - Accent1 2 8 2 2" xfId="87"/>
    <cellStyle name="20% - Accent1 2 8 2 3" xfId="88"/>
    <cellStyle name="20% - Accent1 2 8 2 4" xfId="89"/>
    <cellStyle name="20% - Accent1 2 8 2 5" xfId="90"/>
    <cellStyle name="20% - Accent1 2 8 2 6" xfId="91"/>
    <cellStyle name="20% - Accent1 2 8 2 7" xfId="92"/>
    <cellStyle name="20% - Accent1 2 8 3" xfId="93"/>
    <cellStyle name="20% - Accent1 2 8 4" xfId="94"/>
    <cellStyle name="20% - Accent1 2 8 5" xfId="95"/>
    <cellStyle name="20% - Accent1 2 8 6" xfId="96"/>
    <cellStyle name="20% - Accent1 2 8 7" xfId="97"/>
    <cellStyle name="20% - Accent1 2 8 8" xfId="98"/>
    <cellStyle name="20% - Accent1 2 9" xfId="99"/>
    <cellStyle name="20% - Accent1 2 9 2" xfId="100"/>
    <cellStyle name="20% - Accent1 2 9 2 2" xfId="101"/>
    <cellStyle name="20% - Accent1 2 9 2 3" xfId="102"/>
    <cellStyle name="20% - Accent1 2 9 2 4" xfId="103"/>
    <cellStyle name="20% - Accent1 2 9 2 5" xfId="104"/>
    <cellStyle name="20% - Accent1 2 9 2 6" xfId="105"/>
    <cellStyle name="20% - Accent1 2 9 2 7" xfId="106"/>
    <cellStyle name="20% - Accent1 2 9 3" xfId="107"/>
    <cellStyle name="20% - Accent1 2 9 4" xfId="108"/>
    <cellStyle name="20% - Accent1 2 9 5" xfId="109"/>
    <cellStyle name="20% - Accent1 2 9 6" xfId="110"/>
    <cellStyle name="20% - Accent1 2 9 7" xfId="111"/>
    <cellStyle name="20% - Accent1 2 9 8" xfId="112"/>
    <cellStyle name="20% - Accent1 20" xfId="113"/>
    <cellStyle name="20% - Accent1 20 2" xfId="114"/>
    <cellStyle name="20% - Accent1 20 3" xfId="115"/>
    <cellStyle name="20% - Accent1 20 4" xfId="116"/>
    <cellStyle name="20% - Accent1 21" xfId="117"/>
    <cellStyle name="20% - Accent1 21 2" xfId="118"/>
    <cellStyle name="20% - Accent1 21 3" xfId="119"/>
    <cellStyle name="20% - Accent1 21 4" xfId="120"/>
    <cellStyle name="20% - Accent1 22" xfId="121"/>
    <cellStyle name="20% - Accent1 22 2" xfId="122"/>
    <cellStyle name="20% - Accent1 22 3" xfId="123"/>
    <cellStyle name="20% - Accent1 22 4" xfId="124"/>
    <cellStyle name="20% - Accent1 23" xfId="125"/>
    <cellStyle name="20% - Accent1 23 2" xfId="126"/>
    <cellStyle name="20% - Accent1 23 3" xfId="127"/>
    <cellStyle name="20% - Accent1 23 4" xfId="128"/>
    <cellStyle name="20% - Accent1 24" xfId="129"/>
    <cellStyle name="20% - Accent1 24 2" xfId="130"/>
    <cellStyle name="20% - Accent1 24 3" xfId="131"/>
    <cellStyle name="20% - Accent1 24 4" xfId="132"/>
    <cellStyle name="20% - Accent1 25" xfId="133"/>
    <cellStyle name="20% - Accent1 25 2" xfId="134"/>
    <cellStyle name="20% - Accent1 25 3" xfId="135"/>
    <cellStyle name="20% - Accent1 25 4" xfId="136"/>
    <cellStyle name="20% - Accent1 26" xfId="137"/>
    <cellStyle name="20% - Accent1 26 2" xfId="138"/>
    <cellStyle name="20% - Accent1 26 3" xfId="139"/>
    <cellStyle name="20% - Accent1 26 4" xfId="140"/>
    <cellStyle name="20% - Accent1 27" xfId="141"/>
    <cellStyle name="20% - Accent1 27 2" xfId="142"/>
    <cellStyle name="20% - Accent1 27 3" xfId="143"/>
    <cellStyle name="20% - Accent1 27 4" xfId="144"/>
    <cellStyle name="20% - Accent1 28" xfId="145"/>
    <cellStyle name="20% - Accent1 28 2" xfId="146"/>
    <cellStyle name="20% - Accent1 28 3" xfId="147"/>
    <cellStyle name="20% - Accent1 28 4" xfId="148"/>
    <cellStyle name="20% - Accent1 29" xfId="149"/>
    <cellStyle name="20% - Accent1 29 2" xfId="150"/>
    <cellStyle name="20% - Accent1 29 3" xfId="151"/>
    <cellStyle name="20% - Accent1 29 4" xfId="152"/>
    <cellStyle name="20% - Accent1 3" xfId="153"/>
    <cellStyle name="20% - Accent1 3 2" xfId="154"/>
    <cellStyle name="20% - Accent1 3 2 2" xfId="155"/>
    <cellStyle name="20% - Accent1 3 2 2 2" xfId="156"/>
    <cellStyle name="20% - Accent1 3 2 2 2 2" xfId="157"/>
    <cellStyle name="20% - Accent1 3 2 2 2 3" xfId="158"/>
    <cellStyle name="20% - Accent1 3 2 2 2 4" xfId="159"/>
    <cellStyle name="20% - Accent1 3 2 2 2 5" xfId="160"/>
    <cellStyle name="20% - Accent1 3 2 2 2 6" xfId="161"/>
    <cellStyle name="20% - Accent1 3 2 2 2 7" xfId="162"/>
    <cellStyle name="20% - Accent1 3 2 2 3" xfId="163"/>
    <cellStyle name="20% - Accent1 3 2 2 4" xfId="164"/>
    <cellStyle name="20% - Accent1 3 2 2 5" xfId="165"/>
    <cellStyle name="20% - Accent1 3 2 2 6" xfId="166"/>
    <cellStyle name="20% - Accent1 3 2 2 7" xfId="167"/>
    <cellStyle name="20% - Accent1 3 2 2 8" xfId="168"/>
    <cellStyle name="20% - Accent1 3 2 3" xfId="169"/>
    <cellStyle name="20% - Accent1 3 2 4" xfId="170"/>
    <cellStyle name="20% - Accent1 3 2 5" xfId="171"/>
    <cellStyle name="20% - Accent1 3 2 6" xfId="172"/>
    <cellStyle name="20% - Accent1 3 2 7" xfId="173"/>
    <cellStyle name="20% - Accent1 3 2 8" xfId="174"/>
    <cellStyle name="20% - Accent1 3 3" xfId="175"/>
    <cellStyle name="20% - Accent1 3 4" xfId="176"/>
    <cellStyle name="20% - Accent1 3 4 2" xfId="177"/>
    <cellStyle name="20% - Accent1 3 4 3" xfId="178"/>
    <cellStyle name="20% - Accent1 3 5" xfId="179"/>
    <cellStyle name="20% - Accent1 3 6" xfId="180"/>
    <cellStyle name="20% - Accent1 3 7" xfId="181"/>
    <cellStyle name="20% - Accent1 30" xfId="182"/>
    <cellStyle name="20% - Accent1 30 2" xfId="183"/>
    <cellStyle name="20% - Accent1 30 3" xfId="184"/>
    <cellStyle name="20% - Accent1 30 4" xfId="185"/>
    <cellStyle name="20% - Accent1 31" xfId="186"/>
    <cellStyle name="20% - Accent1 32" xfId="187"/>
    <cellStyle name="20% - Accent1 33" xfId="34235"/>
    <cellStyle name="20% - Accent1 4" xfId="188"/>
    <cellStyle name="20% - Accent1 4 2" xfId="189"/>
    <cellStyle name="20% - Accent1 4 2 2" xfId="190"/>
    <cellStyle name="20% - Accent1 4 2 3" xfId="191"/>
    <cellStyle name="20% - Accent1 4 2 4" xfId="192"/>
    <cellStyle name="20% - Accent1 4 2 5" xfId="193"/>
    <cellStyle name="20% - Accent1 4 2 6" xfId="194"/>
    <cellStyle name="20% - Accent1 4 2 7" xfId="195"/>
    <cellStyle name="20% - Accent1 4 3" xfId="196"/>
    <cellStyle name="20% - Accent1 4 3 2" xfId="197"/>
    <cellStyle name="20% - Accent1 4 3 3" xfId="198"/>
    <cellStyle name="20% - Accent1 4 3 4" xfId="199"/>
    <cellStyle name="20% - Accent1 4 3 5" xfId="200"/>
    <cellStyle name="20% - Accent1 4 3 6" xfId="201"/>
    <cellStyle name="20% - Accent1 4 3 7" xfId="202"/>
    <cellStyle name="20% - Accent1 4 4" xfId="203"/>
    <cellStyle name="20% - Accent1 4 5" xfId="204"/>
    <cellStyle name="20% - Accent1 4 6" xfId="205"/>
    <cellStyle name="20% - Accent1 4 7" xfId="206"/>
    <cellStyle name="20% - Accent1 4 8" xfId="207"/>
    <cellStyle name="20% - Accent1 4 9" xfId="208"/>
    <cellStyle name="20% - Accent1 5" xfId="209"/>
    <cellStyle name="20% - Accent1 5 2" xfId="210"/>
    <cellStyle name="20% - Accent1 5 2 2" xfId="211"/>
    <cellStyle name="20% - Accent1 5 2 3" xfId="212"/>
    <cellStyle name="20% - Accent1 5 2 4" xfId="213"/>
    <cellStyle name="20% - Accent1 5 2 5" xfId="214"/>
    <cellStyle name="20% - Accent1 5 2 6" xfId="215"/>
    <cellStyle name="20% - Accent1 5 2 7" xfId="216"/>
    <cellStyle name="20% - Accent1 5 3" xfId="217"/>
    <cellStyle name="20% - Accent1 5 3 2" xfId="218"/>
    <cellStyle name="20% - Accent1 5 3 3" xfId="219"/>
    <cellStyle name="20% - Accent1 5 3 4" xfId="220"/>
    <cellStyle name="20% - Accent1 5 3 5" xfId="221"/>
    <cellStyle name="20% - Accent1 5 3 6" xfId="222"/>
    <cellStyle name="20% - Accent1 5 3 7" xfId="223"/>
    <cellStyle name="20% - Accent1 5 4" xfId="224"/>
    <cellStyle name="20% - Accent1 5 5" xfId="225"/>
    <cellStyle name="20% - Accent1 5 6" xfId="226"/>
    <cellStyle name="20% - Accent1 5 7" xfId="227"/>
    <cellStyle name="20% - Accent1 5 8" xfId="228"/>
    <cellStyle name="20% - Accent1 5 9" xfId="229"/>
    <cellStyle name="20% - Accent1 6" xfId="230"/>
    <cellStyle name="20% - Accent1 6 2" xfId="231"/>
    <cellStyle name="20% - Accent1 6 2 2" xfId="232"/>
    <cellStyle name="20% - Accent1 6 2 3" xfId="233"/>
    <cellStyle name="20% - Accent1 6 2 4" xfId="234"/>
    <cellStyle name="20% - Accent1 6 2 5" xfId="235"/>
    <cellStyle name="20% - Accent1 6 2 6" xfId="236"/>
    <cellStyle name="20% - Accent1 6 2 7" xfId="237"/>
    <cellStyle name="20% - Accent1 6 3" xfId="238"/>
    <cellStyle name="20% - Accent1 6 3 2" xfId="239"/>
    <cellStyle name="20% - Accent1 6 3 3" xfId="240"/>
    <cellStyle name="20% - Accent1 6 3 4" xfId="241"/>
    <cellStyle name="20% - Accent1 6 3 5" xfId="242"/>
    <cellStyle name="20% - Accent1 6 3 6" xfId="243"/>
    <cellStyle name="20% - Accent1 6 3 7" xfId="244"/>
    <cellStyle name="20% - Accent1 6 4" xfId="245"/>
    <cellStyle name="20% - Accent1 6 5" xfId="246"/>
    <cellStyle name="20% - Accent1 6 6" xfId="247"/>
    <cellStyle name="20% - Accent1 6 7" xfId="248"/>
    <cellStyle name="20% - Accent1 6 8" xfId="249"/>
    <cellStyle name="20% - Accent1 6 9" xfId="250"/>
    <cellStyle name="20% - Accent1 7" xfId="251"/>
    <cellStyle name="20% - Accent1 7 2" xfId="252"/>
    <cellStyle name="20% - Accent1 7 2 2" xfId="253"/>
    <cellStyle name="20% - Accent1 7 2 3" xfId="254"/>
    <cellStyle name="20% - Accent1 7 2 4" xfId="255"/>
    <cellStyle name="20% - Accent1 7 2 5" xfId="256"/>
    <cellStyle name="20% - Accent1 7 2 6" xfId="257"/>
    <cellStyle name="20% - Accent1 7 2 7" xfId="258"/>
    <cellStyle name="20% - Accent1 7 3" xfId="259"/>
    <cellStyle name="20% - Accent1 7 3 2" xfId="260"/>
    <cellStyle name="20% - Accent1 7 3 3" xfId="261"/>
    <cellStyle name="20% - Accent1 7 3 4" xfId="262"/>
    <cellStyle name="20% - Accent1 7 3 5" xfId="263"/>
    <cellStyle name="20% - Accent1 7 3 6" xfId="264"/>
    <cellStyle name="20% - Accent1 7 3 7" xfId="265"/>
    <cellStyle name="20% - Accent1 7 4" xfId="266"/>
    <cellStyle name="20% - Accent1 7 5" xfId="267"/>
    <cellStyle name="20% - Accent1 7 6" xfId="268"/>
    <cellStyle name="20% - Accent1 7 7" xfId="269"/>
    <cellStyle name="20% - Accent1 7 8" xfId="270"/>
    <cellStyle name="20% - Accent1 7 9" xfId="271"/>
    <cellStyle name="20% - Accent1 8" xfId="272"/>
    <cellStyle name="20% - Accent1 8 2" xfId="273"/>
    <cellStyle name="20% - Accent1 8 2 2" xfId="274"/>
    <cellStyle name="20% - Accent1 8 2 3" xfId="275"/>
    <cellStyle name="20% - Accent1 8 2 4" xfId="276"/>
    <cellStyle name="20% - Accent1 8 2 5" xfId="277"/>
    <cellStyle name="20% - Accent1 8 2 6" xfId="278"/>
    <cellStyle name="20% - Accent1 8 2 7" xfId="279"/>
    <cellStyle name="20% - Accent1 8 3" xfId="280"/>
    <cellStyle name="20% - Accent1 8 3 2" xfId="281"/>
    <cellStyle name="20% - Accent1 8 3 3" xfId="282"/>
    <cellStyle name="20% - Accent1 8 3 4" xfId="283"/>
    <cellStyle name="20% - Accent1 8 3 5" xfId="284"/>
    <cellStyle name="20% - Accent1 8 3 6" xfId="285"/>
    <cellStyle name="20% - Accent1 8 3 7" xfId="286"/>
    <cellStyle name="20% - Accent1 8 4" xfId="287"/>
    <cellStyle name="20% - Accent1 8 5" xfId="288"/>
    <cellStyle name="20% - Accent1 8 6" xfId="289"/>
    <cellStyle name="20% - Accent1 8 7" xfId="290"/>
    <cellStyle name="20% - Accent1 8 8" xfId="291"/>
    <cellStyle name="20% - Accent1 8 9" xfId="292"/>
    <cellStyle name="20% - Accent1 9" xfId="293"/>
    <cellStyle name="20% - Accent1 9 2" xfId="294"/>
    <cellStyle name="20% - Accent1 9 3" xfId="295"/>
    <cellStyle name="20% - Accent1 9 4" xfId="296"/>
    <cellStyle name="20% - Accent2 10" xfId="297"/>
    <cellStyle name="20% - Accent2 10 2" xfId="298"/>
    <cellStyle name="20% - Accent2 10 3" xfId="299"/>
    <cellStyle name="20% - Accent2 10 4" xfId="300"/>
    <cellStyle name="20% - Accent2 11" xfId="301"/>
    <cellStyle name="20% - Accent2 11 2" xfId="302"/>
    <cellStyle name="20% - Accent2 11 3" xfId="303"/>
    <cellStyle name="20% - Accent2 11 4" xfId="304"/>
    <cellStyle name="20% - Accent2 12" xfId="305"/>
    <cellStyle name="20% - Accent2 12 2" xfId="306"/>
    <cellStyle name="20% - Accent2 12 3" xfId="307"/>
    <cellStyle name="20% - Accent2 12 4" xfId="308"/>
    <cellStyle name="20% - Accent2 13" xfId="309"/>
    <cellStyle name="20% - Accent2 13 2" xfId="310"/>
    <cellStyle name="20% - Accent2 13 3" xfId="311"/>
    <cellStyle name="20% - Accent2 13 4" xfId="312"/>
    <cellStyle name="20% - Accent2 14" xfId="313"/>
    <cellStyle name="20% - Accent2 14 2" xfId="314"/>
    <cellStyle name="20% - Accent2 14 3" xfId="315"/>
    <cellStyle name="20% - Accent2 14 4" xfId="316"/>
    <cellStyle name="20% - Accent2 15" xfId="317"/>
    <cellStyle name="20% - Accent2 15 2" xfId="318"/>
    <cellStyle name="20% - Accent2 15 3" xfId="319"/>
    <cellStyle name="20% - Accent2 15 4" xfId="320"/>
    <cellStyle name="20% - Accent2 16" xfId="321"/>
    <cellStyle name="20% - Accent2 16 2" xfId="322"/>
    <cellStyle name="20% - Accent2 16 3" xfId="323"/>
    <cellStyle name="20% - Accent2 16 4" xfId="324"/>
    <cellStyle name="20% - Accent2 17" xfId="325"/>
    <cellStyle name="20% - Accent2 17 2" xfId="326"/>
    <cellStyle name="20% - Accent2 17 3" xfId="327"/>
    <cellStyle name="20% - Accent2 17 4" xfId="328"/>
    <cellStyle name="20% - Accent2 18" xfId="329"/>
    <cellStyle name="20% - Accent2 18 2" xfId="330"/>
    <cellStyle name="20% - Accent2 18 3" xfId="331"/>
    <cellStyle name="20% - Accent2 18 4" xfId="332"/>
    <cellStyle name="20% - Accent2 19" xfId="333"/>
    <cellStyle name="20% - Accent2 19 2" xfId="334"/>
    <cellStyle name="20% - Accent2 19 3" xfId="335"/>
    <cellStyle name="20% - Accent2 19 4" xfId="336"/>
    <cellStyle name="20% - Accent2 2" xfId="337"/>
    <cellStyle name="20% - Accent2 2 10" xfId="338"/>
    <cellStyle name="20% - Accent2 2 10 2" xfId="339"/>
    <cellStyle name="20% - Accent2 2 10 2 2" xfId="340"/>
    <cellStyle name="20% - Accent2 2 10 2 3" xfId="341"/>
    <cellStyle name="20% - Accent2 2 10 2 4" xfId="342"/>
    <cellStyle name="20% - Accent2 2 10 2 5" xfId="343"/>
    <cellStyle name="20% - Accent2 2 10 2 6" xfId="344"/>
    <cellStyle name="20% - Accent2 2 10 2 7" xfId="345"/>
    <cellStyle name="20% - Accent2 2 10 3" xfId="346"/>
    <cellStyle name="20% - Accent2 2 10 4" xfId="347"/>
    <cellStyle name="20% - Accent2 2 10 5" xfId="348"/>
    <cellStyle name="20% - Accent2 2 10 6" xfId="349"/>
    <cellStyle name="20% - Accent2 2 10 7" xfId="350"/>
    <cellStyle name="20% - Accent2 2 10 8" xfId="351"/>
    <cellStyle name="20% - Accent2 2 11" xfId="352"/>
    <cellStyle name="20% - Accent2 2 11 2" xfId="353"/>
    <cellStyle name="20% - Accent2 2 11 3" xfId="354"/>
    <cellStyle name="20% - Accent2 2 11 4" xfId="355"/>
    <cellStyle name="20% - Accent2 2 12" xfId="356"/>
    <cellStyle name="20% - Accent2 2 13" xfId="357"/>
    <cellStyle name="20% - Accent2 2 14" xfId="358"/>
    <cellStyle name="20% - Accent2 2 15" xfId="359"/>
    <cellStyle name="20% - Accent2 2 16" xfId="360"/>
    <cellStyle name="20% - Accent2 2 17" xfId="361"/>
    <cellStyle name="20% - Accent2 2 18" xfId="362"/>
    <cellStyle name="20% - Accent2 2 19" xfId="363"/>
    <cellStyle name="20% - Accent2 2 2" xfId="364"/>
    <cellStyle name="20% - Accent2 2 2 2" xfId="365"/>
    <cellStyle name="20% - Accent2 2 2 3" xfId="366"/>
    <cellStyle name="20% - Accent2 2 2 4" xfId="367"/>
    <cellStyle name="20% - Accent2 2 20" xfId="368"/>
    <cellStyle name="20% - Accent2 2 21" xfId="369"/>
    <cellStyle name="20% - Accent2 2 22" xfId="370"/>
    <cellStyle name="20% - Accent2 2 3" xfId="371"/>
    <cellStyle name="20% - Accent2 2 3 2" xfId="372"/>
    <cellStyle name="20% - Accent2 2 3 3" xfId="373"/>
    <cellStyle name="20% - Accent2 2 3 4" xfId="374"/>
    <cellStyle name="20% - Accent2 2 4" xfId="375"/>
    <cellStyle name="20% - Accent2 2 4 2" xfId="376"/>
    <cellStyle name="20% - Accent2 2 5" xfId="377"/>
    <cellStyle name="20% - Accent2 2 5 2" xfId="378"/>
    <cellStyle name="20% - Accent2 2 6" xfId="379"/>
    <cellStyle name="20% - Accent2 2 7" xfId="380"/>
    <cellStyle name="20% - Accent2 2 8" xfId="381"/>
    <cellStyle name="20% - Accent2 2 8 2" xfId="382"/>
    <cellStyle name="20% - Accent2 2 8 2 2" xfId="383"/>
    <cellStyle name="20% - Accent2 2 8 2 3" xfId="384"/>
    <cellStyle name="20% - Accent2 2 8 2 4" xfId="385"/>
    <cellStyle name="20% - Accent2 2 8 2 5" xfId="386"/>
    <cellStyle name="20% - Accent2 2 8 2 6" xfId="387"/>
    <cellStyle name="20% - Accent2 2 8 2 7" xfId="388"/>
    <cellStyle name="20% - Accent2 2 8 3" xfId="389"/>
    <cellStyle name="20% - Accent2 2 8 4" xfId="390"/>
    <cellStyle name="20% - Accent2 2 8 5" xfId="391"/>
    <cellStyle name="20% - Accent2 2 8 6" xfId="392"/>
    <cellStyle name="20% - Accent2 2 8 7" xfId="393"/>
    <cellStyle name="20% - Accent2 2 8 8" xfId="394"/>
    <cellStyle name="20% - Accent2 2 9" xfId="395"/>
    <cellStyle name="20% - Accent2 2 9 2" xfId="396"/>
    <cellStyle name="20% - Accent2 2 9 2 2" xfId="397"/>
    <cellStyle name="20% - Accent2 2 9 2 3" xfId="398"/>
    <cellStyle name="20% - Accent2 2 9 2 4" xfId="399"/>
    <cellStyle name="20% - Accent2 2 9 2 5" xfId="400"/>
    <cellStyle name="20% - Accent2 2 9 2 6" xfId="401"/>
    <cellStyle name="20% - Accent2 2 9 2 7" xfId="402"/>
    <cellStyle name="20% - Accent2 2 9 3" xfId="403"/>
    <cellStyle name="20% - Accent2 2 9 4" xfId="404"/>
    <cellStyle name="20% - Accent2 2 9 5" xfId="405"/>
    <cellStyle name="20% - Accent2 2 9 6" xfId="406"/>
    <cellStyle name="20% - Accent2 2 9 7" xfId="407"/>
    <cellStyle name="20% - Accent2 2 9 8" xfId="408"/>
    <cellStyle name="20% - Accent2 20" xfId="409"/>
    <cellStyle name="20% - Accent2 20 2" xfId="410"/>
    <cellStyle name="20% - Accent2 20 3" xfId="411"/>
    <cellStyle name="20% - Accent2 20 4" xfId="412"/>
    <cellStyle name="20% - Accent2 21" xfId="413"/>
    <cellStyle name="20% - Accent2 21 2" xfId="414"/>
    <cellStyle name="20% - Accent2 21 3" xfId="415"/>
    <cellStyle name="20% - Accent2 21 4" xfId="416"/>
    <cellStyle name="20% - Accent2 22" xfId="417"/>
    <cellStyle name="20% - Accent2 22 2" xfId="418"/>
    <cellStyle name="20% - Accent2 22 3" xfId="419"/>
    <cellStyle name="20% - Accent2 22 4" xfId="420"/>
    <cellStyle name="20% - Accent2 23" xfId="421"/>
    <cellStyle name="20% - Accent2 23 2" xfId="422"/>
    <cellStyle name="20% - Accent2 23 3" xfId="423"/>
    <cellStyle name="20% - Accent2 23 4" xfId="424"/>
    <cellStyle name="20% - Accent2 24" xfId="425"/>
    <cellStyle name="20% - Accent2 24 2" xfId="426"/>
    <cellStyle name="20% - Accent2 24 3" xfId="427"/>
    <cellStyle name="20% - Accent2 24 4" xfId="428"/>
    <cellStyle name="20% - Accent2 25" xfId="429"/>
    <cellStyle name="20% - Accent2 25 2" xfId="430"/>
    <cellStyle name="20% - Accent2 25 3" xfId="431"/>
    <cellStyle name="20% - Accent2 25 4" xfId="432"/>
    <cellStyle name="20% - Accent2 26" xfId="433"/>
    <cellStyle name="20% - Accent2 26 2" xfId="434"/>
    <cellStyle name="20% - Accent2 26 3" xfId="435"/>
    <cellStyle name="20% - Accent2 26 4" xfId="436"/>
    <cellStyle name="20% - Accent2 27" xfId="437"/>
    <cellStyle name="20% - Accent2 27 2" xfId="438"/>
    <cellStyle name="20% - Accent2 27 3" xfId="439"/>
    <cellStyle name="20% - Accent2 27 4" xfId="440"/>
    <cellStyle name="20% - Accent2 28" xfId="441"/>
    <cellStyle name="20% - Accent2 28 2" xfId="442"/>
    <cellStyle name="20% - Accent2 28 3" xfId="443"/>
    <cellStyle name="20% - Accent2 28 4" xfId="444"/>
    <cellStyle name="20% - Accent2 29" xfId="445"/>
    <cellStyle name="20% - Accent2 29 2" xfId="446"/>
    <cellStyle name="20% - Accent2 29 3" xfId="447"/>
    <cellStyle name="20% - Accent2 29 4" xfId="448"/>
    <cellStyle name="20% - Accent2 3" xfId="449"/>
    <cellStyle name="20% - Accent2 3 2" xfId="450"/>
    <cellStyle name="20% - Accent2 3 2 2" xfId="451"/>
    <cellStyle name="20% - Accent2 3 2 2 2" xfId="452"/>
    <cellStyle name="20% - Accent2 3 2 2 2 2" xfId="453"/>
    <cellStyle name="20% - Accent2 3 2 2 2 3" xfId="454"/>
    <cellStyle name="20% - Accent2 3 2 2 2 4" xfId="455"/>
    <cellStyle name="20% - Accent2 3 2 2 2 5" xfId="456"/>
    <cellStyle name="20% - Accent2 3 2 2 2 6" xfId="457"/>
    <cellStyle name="20% - Accent2 3 2 2 2 7" xfId="458"/>
    <cellStyle name="20% - Accent2 3 2 2 3" xfId="459"/>
    <cellStyle name="20% - Accent2 3 2 2 4" xfId="460"/>
    <cellStyle name="20% - Accent2 3 2 2 5" xfId="461"/>
    <cellStyle name="20% - Accent2 3 2 2 6" xfId="462"/>
    <cellStyle name="20% - Accent2 3 2 2 7" xfId="463"/>
    <cellStyle name="20% - Accent2 3 2 2 8" xfId="464"/>
    <cellStyle name="20% - Accent2 3 2 3" xfId="465"/>
    <cellStyle name="20% - Accent2 3 2 4" xfId="466"/>
    <cellStyle name="20% - Accent2 3 2 5" xfId="467"/>
    <cellStyle name="20% - Accent2 3 2 6" xfId="468"/>
    <cellStyle name="20% - Accent2 3 2 7" xfId="469"/>
    <cellStyle name="20% - Accent2 3 2 8" xfId="470"/>
    <cellStyle name="20% - Accent2 3 3" xfId="471"/>
    <cellStyle name="20% - Accent2 3 4" xfId="472"/>
    <cellStyle name="20% - Accent2 3 4 2" xfId="473"/>
    <cellStyle name="20% - Accent2 3 4 3" xfId="474"/>
    <cellStyle name="20% - Accent2 3 5" xfId="475"/>
    <cellStyle name="20% - Accent2 3 6" xfId="476"/>
    <cellStyle name="20% - Accent2 3 7" xfId="477"/>
    <cellStyle name="20% - Accent2 30" xfId="478"/>
    <cellStyle name="20% - Accent2 30 2" xfId="479"/>
    <cellStyle name="20% - Accent2 30 3" xfId="480"/>
    <cellStyle name="20% - Accent2 30 4" xfId="481"/>
    <cellStyle name="20% - Accent2 31" xfId="482"/>
    <cellStyle name="20% - Accent2 32" xfId="483"/>
    <cellStyle name="20% - Accent2 33" xfId="34236"/>
    <cellStyle name="20% - Accent2 4" xfId="484"/>
    <cellStyle name="20% - Accent2 4 2" xfId="485"/>
    <cellStyle name="20% - Accent2 4 2 2" xfId="486"/>
    <cellStyle name="20% - Accent2 4 2 3" xfId="487"/>
    <cellStyle name="20% - Accent2 4 2 4" xfId="488"/>
    <cellStyle name="20% - Accent2 4 2 5" xfId="489"/>
    <cellStyle name="20% - Accent2 4 2 6" xfId="490"/>
    <cellStyle name="20% - Accent2 4 2 7" xfId="491"/>
    <cellStyle name="20% - Accent2 4 3" xfId="492"/>
    <cellStyle name="20% - Accent2 4 3 2" xfId="493"/>
    <cellStyle name="20% - Accent2 4 3 3" xfId="494"/>
    <cellStyle name="20% - Accent2 4 3 4" xfId="495"/>
    <cellStyle name="20% - Accent2 4 3 5" xfId="496"/>
    <cellStyle name="20% - Accent2 4 3 6" xfId="497"/>
    <cellStyle name="20% - Accent2 4 3 7" xfId="498"/>
    <cellStyle name="20% - Accent2 4 4" xfId="499"/>
    <cellStyle name="20% - Accent2 4 5" xfId="500"/>
    <cellStyle name="20% - Accent2 4 6" xfId="501"/>
    <cellStyle name="20% - Accent2 4 7" xfId="502"/>
    <cellStyle name="20% - Accent2 4 8" xfId="503"/>
    <cellStyle name="20% - Accent2 4 9" xfId="504"/>
    <cellStyle name="20% - Accent2 5" xfId="505"/>
    <cellStyle name="20% - Accent2 5 2" xfId="506"/>
    <cellStyle name="20% - Accent2 5 2 2" xfId="507"/>
    <cellStyle name="20% - Accent2 5 2 3" xfId="508"/>
    <cellStyle name="20% - Accent2 5 2 4" xfId="509"/>
    <cellStyle name="20% - Accent2 5 2 5" xfId="510"/>
    <cellStyle name="20% - Accent2 5 2 6" xfId="511"/>
    <cellStyle name="20% - Accent2 5 2 7" xfId="512"/>
    <cellStyle name="20% - Accent2 5 3" xfId="513"/>
    <cellStyle name="20% - Accent2 5 3 2" xfId="514"/>
    <cellStyle name="20% - Accent2 5 3 3" xfId="515"/>
    <cellStyle name="20% - Accent2 5 3 4" xfId="516"/>
    <cellStyle name="20% - Accent2 5 3 5" xfId="517"/>
    <cellStyle name="20% - Accent2 5 3 6" xfId="518"/>
    <cellStyle name="20% - Accent2 5 3 7" xfId="519"/>
    <cellStyle name="20% - Accent2 5 4" xfId="520"/>
    <cellStyle name="20% - Accent2 5 5" xfId="521"/>
    <cellStyle name="20% - Accent2 5 6" xfId="522"/>
    <cellStyle name="20% - Accent2 5 7" xfId="523"/>
    <cellStyle name="20% - Accent2 5 8" xfId="524"/>
    <cellStyle name="20% - Accent2 5 9" xfId="525"/>
    <cellStyle name="20% - Accent2 6" xfId="526"/>
    <cellStyle name="20% - Accent2 6 2" xfId="527"/>
    <cellStyle name="20% - Accent2 6 2 2" xfId="528"/>
    <cellStyle name="20% - Accent2 6 2 3" xfId="529"/>
    <cellStyle name="20% - Accent2 6 2 4" xfId="530"/>
    <cellStyle name="20% - Accent2 6 2 5" xfId="531"/>
    <cellStyle name="20% - Accent2 6 2 6" xfId="532"/>
    <cellStyle name="20% - Accent2 6 2 7" xfId="533"/>
    <cellStyle name="20% - Accent2 6 3" xfId="534"/>
    <cellStyle name="20% - Accent2 6 3 2" xfId="535"/>
    <cellStyle name="20% - Accent2 6 3 3" xfId="536"/>
    <cellStyle name="20% - Accent2 6 3 4" xfId="537"/>
    <cellStyle name="20% - Accent2 6 3 5" xfId="538"/>
    <cellStyle name="20% - Accent2 6 3 6" xfId="539"/>
    <cellStyle name="20% - Accent2 6 3 7" xfId="540"/>
    <cellStyle name="20% - Accent2 6 4" xfId="541"/>
    <cellStyle name="20% - Accent2 6 5" xfId="542"/>
    <cellStyle name="20% - Accent2 6 6" xfId="543"/>
    <cellStyle name="20% - Accent2 6 7" xfId="544"/>
    <cellStyle name="20% - Accent2 6 8" xfId="545"/>
    <cellStyle name="20% - Accent2 6 9" xfId="546"/>
    <cellStyle name="20% - Accent2 7" xfId="547"/>
    <cellStyle name="20% - Accent2 7 2" xfId="548"/>
    <cellStyle name="20% - Accent2 7 2 2" xfId="549"/>
    <cellStyle name="20% - Accent2 7 2 3" xfId="550"/>
    <cellStyle name="20% - Accent2 7 2 4" xfId="551"/>
    <cellStyle name="20% - Accent2 7 2 5" xfId="552"/>
    <cellStyle name="20% - Accent2 7 2 6" xfId="553"/>
    <cellStyle name="20% - Accent2 7 2 7" xfId="554"/>
    <cellStyle name="20% - Accent2 7 3" xfId="555"/>
    <cellStyle name="20% - Accent2 7 3 2" xfId="556"/>
    <cellStyle name="20% - Accent2 7 3 3" xfId="557"/>
    <cellStyle name="20% - Accent2 7 3 4" xfId="558"/>
    <cellStyle name="20% - Accent2 7 3 5" xfId="559"/>
    <cellStyle name="20% - Accent2 7 3 6" xfId="560"/>
    <cellStyle name="20% - Accent2 7 3 7" xfId="561"/>
    <cellStyle name="20% - Accent2 7 4" xfId="562"/>
    <cellStyle name="20% - Accent2 7 5" xfId="563"/>
    <cellStyle name="20% - Accent2 7 6" xfId="564"/>
    <cellStyle name="20% - Accent2 7 7" xfId="565"/>
    <cellStyle name="20% - Accent2 7 8" xfId="566"/>
    <cellStyle name="20% - Accent2 7 9" xfId="567"/>
    <cellStyle name="20% - Accent2 8" xfId="568"/>
    <cellStyle name="20% - Accent2 8 2" xfId="569"/>
    <cellStyle name="20% - Accent2 8 2 2" xfId="570"/>
    <cellStyle name="20% - Accent2 8 2 3" xfId="571"/>
    <cellStyle name="20% - Accent2 8 2 4" xfId="572"/>
    <cellStyle name="20% - Accent2 8 2 5" xfId="573"/>
    <cellStyle name="20% - Accent2 8 2 6" xfId="574"/>
    <cellStyle name="20% - Accent2 8 2 7" xfId="575"/>
    <cellStyle name="20% - Accent2 8 3" xfId="576"/>
    <cellStyle name="20% - Accent2 8 3 2" xfId="577"/>
    <cellStyle name="20% - Accent2 8 3 3" xfId="578"/>
    <cellStyle name="20% - Accent2 8 3 4" xfId="579"/>
    <cellStyle name="20% - Accent2 8 3 5" xfId="580"/>
    <cellStyle name="20% - Accent2 8 3 6" xfId="581"/>
    <cellStyle name="20% - Accent2 8 3 7" xfId="582"/>
    <cellStyle name="20% - Accent2 8 4" xfId="583"/>
    <cellStyle name="20% - Accent2 8 5" xfId="584"/>
    <cellStyle name="20% - Accent2 8 6" xfId="585"/>
    <cellStyle name="20% - Accent2 8 7" xfId="586"/>
    <cellStyle name="20% - Accent2 8 8" xfId="587"/>
    <cellStyle name="20% - Accent2 8 9" xfId="588"/>
    <cellStyle name="20% - Accent2 9" xfId="589"/>
    <cellStyle name="20% - Accent2 9 2" xfId="590"/>
    <cellStyle name="20% - Accent2 9 3" xfId="591"/>
    <cellStyle name="20% - Accent2 9 4" xfId="592"/>
    <cellStyle name="20% - Accent3 10" xfId="593"/>
    <cellStyle name="20% - Accent3 10 2" xfId="594"/>
    <cellStyle name="20% - Accent3 10 3" xfId="595"/>
    <cellStyle name="20% - Accent3 10 4" xfId="596"/>
    <cellStyle name="20% - Accent3 11" xfId="597"/>
    <cellStyle name="20% - Accent3 11 2" xfId="598"/>
    <cellStyle name="20% - Accent3 11 3" xfId="599"/>
    <cellStyle name="20% - Accent3 11 4" xfId="600"/>
    <cellStyle name="20% - Accent3 12" xfId="601"/>
    <cellStyle name="20% - Accent3 12 2" xfId="602"/>
    <cellStyle name="20% - Accent3 12 3" xfId="603"/>
    <cellStyle name="20% - Accent3 12 4" xfId="604"/>
    <cellStyle name="20% - Accent3 13" xfId="605"/>
    <cellStyle name="20% - Accent3 13 2" xfId="606"/>
    <cellStyle name="20% - Accent3 13 3" xfId="607"/>
    <cellStyle name="20% - Accent3 13 4" xfId="608"/>
    <cellStyle name="20% - Accent3 14" xfId="609"/>
    <cellStyle name="20% - Accent3 14 2" xfId="610"/>
    <cellStyle name="20% - Accent3 14 3" xfId="611"/>
    <cellStyle name="20% - Accent3 14 4" xfId="612"/>
    <cellStyle name="20% - Accent3 15" xfId="613"/>
    <cellStyle name="20% - Accent3 15 2" xfId="614"/>
    <cellStyle name="20% - Accent3 15 3" xfId="615"/>
    <cellStyle name="20% - Accent3 15 4" xfId="616"/>
    <cellStyle name="20% - Accent3 16" xfId="617"/>
    <cellStyle name="20% - Accent3 16 2" xfId="618"/>
    <cellStyle name="20% - Accent3 16 3" xfId="619"/>
    <cellStyle name="20% - Accent3 16 4" xfId="620"/>
    <cellStyle name="20% - Accent3 17" xfId="621"/>
    <cellStyle name="20% - Accent3 17 2" xfId="622"/>
    <cellStyle name="20% - Accent3 17 3" xfId="623"/>
    <cellStyle name="20% - Accent3 17 4" xfId="624"/>
    <cellStyle name="20% - Accent3 18" xfId="625"/>
    <cellStyle name="20% - Accent3 18 2" xfId="626"/>
    <cellStyle name="20% - Accent3 18 3" xfId="627"/>
    <cellStyle name="20% - Accent3 18 4" xfId="628"/>
    <cellStyle name="20% - Accent3 19" xfId="629"/>
    <cellStyle name="20% - Accent3 19 2" xfId="630"/>
    <cellStyle name="20% - Accent3 19 3" xfId="631"/>
    <cellStyle name="20% - Accent3 19 4" xfId="632"/>
    <cellStyle name="20% - Accent3 2" xfId="633"/>
    <cellStyle name="20% - Accent3 2 10" xfId="634"/>
    <cellStyle name="20% - Accent3 2 10 2" xfId="635"/>
    <cellStyle name="20% - Accent3 2 10 2 2" xfId="636"/>
    <cellStyle name="20% - Accent3 2 10 2 3" xfId="637"/>
    <cellStyle name="20% - Accent3 2 10 2 4" xfId="638"/>
    <cellStyle name="20% - Accent3 2 10 2 5" xfId="639"/>
    <cellStyle name="20% - Accent3 2 10 2 6" xfId="640"/>
    <cellStyle name="20% - Accent3 2 10 2 7" xfId="641"/>
    <cellStyle name="20% - Accent3 2 10 3" xfId="642"/>
    <cellStyle name="20% - Accent3 2 10 4" xfId="643"/>
    <cellStyle name="20% - Accent3 2 10 5" xfId="644"/>
    <cellStyle name="20% - Accent3 2 10 6" xfId="645"/>
    <cellStyle name="20% - Accent3 2 10 7" xfId="646"/>
    <cellStyle name="20% - Accent3 2 10 8" xfId="647"/>
    <cellStyle name="20% - Accent3 2 11" xfId="648"/>
    <cellStyle name="20% - Accent3 2 11 2" xfId="649"/>
    <cellStyle name="20% - Accent3 2 11 3" xfId="650"/>
    <cellStyle name="20% - Accent3 2 11 4" xfId="651"/>
    <cellStyle name="20% - Accent3 2 12" xfId="652"/>
    <cellStyle name="20% - Accent3 2 13" xfId="653"/>
    <cellStyle name="20% - Accent3 2 14" xfId="654"/>
    <cellStyle name="20% - Accent3 2 15" xfId="655"/>
    <cellStyle name="20% - Accent3 2 16" xfId="656"/>
    <cellStyle name="20% - Accent3 2 17" xfId="657"/>
    <cellStyle name="20% - Accent3 2 18" xfId="658"/>
    <cellStyle name="20% - Accent3 2 19" xfId="659"/>
    <cellStyle name="20% - Accent3 2 2" xfId="660"/>
    <cellStyle name="20% - Accent3 2 2 2" xfId="661"/>
    <cellStyle name="20% - Accent3 2 2 3" xfId="662"/>
    <cellStyle name="20% - Accent3 2 2 4" xfId="663"/>
    <cellStyle name="20% - Accent3 2 20" xfId="664"/>
    <cellStyle name="20% - Accent3 2 21" xfId="665"/>
    <cellStyle name="20% - Accent3 2 22" xfId="666"/>
    <cellStyle name="20% - Accent3 2 3" xfId="667"/>
    <cellStyle name="20% - Accent3 2 3 2" xfId="668"/>
    <cellStyle name="20% - Accent3 2 3 3" xfId="669"/>
    <cellStyle name="20% - Accent3 2 3 4" xfId="670"/>
    <cellStyle name="20% - Accent3 2 4" xfId="671"/>
    <cellStyle name="20% - Accent3 2 4 2" xfId="672"/>
    <cellStyle name="20% - Accent3 2 5" xfId="673"/>
    <cellStyle name="20% - Accent3 2 5 2" xfId="674"/>
    <cellStyle name="20% - Accent3 2 6" xfId="675"/>
    <cellStyle name="20% - Accent3 2 7" xfId="676"/>
    <cellStyle name="20% - Accent3 2 8" xfId="677"/>
    <cellStyle name="20% - Accent3 2 8 2" xfId="678"/>
    <cellStyle name="20% - Accent3 2 8 2 2" xfId="679"/>
    <cellStyle name="20% - Accent3 2 8 2 3" xfId="680"/>
    <cellStyle name="20% - Accent3 2 8 2 4" xfId="681"/>
    <cellStyle name="20% - Accent3 2 8 2 5" xfId="682"/>
    <cellStyle name="20% - Accent3 2 8 2 6" xfId="683"/>
    <cellStyle name="20% - Accent3 2 8 2 7" xfId="684"/>
    <cellStyle name="20% - Accent3 2 8 3" xfId="685"/>
    <cellStyle name="20% - Accent3 2 8 4" xfId="686"/>
    <cellStyle name="20% - Accent3 2 8 5" xfId="687"/>
    <cellStyle name="20% - Accent3 2 8 6" xfId="688"/>
    <cellStyle name="20% - Accent3 2 8 7" xfId="689"/>
    <cellStyle name="20% - Accent3 2 8 8" xfId="690"/>
    <cellStyle name="20% - Accent3 2 9" xfId="691"/>
    <cellStyle name="20% - Accent3 2 9 2" xfId="692"/>
    <cellStyle name="20% - Accent3 2 9 2 2" xfId="693"/>
    <cellStyle name="20% - Accent3 2 9 2 3" xfId="694"/>
    <cellStyle name="20% - Accent3 2 9 2 4" xfId="695"/>
    <cellStyle name="20% - Accent3 2 9 2 5" xfId="696"/>
    <cellStyle name="20% - Accent3 2 9 2 6" xfId="697"/>
    <cellStyle name="20% - Accent3 2 9 2 7" xfId="698"/>
    <cellStyle name="20% - Accent3 2 9 3" xfId="699"/>
    <cellStyle name="20% - Accent3 2 9 4" xfId="700"/>
    <cellStyle name="20% - Accent3 2 9 5" xfId="701"/>
    <cellStyle name="20% - Accent3 2 9 6" xfId="702"/>
    <cellStyle name="20% - Accent3 2 9 7" xfId="703"/>
    <cellStyle name="20% - Accent3 2 9 8" xfId="704"/>
    <cellStyle name="20% - Accent3 20" xfId="705"/>
    <cellStyle name="20% - Accent3 20 2" xfId="706"/>
    <cellStyle name="20% - Accent3 20 3" xfId="707"/>
    <cellStyle name="20% - Accent3 20 4" xfId="708"/>
    <cellStyle name="20% - Accent3 21" xfId="709"/>
    <cellStyle name="20% - Accent3 21 2" xfId="710"/>
    <cellStyle name="20% - Accent3 21 3" xfId="711"/>
    <cellStyle name="20% - Accent3 21 4" xfId="712"/>
    <cellStyle name="20% - Accent3 22" xfId="713"/>
    <cellStyle name="20% - Accent3 22 2" xfId="714"/>
    <cellStyle name="20% - Accent3 22 3" xfId="715"/>
    <cellStyle name="20% - Accent3 22 4" xfId="716"/>
    <cellStyle name="20% - Accent3 23" xfId="717"/>
    <cellStyle name="20% - Accent3 23 2" xfId="718"/>
    <cellStyle name="20% - Accent3 23 3" xfId="719"/>
    <cellStyle name="20% - Accent3 23 4" xfId="720"/>
    <cellStyle name="20% - Accent3 24" xfId="721"/>
    <cellStyle name="20% - Accent3 24 2" xfId="722"/>
    <cellStyle name="20% - Accent3 24 3" xfId="723"/>
    <cellStyle name="20% - Accent3 24 4" xfId="724"/>
    <cellStyle name="20% - Accent3 25" xfId="725"/>
    <cellStyle name="20% - Accent3 25 2" xfId="726"/>
    <cellStyle name="20% - Accent3 25 3" xfId="727"/>
    <cellStyle name="20% - Accent3 25 4" xfId="728"/>
    <cellStyle name="20% - Accent3 26" xfId="729"/>
    <cellStyle name="20% - Accent3 26 2" xfId="730"/>
    <cellStyle name="20% - Accent3 26 3" xfId="731"/>
    <cellStyle name="20% - Accent3 26 4" xfId="732"/>
    <cellStyle name="20% - Accent3 27" xfId="733"/>
    <cellStyle name="20% - Accent3 27 2" xfId="734"/>
    <cellStyle name="20% - Accent3 27 3" xfId="735"/>
    <cellStyle name="20% - Accent3 27 4" xfId="736"/>
    <cellStyle name="20% - Accent3 28" xfId="737"/>
    <cellStyle name="20% - Accent3 28 2" xfId="738"/>
    <cellStyle name="20% - Accent3 28 3" xfId="739"/>
    <cellStyle name="20% - Accent3 28 4" xfId="740"/>
    <cellStyle name="20% - Accent3 29" xfId="741"/>
    <cellStyle name="20% - Accent3 29 2" xfId="742"/>
    <cellStyle name="20% - Accent3 29 3" xfId="743"/>
    <cellStyle name="20% - Accent3 29 4" xfId="744"/>
    <cellStyle name="20% - Accent3 3" xfId="745"/>
    <cellStyle name="20% - Accent3 3 2" xfId="746"/>
    <cellStyle name="20% - Accent3 3 2 2" xfId="747"/>
    <cellStyle name="20% - Accent3 3 2 2 2" xfId="748"/>
    <cellStyle name="20% - Accent3 3 2 2 2 2" xfId="749"/>
    <cellStyle name="20% - Accent3 3 2 2 2 3" xfId="750"/>
    <cellStyle name="20% - Accent3 3 2 2 2 4" xfId="751"/>
    <cellStyle name="20% - Accent3 3 2 2 2 5" xfId="752"/>
    <cellStyle name="20% - Accent3 3 2 2 2 6" xfId="753"/>
    <cellStyle name="20% - Accent3 3 2 2 2 7" xfId="754"/>
    <cellStyle name="20% - Accent3 3 2 2 3" xfId="755"/>
    <cellStyle name="20% - Accent3 3 2 2 4" xfId="756"/>
    <cellStyle name="20% - Accent3 3 2 2 5" xfId="757"/>
    <cellStyle name="20% - Accent3 3 2 2 6" xfId="758"/>
    <cellStyle name="20% - Accent3 3 2 2 7" xfId="759"/>
    <cellStyle name="20% - Accent3 3 2 2 8" xfId="760"/>
    <cellStyle name="20% - Accent3 3 2 3" xfId="761"/>
    <cellStyle name="20% - Accent3 3 2 4" xfId="762"/>
    <cellStyle name="20% - Accent3 3 2 5" xfId="763"/>
    <cellStyle name="20% - Accent3 3 2 6" xfId="764"/>
    <cellStyle name="20% - Accent3 3 2 7" xfId="765"/>
    <cellStyle name="20% - Accent3 3 2 8" xfId="766"/>
    <cellStyle name="20% - Accent3 3 3" xfId="767"/>
    <cellStyle name="20% - Accent3 3 4" xfId="768"/>
    <cellStyle name="20% - Accent3 3 4 2" xfId="769"/>
    <cellStyle name="20% - Accent3 3 4 3" xfId="770"/>
    <cellStyle name="20% - Accent3 3 5" xfId="771"/>
    <cellStyle name="20% - Accent3 3 6" xfId="772"/>
    <cellStyle name="20% - Accent3 3 7" xfId="773"/>
    <cellStyle name="20% - Accent3 30" xfId="774"/>
    <cellStyle name="20% - Accent3 30 2" xfId="775"/>
    <cellStyle name="20% - Accent3 30 3" xfId="776"/>
    <cellStyle name="20% - Accent3 30 4" xfId="777"/>
    <cellStyle name="20% - Accent3 31" xfId="778"/>
    <cellStyle name="20% - Accent3 32" xfId="779"/>
    <cellStyle name="20% - Accent3 33" xfId="34237"/>
    <cellStyle name="20% - Accent3 4" xfId="780"/>
    <cellStyle name="20% - Accent3 4 2" xfId="781"/>
    <cellStyle name="20% - Accent3 4 2 2" xfId="782"/>
    <cellStyle name="20% - Accent3 4 2 3" xfId="783"/>
    <cellStyle name="20% - Accent3 4 2 4" xfId="784"/>
    <cellStyle name="20% - Accent3 4 2 5" xfId="785"/>
    <cellStyle name="20% - Accent3 4 2 6" xfId="786"/>
    <cellStyle name="20% - Accent3 4 2 7" xfId="787"/>
    <cellStyle name="20% - Accent3 4 3" xfId="788"/>
    <cellStyle name="20% - Accent3 4 3 2" xfId="789"/>
    <cellStyle name="20% - Accent3 4 3 3" xfId="790"/>
    <cellStyle name="20% - Accent3 4 3 4" xfId="791"/>
    <cellStyle name="20% - Accent3 4 3 5" xfId="792"/>
    <cellStyle name="20% - Accent3 4 3 6" xfId="793"/>
    <cellStyle name="20% - Accent3 4 3 7" xfId="794"/>
    <cellStyle name="20% - Accent3 4 4" xfId="795"/>
    <cellStyle name="20% - Accent3 4 5" xfId="796"/>
    <cellStyle name="20% - Accent3 4 6" xfId="797"/>
    <cellStyle name="20% - Accent3 4 7" xfId="798"/>
    <cellStyle name="20% - Accent3 4 8" xfId="799"/>
    <cellStyle name="20% - Accent3 4 9" xfId="800"/>
    <cellStyle name="20% - Accent3 5" xfId="801"/>
    <cellStyle name="20% - Accent3 5 2" xfId="802"/>
    <cellStyle name="20% - Accent3 5 2 2" xfId="803"/>
    <cellStyle name="20% - Accent3 5 2 3" xfId="804"/>
    <cellStyle name="20% - Accent3 5 2 4" xfId="805"/>
    <cellStyle name="20% - Accent3 5 2 5" xfId="806"/>
    <cellStyle name="20% - Accent3 5 2 6" xfId="807"/>
    <cellStyle name="20% - Accent3 5 2 7" xfId="808"/>
    <cellStyle name="20% - Accent3 5 3" xfId="809"/>
    <cellStyle name="20% - Accent3 5 3 2" xfId="810"/>
    <cellStyle name="20% - Accent3 5 3 3" xfId="811"/>
    <cellStyle name="20% - Accent3 5 3 4" xfId="812"/>
    <cellStyle name="20% - Accent3 5 3 5" xfId="813"/>
    <cellStyle name="20% - Accent3 5 3 6" xfId="814"/>
    <cellStyle name="20% - Accent3 5 3 7" xfId="815"/>
    <cellStyle name="20% - Accent3 5 4" xfId="816"/>
    <cellStyle name="20% - Accent3 5 5" xfId="817"/>
    <cellStyle name="20% - Accent3 5 6" xfId="818"/>
    <cellStyle name="20% - Accent3 5 7" xfId="819"/>
    <cellStyle name="20% - Accent3 5 8" xfId="820"/>
    <cellStyle name="20% - Accent3 5 9" xfId="821"/>
    <cellStyle name="20% - Accent3 6" xfId="822"/>
    <cellStyle name="20% - Accent3 6 2" xfId="823"/>
    <cellStyle name="20% - Accent3 6 2 2" xfId="824"/>
    <cellStyle name="20% - Accent3 6 2 3" xfId="825"/>
    <cellStyle name="20% - Accent3 6 2 4" xfId="826"/>
    <cellStyle name="20% - Accent3 6 2 5" xfId="827"/>
    <cellStyle name="20% - Accent3 6 2 6" xfId="828"/>
    <cellStyle name="20% - Accent3 6 2 7" xfId="829"/>
    <cellStyle name="20% - Accent3 6 3" xfId="830"/>
    <cellStyle name="20% - Accent3 6 3 2" xfId="831"/>
    <cellStyle name="20% - Accent3 6 3 3" xfId="832"/>
    <cellStyle name="20% - Accent3 6 3 4" xfId="833"/>
    <cellStyle name="20% - Accent3 6 3 5" xfId="834"/>
    <cellStyle name="20% - Accent3 6 3 6" xfId="835"/>
    <cellStyle name="20% - Accent3 6 3 7" xfId="836"/>
    <cellStyle name="20% - Accent3 6 4" xfId="837"/>
    <cellStyle name="20% - Accent3 6 5" xfId="838"/>
    <cellStyle name="20% - Accent3 6 6" xfId="839"/>
    <cellStyle name="20% - Accent3 6 7" xfId="840"/>
    <cellStyle name="20% - Accent3 6 8" xfId="841"/>
    <cellStyle name="20% - Accent3 6 9" xfId="842"/>
    <cellStyle name="20% - Accent3 7" xfId="843"/>
    <cellStyle name="20% - Accent3 7 2" xfId="844"/>
    <cellStyle name="20% - Accent3 7 2 2" xfId="845"/>
    <cellStyle name="20% - Accent3 7 2 3" xfId="846"/>
    <cellStyle name="20% - Accent3 7 2 4" xfId="847"/>
    <cellStyle name="20% - Accent3 7 2 5" xfId="848"/>
    <cellStyle name="20% - Accent3 7 2 6" xfId="849"/>
    <cellStyle name="20% - Accent3 7 2 7" xfId="850"/>
    <cellStyle name="20% - Accent3 7 3" xfId="851"/>
    <cellStyle name="20% - Accent3 7 3 2" xfId="852"/>
    <cellStyle name="20% - Accent3 7 3 3" xfId="853"/>
    <cellStyle name="20% - Accent3 7 3 4" xfId="854"/>
    <cellStyle name="20% - Accent3 7 3 5" xfId="855"/>
    <cellStyle name="20% - Accent3 7 3 6" xfId="856"/>
    <cellStyle name="20% - Accent3 7 3 7" xfId="857"/>
    <cellStyle name="20% - Accent3 7 4" xfId="858"/>
    <cellStyle name="20% - Accent3 7 5" xfId="859"/>
    <cellStyle name="20% - Accent3 7 6" xfId="860"/>
    <cellStyle name="20% - Accent3 7 7" xfId="861"/>
    <cellStyle name="20% - Accent3 7 8" xfId="862"/>
    <cellStyle name="20% - Accent3 7 9" xfId="863"/>
    <cellStyle name="20% - Accent3 8" xfId="864"/>
    <cellStyle name="20% - Accent3 8 2" xfId="865"/>
    <cellStyle name="20% - Accent3 8 2 2" xfId="866"/>
    <cellStyle name="20% - Accent3 8 2 3" xfId="867"/>
    <cellStyle name="20% - Accent3 8 2 4" xfId="868"/>
    <cellStyle name="20% - Accent3 8 2 5" xfId="869"/>
    <cellStyle name="20% - Accent3 8 2 6" xfId="870"/>
    <cellStyle name="20% - Accent3 8 2 7" xfId="871"/>
    <cellStyle name="20% - Accent3 8 3" xfId="872"/>
    <cellStyle name="20% - Accent3 8 3 2" xfId="873"/>
    <cellStyle name="20% - Accent3 8 3 3" xfId="874"/>
    <cellStyle name="20% - Accent3 8 3 4" xfId="875"/>
    <cellStyle name="20% - Accent3 8 3 5" xfId="876"/>
    <cellStyle name="20% - Accent3 8 3 6" xfId="877"/>
    <cellStyle name="20% - Accent3 8 3 7" xfId="878"/>
    <cellStyle name="20% - Accent3 8 4" xfId="879"/>
    <cellStyle name="20% - Accent3 8 5" xfId="880"/>
    <cellStyle name="20% - Accent3 8 6" xfId="881"/>
    <cellStyle name="20% - Accent3 8 7" xfId="882"/>
    <cellStyle name="20% - Accent3 8 8" xfId="883"/>
    <cellStyle name="20% - Accent3 8 9" xfId="884"/>
    <cellStyle name="20% - Accent3 9" xfId="885"/>
    <cellStyle name="20% - Accent3 9 2" xfId="886"/>
    <cellStyle name="20% - Accent3 9 3" xfId="887"/>
    <cellStyle name="20% - Accent3 9 4" xfId="888"/>
    <cellStyle name="20% - Accent4 10" xfId="889"/>
    <cellStyle name="20% - Accent4 10 2" xfId="890"/>
    <cellStyle name="20% - Accent4 10 3" xfId="891"/>
    <cellStyle name="20% - Accent4 10 4" xfId="892"/>
    <cellStyle name="20% - Accent4 11" xfId="893"/>
    <cellStyle name="20% - Accent4 11 2" xfId="894"/>
    <cellStyle name="20% - Accent4 11 3" xfId="895"/>
    <cellStyle name="20% - Accent4 11 4" xfId="896"/>
    <cellStyle name="20% - Accent4 12" xfId="897"/>
    <cellStyle name="20% - Accent4 12 2" xfId="898"/>
    <cellStyle name="20% - Accent4 12 3" xfId="899"/>
    <cellStyle name="20% - Accent4 12 4" xfId="900"/>
    <cellStyle name="20% - Accent4 13" xfId="901"/>
    <cellStyle name="20% - Accent4 13 2" xfId="902"/>
    <cellStyle name="20% - Accent4 13 3" xfId="903"/>
    <cellStyle name="20% - Accent4 13 4" xfId="904"/>
    <cellStyle name="20% - Accent4 14" xfId="905"/>
    <cellStyle name="20% - Accent4 14 2" xfId="906"/>
    <cellStyle name="20% - Accent4 14 3" xfId="907"/>
    <cellStyle name="20% - Accent4 14 4" xfId="908"/>
    <cellStyle name="20% - Accent4 15" xfId="909"/>
    <cellStyle name="20% - Accent4 15 2" xfId="910"/>
    <cellStyle name="20% - Accent4 15 3" xfId="911"/>
    <cellStyle name="20% - Accent4 15 4" xfId="912"/>
    <cellStyle name="20% - Accent4 16" xfId="913"/>
    <cellStyle name="20% - Accent4 16 2" xfId="914"/>
    <cellStyle name="20% - Accent4 16 3" xfId="915"/>
    <cellStyle name="20% - Accent4 16 4" xfId="916"/>
    <cellStyle name="20% - Accent4 17" xfId="917"/>
    <cellStyle name="20% - Accent4 17 2" xfId="918"/>
    <cellStyle name="20% - Accent4 17 3" xfId="919"/>
    <cellStyle name="20% - Accent4 17 4" xfId="920"/>
    <cellStyle name="20% - Accent4 18" xfId="921"/>
    <cellStyle name="20% - Accent4 18 2" xfId="922"/>
    <cellStyle name="20% - Accent4 18 3" xfId="923"/>
    <cellStyle name="20% - Accent4 18 4" xfId="924"/>
    <cellStyle name="20% - Accent4 19" xfId="925"/>
    <cellStyle name="20% - Accent4 19 2" xfId="926"/>
    <cellStyle name="20% - Accent4 19 3" xfId="927"/>
    <cellStyle name="20% - Accent4 19 4" xfId="928"/>
    <cellStyle name="20% - Accent4 2" xfId="929"/>
    <cellStyle name="20% - Accent4 2 10" xfId="930"/>
    <cellStyle name="20% - Accent4 2 10 2" xfId="931"/>
    <cellStyle name="20% - Accent4 2 10 2 2" xfId="932"/>
    <cellStyle name="20% - Accent4 2 10 2 3" xfId="933"/>
    <cellStyle name="20% - Accent4 2 10 2 4" xfId="934"/>
    <cellStyle name="20% - Accent4 2 10 2 5" xfId="935"/>
    <cellStyle name="20% - Accent4 2 10 2 6" xfId="936"/>
    <cellStyle name="20% - Accent4 2 10 2 7" xfId="937"/>
    <cellStyle name="20% - Accent4 2 10 3" xfId="938"/>
    <cellStyle name="20% - Accent4 2 10 4" xfId="939"/>
    <cellStyle name="20% - Accent4 2 10 5" xfId="940"/>
    <cellStyle name="20% - Accent4 2 10 6" xfId="941"/>
    <cellStyle name="20% - Accent4 2 10 7" xfId="942"/>
    <cellStyle name="20% - Accent4 2 10 8" xfId="943"/>
    <cellStyle name="20% - Accent4 2 11" xfId="944"/>
    <cellStyle name="20% - Accent4 2 11 2" xfId="945"/>
    <cellStyle name="20% - Accent4 2 11 3" xfId="946"/>
    <cellStyle name="20% - Accent4 2 11 4" xfId="947"/>
    <cellStyle name="20% - Accent4 2 12" xfId="948"/>
    <cellStyle name="20% - Accent4 2 13" xfId="949"/>
    <cellStyle name="20% - Accent4 2 14" xfId="950"/>
    <cellStyle name="20% - Accent4 2 15" xfId="951"/>
    <cellStyle name="20% - Accent4 2 16" xfId="952"/>
    <cellStyle name="20% - Accent4 2 17" xfId="953"/>
    <cellStyle name="20% - Accent4 2 18" xfId="954"/>
    <cellStyle name="20% - Accent4 2 19" xfId="955"/>
    <cellStyle name="20% - Accent4 2 2" xfId="956"/>
    <cellStyle name="20% - Accent4 2 2 2" xfId="957"/>
    <cellStyle name="20% - Accent4 2 2 3" xfId="958"/>
    <cellStyle name="20% - Accent4 2 2 4" xfId="959"/>
    <cellStyle name="20% - Accent4 2 20" xfId="960"/>
    <cellStyle name="20% - Accent4 2 21" xfId="961"/>
    <cellStyle name="20% - Accent4 2 22" xfId="962"/>
    <cellStyle name="20% - Accent4 2 3" xfId="963"/>
    <cellStyle name="20% - Accent4 2 3 2" xfId="964"/>
    <cellStyle name="20% - Accent4 2 3 3" xfId="965"/>
    <cellStyle name="20% - Accent4 2 3 4" xfId="966"/>
    <cellStyle name="20% - Accent4 2 4" xfId="967"/>
    <cellStyle name="20% - Accent4 2 4 2" xfId="968"/>
    <cellStyle name="20% - Accent4 2 5" xfId="969"/>
    <cellStyle name="20% - Accent4 2 5 2" xfId="970"/>
    <cellStyle name="20% - Accent4 2 6" xfId="971"/>
    <cellStyle name="20% - Accent4 2 7" xfId="972"/>
    <cellStyle name="20% - Accent4 2 8" xfId="973"/>
    <cellStyle name="20% - Accent4 2 8 2" xfId="974"/>
    <cellStyle name="20% - Accent4 2 8 2 2" xfId="975"/>
    <cellStyle name="20% - Accent4 2 8 2 3" xfId="976"/>
    <cellStyle name="20% - Accent4 2 8 2 4" xfId="977"/>
    <cellStyle name="20% - Accent4 2 8 2 5" xfId="978"/>
    <cellStyle name="20% - Accent4 2 8 2 6" xfId="979"/>
    <cellStyle name="20% - Accent4 2 8 2 7" xfId="980"/>
    <cellStyle name="20% - Accent4 2 8 3" xfId="981"/>
    <cellStyle name="20% - Accent4 2 8 4" xfId="982"/>
    <cellStyle name="20% - Accent4 2 8 5" xfId="983"/>
    <cellStyle name="20% - Accent4 2 8 6" xfId="984"/>
    <cellStyle name="20% - Accent4 2 8 7" xfId="985"/>
    <cellStyle name="20% - Accent4 2 8 8" xfId="986"/>
    <cellStyle name="20% - Accent4 2 9" xfId="987"/>
    <cellStyle name="20% - Accent4 2 9 2" xfId="988"/>
    <cellStyle name="20% - Accent4 2 9 2 2" xfId="989"/>
    <cellStyle name="20% - Accent4 2 9 2 3" xfId="990"/>
    <cellStyle name="20% - Accent4 2 9 2 4" xfId="991"/>
    <cellStyle name="20% - Accent4 2 9 2 5" xfId="992"/>
    <cellStyle name="20% - Accent4 2 9 2 6" xfId="993"/>
    <cellStyle name="20% - Accent4 2 9 2 7" xfId="994"/>
    <cellStyle name="20% - Accent4 2 9 3" xfId="995"/>
    <cellStyle name="20% - Accent4 2 9 4" xfId="996"/>
    <cellStyle name="20% - Accent4 2 9 5" xfId="997"/>
    <cellStyle name="20% - Accent4 2 9 6" xfId="998"/>
    <cellStyle name="20% - Accent4 2 9 7" xfId="999"/>
    <cellStyle name="20% - Accent4 2 9 8" xfId="1000"/>
    <cellStyle name="20% - Accent4 20" xfId="1001"/>
    <cellStyle name="20% - Accent4 20 2" xfId="1002"/>
    <cellStyle name="20% - Accent4 20 3" xfId="1003"/>
    <cellStyle name="20% - Accent4 20 4" xfId="1004"/>
    <cellStyle name="20% - Accent4 21" xfId="1005"/>
    <cellStyle name="20% - Accent4 21 2" xfId="1006"/>
    <cellStyle name="20% - Accent4 21 3" xfId="1007"/>
    <cellStyle name="20% - Accent4 21 4" xfId="1008"/>
    <cellStyle name="20% - Accent4 22" xfId="1009"/>
    <cellStyle name="20% - Accent4 22 2" xfId="1010"/>
    <cellStyle name="20% - Accent4 22 3" xfId="1011"/>
    <cellStyle name="20% - Accent4 22 4" xfId="1012"/>
    <cellStyle name="20% - Accent4 23" xfId="1013"/>
    <cellStyle name="20% - Accent4 23 2" xfId="1014"/>
    <cellStyle name="20% - Accent4 23 3" xfId="1015"/>
    <cellStyle name="20% - Accent4 23 4" xfId="1016"/>
    <cellStyle name="20% - Accent4 24" xfId="1017"/>
    <cellStyle name="20% - Accent4 24 2" xfId="1018"/>
    <cellStyle name="20% - Accent4 24 3" xfId="1019"/>
    <cellStyle name="20% - Accent4 24 4" xfId="1020"/>
    <cellStyle name="20% - Accent4 25" xfId="1021"/>
    <cellStyle name="20% - Accent4 25 2" xfId="1022"/>
    <cellStyle name="20% - Accent4 25 3" xfId="1023"/>
    <cellStyle name="20% - Accent4 25 4" xfId="1024"/>
    <cellStyle name="20% - Accent4 26" xfId="1025"/>
    <cellStyle name="20% - Accent4 26 2" xfId="1026"/>
    <cellStyle name="20% - Accent4 26 3" xfId="1027"/>
    <cellStyle name="20% - Accent4 26 4" xfId="1028"/>
    <cellStyle name="20% - Accent4 27" xfId="1029"/>
    <cellStyle name="20% - Accent4 27 2" xfId="1030"/>
    <cellStyle name="20% - Accent4 27 3" xfId="1031"/>
    <cellStyle name="20% - Accent4 27 4" xfId="1032"/>
    <cellStyle name="20% - Accent4 28" xfId="1033"/>
    <cellStyle name="20% - Accent4 28 2" xfId="1034"/>
    <cellStyle name="20% - Accent4 28 3" xfId="1035"/>
    <cellStyle name="20% - Accent4 28 4" xfId="1036"/>
    <cellStyle name="20% - Accent4 29" xfId="1037"/>
    <cellStyle name="20% - Accent4 29 2" xfId="1038"/>
    <cellStyle name="20% - Accent4 29 3" xfId="1039"/>
    <cellStyle name="20% - Accent4 29 4" xfId="1040"/>
    <cellStyle name="20% - Accent4 3" xfId="1041"/>
    <cellStyle name="20% - Accent4 3 2" xfId="1042"/>
    <cellStyle name="20% - Accent4 3 2 2" xfId="1043"/>
    <cellStyle name="20% - Accent4 3 2 2 2" xfId="1044"/>
    <cellStyle name="20% - Accent4 3 2 2 2 2" xfId="1045"/>
    <cellStyle name="20% - Accent4 3 2 2 2 3" xfId="1046"/>
    <cellStyle name="20% - Accent4 3 2 2 2 4" xfId="1047"/>
    <cellStyle name="20% - Accent4 3 2 2 2 5" xfId="1048"/>
    <cellStyle name="20% - Accent4 3 2 2 2 6" xfId="1049"/>
    <cellStyle name="20% - Accent4 3 2 2 2 7" xfId="1050"/>
    <cellStyle name="20% - Accent4 3 2 2 3" xfId="1051"/>
    <cellStyle name="20% - Accent4 3 2 2 4" xfId="1052"/>
    <cellStyle name="20% - Accent4 3 2 2 5" xfId="1053"/>
    <cellStyle name="20% - Accent4 3 2 2 6" xfId="1054"/>
    <cellStyle name="20% - Accent4 3 2 2 7" xfId="1055"/>
    <cellStyle name="20% - Accent4 3 2 2 8" xfId="1056"/>
    <cellStyle name="20% - Accent4 3 2 3" xfId="1057"/>
    <cellStyle name="20% - Accent4 3 2 4" xfId="1058"/>
    <cellStyle name="20% - Accent4 3 2 5" xfId="1059"/>
    <cellStyle name="20% - Accent4 3 2 6" xfId="1060"/>
    <cellStyle name="20% - Accent4 3 2 7" xfId="1061"/>
    <cellStyle name="20% - Accent4 3 2 8" xfId="1062"/>
    <cellStyle name="20% - Accent4 3 3" xfId="1063"/>
    <cellStyle name="20% - Accent4 3 4" xfId="1064"/>
    <cellStyle name="20% - Accent4 3 4 2" xfId="1065"/>
    <cellStyle name="20% - Accent4 3 4 3" xfId="1066"/>
    <cellStyle name="20% - Accent4 3 5" xfId="1067"/>
    <cellStyle name="20% - Accent4 3 6" xfId="1068"/>
    <cellStyle name="20% - Accent4 3 7" xfId="1069"/>
    <cellStyle name="20% - Accent4 30" xfId="1070"/>
    <cellStyle name="20% - Accent4 30 2" xfId="1071"/>
    <cellStyle name="20% - Accent4 30 3" xfId="1072"/>
    <cellStyle name="20% - Accent4 30 4" xfId="1073"/>
    <cellStyle name="20% - Accent4 31" xfId="1074"/>
    <cellStyle name="20% - Accent4 32" xfId="1075"/>
    <cellStyle name="20% - Accent4 33" xfId="34238"/>
    <cellStyle name="20% - Accent4 4" xfId="1076"/>
    <cellStyle name="20% - Accent4 4 2" xfId="1077"/>
    <cellStyle name="20% - Accent4 4 2 2" xfId="1078"/>
    <cellStyle name="20% - Accent4 4 2 3" xfId="1079"/>
    <cellStyle name="20% - Accent4 4 2 4" xfId="1080"/>
    <cellStyle name="20% - Accent4 4 2 5" xfId="1081"/>
    <cellStyle name="20% - Accent4 4 2 6" xfId="1082"/>
    <cellStyle name="20% - Accent4 4 2 7" xfId="1083"/>
    <cellStyle name="20% - Accent4 4 3" xfId="1084"/>
    <cellStyle name="20% - Accent4 4 3 2" xfId="1085"/>
    <cellStyle name="20% - Accent4 4 3 3" xfId="1086"/>
    <cellStyle name="20% - Accent4 4 3 4" xfId="1087"/>
    <cellStyle name="20% - Accent4 4 3 5" xfId="1088"/>
    <cellStyle name="20% - Accent4 4 3 6" xfId="1089"/>
    <cellStyle name="20% - Accent4 4 3 7" xfId="1090"/>
    <cellStyle name="20% - Accent4 4 4" xfId="1091"/>
    <cellStyle name="20% - Accent4 4 5" xfId="1092"/>
    <cellStyle name="20% - Accent4 4 6" xfId="1093"/>
    <cellStyle name="20% - Accent4 4 7" xfId="1094"/>
    <cellStyle name="20% - Accent4 4 8" xfId="1095"/>
    <cellStyle name="20% - Accent4 4 9" xfId="1096"/>
    <cellStyle name="20% - Accent4 5" xfId="1097"/>
    <cellStyle name="20% - Accent4 5 2" xfId="1098"/>
    <cellStyle name="20% - Accent4 5 2 2" xfId="1099"/>
    <cellStyle name="20% - Accent4 5 2 3" xfId="1100"/>
    <cellStyle name="20% - Accent4 5 2 4" xfId="1101"/>
    <cellStyle name="20% - Accent4 5 2 5" xfId="1102"/>
    <cellStyle name="20% - Accent4 5 2 6" xfId="1103"/>
    <cellStyle name="20% - Accent4 5 2 7" xfId="1104"/>
    <cellStyle name="20% - Accent4 5 3" xfId="1105"/>
    <cellStyle name="20% - Accent4 5 3 2" xfId="1106"/>
    <cellStyle name="20% - Accent4 5 3 3" xfId="1107"/>
    <cellStyle name="20% - Accent4 5 3 4" xfId="1108"/>
    <cellStyle name="20% - Accent4 5 3 5" xfId="1109"/>
    <cellStyle name="20% - Accent4 5 3 6" xfId="1110"/>
    <cellStyle name="20% - Accent4 5 3 7" xfId="1111"/>
    <cellStyle name="20% - Accent4 5 4" xfId="1112"/>
    <cellStyle name="20% - Accent4 5 5" xfId="1113"/>
    <cellStyle name="20% - Accent4 5 6" xfId="1114"/>
    <cellStyle name="20% - Accent4 5 7" xfId="1115"/>
    <cellStyle name="20% - Accent4 5 8" xfId="1116"/>
    <cellStyle name="20% - Accent4 5 9" xfId="1117"/>
    <cellStyle name="20% - Accent4 6" xfId="1118"/>
    <cellStyle name="20% - Accent4 6 2" xfId="1119"/>
    <cellStyle name="20% - Accent4 6 2 2" xfId="1120"/>
    <cellStyle name="20% - Accent4 6 2 3" xfId="1121"/>
    <cellStyle name="20% - Accent4 6 2 4" xfId="1122"/>
    <cellStyle name="20% - Accent4 6 2 5" xfId="1123"/>
    <cellStyle name="20% - Accent4 6 2 6" xfId="1124"/>
    <cellStyle name="20% - Accent4 6 2 7" xfId="1125"/>
    <cellStyle name="20% - Accent4 6 3" xfId="1126"/>
    <cellStyle name="20% - Accent4 6 3 2" xfId="1127"/>
    <cellStyle name="20% - Accent4 6 3 3" xfId="1128"/>
    <cellStyle name="20% - Accent4 6 3 4" xfId="1129"/>
    <cellStyle name="20% - Accent4 6 3 5" xfId="1130"/>
    <cellStyle name="20% - Accent4 6 3 6" xfId="1131"/>
    <cellStyle name="20% - Accent4 6 3 7" xfId="1132"/>
    <cellStyle name="20% - Accent4 6 4" xfId="1133"/>
    <cellStyle name="20% - Accent4 6 5" xfId="1134"/>
    <cellStyle name="20% - Accent4 6 6" xfId="1135"/>
    <cellStyle name="20% - Accent4 6 7" xfId="1136"/>
    <cellStyle name="20% - Accent4 6 8" xfId="1137"/>
    <cellStyle name="20% - Accent4 6 9" xfId="1138"/>
    <cellStyle name="20% - Accent4 7" xfId="1139"/>
    <cellStyle name="20% - Accent4 7 2" xfId="1140"/>
    <cellStyle name="20% - Accent4 7 2 2" xfId="1141"/>
    <cellStyle name="20% - Accent4 7 2 3" xfId="1142"/>
    <cellStyle name="20% - Accent4 7 2 4" xfId="1143"/>
    <cellStyle name="20% - Accent4 7 2 5" xfId="1144"/>
    <cellStyle name="20% - Accent4 7 2 6" xfId="1145"/>
    <cellStyle name="20% - Accent4 7 2 7" xfId="1146"/>
    <cellStyle name="20% - Accent4 7 3" xfId="1147"/>
    <cellStyle name="20% - Accent4 7 3 2" xfId="1148"/>
    <cellStyle name="20% - Accent4 7 3 3" xfId="1149"/>
    <cellStyle name="20% - Accent4 7 3 4" xfId="1150"/>
    <cellStyle name="20% - Accent4 7 3 5" xfId="1151"/>
    <cellStyle name="20% - Accent4 7 3 6" xfId="1152"/>
    <cellStyle name="20% - Accent4 7 3 7" xfId="1153"/>
    <cellStyle name="20% - Accent4 7 4" xfId="1154"/>
    <cellStyle name="20% - Accent4 7 5" xfId="1155"/>
    <cellStyle name="20% - Accent4 7 6" xfId="1156"/>
    <cellStyle name="20% - Accent4 7 7" xfId="1157"/>
    <cellStyle name="20% - Accent4 7 8" xfId="1158"/>
    <cellStyle name="20% - Accent4 7 9" xfId="1159"/>
    <cellStyle name="20% - Accent4 8" xfId="1160"/>
    <cellStyle name="20% - Accent4 8 2" xfId="1161"/>
    <cellStyle name="20% - Accent4 8 2 2" xfId="1162"/>
    <cellStyle name="20% - Accent4 8 2 3" xfId="1163"/>
    <cellStyle name="20% - Accent4 8 2 4" xfId="1164"/>
    <cellStyle name="20% - Accent4 8 2 5" xfId="1165"/>
    <cellStyle name="20% - Accent4 8 2 6" xfId="1166"/>
    <cellStyle name="20% - Accent4 8 2 7" xfId="1167"/>
    <cellStyle name="20% - Accent4 8 3" xfId="1168"/>
    <cellStyle name="20% - Accent4 8 3 2" xfId="1169"/>
    <cellStyle name="20% - Accent4 8 3 3" xfId="1170"/>
    <cellStyle name="20% - Accent4 8 3 4" xfId="1171"/>
    <cellStyle name="20% - Accent4 8 3 5" xfId="1172"/>
    <cellStyle name="20% - Accent4 8 3 6" xfId="1173"/>
    <cellStyle name="20% - Accent4 8 3 7" xfId="1174"/>
    <cellStyle name="20% - Accent4 8 4" xfId="1175"/>
    <cellStyle name="20% - Accent4 8 5" xfId="1176"/>
    <cellStyle name="20% - Accent4 8 6" xfId="1177"/>
    <cellStyle name="20% - Accent4 8 7" xfId="1178"/>
    <cellStyle name="20% - Accent4 8 8" xfId="1179"/>
    <cellStyle name="20% - Accent4 8 9" xfId="1180"/>
    <cellStyle name="20% - Accent4 9" xfId="1181"/>
    <cellStyle name="20% - Accent4 9 2" xfId="1182"/>
    <cellStyle name="20% - Accent4 9 3" xfId="1183"/>
    <cellStyle name="20% - Accent4 9 4" xfId="1184"/>
    <cellStyle name="20% - Accent5 10" xfId="1185"/>
    <cellStyle name="20% - Accent5 10 2" xfId="1186"/>
    <cellStyle name="20% - Accent5 10 3" xfId="1187"/>
    <cellStyle name="20% - Accent5 10 4" xfId="1188"/>
    <cellStyle name="20% - Accent5 11" xfId="1189"/>
    <cellStyle name="20% - Accent5 11 2" xfId="1190"/>
    <cellStyle name="20% - Accent5 11 3" xfId="1191"/>
    <cellStyle name="20% - Accent5 11 4" xfId="1192"/>
    <cellStyle name="20% - Accent5 12" xfId="1193"/>
    <cellStyle name="20% - Accent5 12 2" xfId="1194"/>
    <cellStyle name="20% - Accent5 12 3" xfId="1195"/>
    <cellStyle name="20% - Accent5 12 4" xfId="1196"/>
    <cellStyle name="20% - Accent5 13" xfId="1197"/>
    <cellStyle name="20% - Accent5 13 2" xfId="1198"/>
    <cellStyle name="20% - Accent5 13 3" xfId="1199"/>
    <cellStyle name="20% - Accent5 13 4" xfId="1200"/>
    <cellStyle name="20% - Accent5 14" xfId="1201"/>
    <cellStyle name="20% - Accent5 14 2" xfId="1202"/>
    <cellStyle name="20% - Accent5 14 3" xfId="1203"/>
    <cellStyle name="20% - Accent5 14 4" xfId="1204"/>
    <cellStyle name="20% - Accent5 15" xfId="1205"/>
    <cellStyle name="20% - Accent5 15 2" xfId="1206"/>
    <cellStyle name="20% - Accent5 15 3" xfId="1207"/>
    <cellStyle name="20% - Accent5 15 4" xfId="1208"/>
    <cellStyle name="20% - Accent5 16" xfId="1209"/>
    <cellStyle name="20% - Accent5 16 2" xfId="1210"/>
    <cellStyle name="20% - Accent5 16 3" xfId="1211"/>
    <cellStyle name="20% - Accent5 16 4" xfId="1212"/>
    <cellStyle name="20% - Accent5 17" xfId="1213"/>
    <cellStyle name="20% - Accent5 17 2" xfId="1214"/>
    <cellStyle name="20% - Accent5 17 3" xfId="1215"/>
    <cellStyle name="20% - Accent5 17 4" xfId="1216"/>
    <cellStyle name="20% - Accent5 18" xfId="1217"/>
    <cellStyle name="20% - Accent5 18 2" xfId="1218"/>
    <cellStyle name="20% - Accent5 18 3" xfId="1219"/>
    <cellStyle name="20% - Accent5 18 4" xfId="1220"/>
    <cellStyle name="20% - Accent5 19" xfId="1221"/>
    <cellStyle name="20% - Accent5 19 2" xfId="1222"/>
    <cellStyle name="20% - Accent5 19 3" xfId="1223"/>
    <cellStyle name="20% - Accent5 19 4" xfId="1224"/>
    <cellStyle name="20% - Accent5 2" xfId="1225"/>
    <cellStyle name="20% - Accent5 2 10" xfId="1226"/>
    <cellStyle name="20% - Accent5 2 10 2" xfId="1227"/>
    <cellStyle name="20% - Accent5 2 10 2 2" xfId="1228"/>
    <cellStyle name="20% - Accent5 2 10 2 3" xfId="1229"/>
    <cellStyle name="20% - Accent5 2 10 2 4" xfId="1230"/>
    <cellStyle name="20% - Accent5 2 10 2 5" xfId="1231"/>
    <cellStyle name="20% - Accent5 2 10 2 6" xfId="1232"/>
    <cellStyle name="20% - Accent5 2 10 2 7" xfId="1233"/>
    <cellStyle name="20% - Accent5 2 10 3" xfId="1234"/>
    <cellStyle name="20% - Accent5 2 10 4" xfId="1235"/>
    <cellStyle name="20% - Accent5 2 10 5" xfId="1236"/>
    <cellStyle name="20% - Accent5 2 10 6" xfId="1237"/>
    <cellStyle name="20% - Accent5 2 10 7" xfId="1238"/>
    <cellStyle name="20% - Accent5 2 10 8" xfId="1239"/>
    <cellStyle name="20% - Accent5 2 11" xfId="1240"/>
    <cellStyle name="20% - Accent5 2 11 2" xfId="1241"/>
    <cellStyle name="20% - Accent5 2 11 3" xfId="1242"/>
    <cellStyle name="20% - Accent5 2 11 4" xfId="1243"/>
    <cellStyle name="20% - Accent5 2 12" xfId="1244"/>
    <cellStyle name="20% - Accent5 2 13" xfId="1245"/>
    <cellStyle name="20% - Accent5 2 14" xfId="1246"/>
    <cellStyle name="20% - Accent5 2 15" xfId="1247"/>
    <cellStyle name="20% - Accent5 2 16" xfId="1248"/>
    <cellStyle name="20% - Accent5 2 17" xfId="1249"/>
    <cellStyle name="20% - Accent5 2 18" xfId="1250"/>
    <cellStyle name="20% - Accent5 2 19" xfId="1251"/>
    <cellStyle name="20% - Accent5 2 2" xfId="1252"/>
    <cellStyle name="20% - Accent5 2 2 2" xfId="1253"/>
    <cellStyle name="20% - Accent5 2 2 3" xfId="1254"/>
    <cellStyle name="20% - Accent5 2 2 4" xfId="1255"/>
    <cellStyle name="20% - Accent5 2 20" xfId="1256"/>
    <cellStyle name="20% - Accent5 2 21" xfId="1257"/>
    <cellStyle name="20% - Accent5 2 22" xfId="1258"/>
    <cellStyle name="20% - Accent5 2 3" xfId="1259"/>
    <cellStyle name="20% - Accent5 2 3 2" xfId="1260"/>
    <cellStyle name="20% - Accent5 2 3 3" xfId="1261"/>
    <cellStyle name="20% - Accent5 2 3 4" xfId="1262"/>
    <cellStyle name="20% - Accent5 2 4" xfId="1263"/>
    <cellStyle name="20% - Accent5 2 4 2" xfId="1264"/>
    <cellStyle name="20% - Accent5 2 5" xfId="1265"/>
    <cellStyle name="20% - Accent5 2 5 2" xfId="1266"/>
    <cellStyle name="20% - Accent5 2 6" xfId="1267"/>
    <cellStyle name="20% - Accent5 2 7" xfId="1268"/>
    <cellStyle name="20% - Accent5 2 8" xfId="1269"/>
    <cellStyle name="20% - Accent5 2 8 2" xfId="1270"/>
    <cellStyle name="20% - Accent5 2 8 2 2" xfId="1271"/>
    <cellStyle name="20% - Accent5 2 8 2 3" xfId="1272"/>
    <cellStyle name="20% - Accent5 2 8 2 4" xfId="1273"/>
    <cellStyle name="20% - Accent5 2 8 2 5" xfId="1274"/>
    <cellStyle name="20% - Accent5 2 8 2 6" xfId="1275"/>
    <cellStyle name="20% - Accent5 2 8 2 7" xfId="1276"/>
    <cellStyle name="20% - Accent5 2 8 3" xfId="1277"/>
    <cellStyle name="20% - Accent5 2 8 4" xfId="1278"/>
    <cellStyle name="20% - Accent5 2 8 5" xfId="1279"/>
    <cellStyle name="20% - Accent5 2 8 6" xfId="1280"/>
    <cellStyle name="20% - Accent5 2 8 7" xfId="1281"/>
    <cellStyle name="20% - Accent5 2 8 8" xfId="1282"/>
    <cellStyle name="20% - Accent5 2 9" xfId="1283"/>
    <cellStyle name="20% - Accent5 2 9 2" xfId="1284"/>
    <cellStyle name="20% - Accent5 2 9 2 2" xfId="1285"/>
    <cellStyle name="20% - Accent5 2 9 2 3" xfId="1286"/>
    <cellStyle name="20% - Accent5 2 9 2 4" xfId="1287"/>
    <cellStyle name="20% - Accent5 2 9 2 5" xfId="1288"/>
    <cellStyle name="20% - Accent5 2 9 2 6" xfId="1289"/>
    <cellStyle name="20% - Accent5 2 9 2 7" xfId="1290"/>
    <cellStyle name="20% - Accent5 2 9 3" xfId="1291"/>
    <cellStyle name="20% - Accent5 2 9 4" xfId="1292"/>
    <cellStyle name="20% - Accent5 2 9 5" xfId="1293"/>
    <cellStyle name="20% - Accent5 2 9 6" xfId="1294"/>
    <cellStyle name="20% - Accent5 2 9 7" xfId="1295"/>
    <cellStyle name="20% - Accent5 2 9 8" xfId="1296"/>
    <cellStyle name="20% - Accent5 20" xfId="1297"/>
    <cellStyle name="20% - Accent5 20 2" xfId="1298"/>
    <cellStyle name="20% - Accent5 20 3" xfId="1299"/>
    <cellStyle name="20% - Accent5 20 4" xfId="1300"/>
    <cellStyle name="20% - Accent5 21" xfId="1301"/>
    <cellStyle name="20% - Accent5 21 2" xfId="1302"/>
    <cellStyle name="20% - Accent5 21 3" xfId="1303"/>
    <cellStyle name="20% - Accent5 21 4" xfId="1304"/>
    <cellStyle name="20% - Accent5 22" xfId="1305"/>
    <cellStyle name="20% - Accent5 22 2" xfId="1306"/>
    <cellStyle name="20% - Accent5 22 3" xfId="1307"/>
    <cellStyle name="20% - Accent5 22 4" xfId="1308"/>
    <cellStyle name="20% - Accent5 23" xfId="1309"/>
    <cellStyle name="20% - Accent5 23 2" xfId="1310"/>
    <cellStyle name="20% - Accent5 23 3" xfId="1311"/>
    <cellStyle name="20% - Accent5 23 4" xfId="1312"/>
    <cellStyle name="20% - Accent5 24" xfId="1313"/>
    <cellStyle name="20% - Accent5 24 2" xfId="1314"/>
    <cellStyle name="20% - Accent5 24 3" xfId="1315"/>
    <cellStyle name="20% - Accent5 24 4" xfId="1316"/>
    <cellStyle name="20% - Accent5 25" xfId="1317"/>
    <cellStyle name="20% - Accent5 25 2" xfId="1318"/>
    <cellStyle name="20% - Accent5 25 3" xfId="1319"/>
    <cellStyle name="20% - Accent5 25 4" xfId="1320"/>
    <cellStyle name="20% - Accent5 26" xfId="1321"/>
    <cellStyle name="20% - Accent5 26 2" xfId="1322"/>
    <cellStyle name="20% - Accent5 26 3" xfId="1323"/>
    <cellStyle name="20% - Accent5 26 4" xfId="1324"/>
    <cellStyle name="20% - Accent5 27" xfId="1325"/>
    <cellStyle name="20% - Accent5 27 2" xfId="1326"/>
    <cellStyle name="20% - Accent5 27 3" xfId="1327"/>
    <cellStyle name="20% - Accent5 27 4" xfId="1328"/>
    <cellStyle name="20% - Accent5 28" xfId="1329"/>
    <cellStyle name="20% - Accent5 28 2" xfId="1330"/>
    <cellStyle name="20% - Accent5 28 3" xfId="1331"/>
    <cellStyle name="20% - Accent5 28 4" xfId="1332"/>
    <cellStyle name="20% - Accent5 29" xfId="1333"/>
    <cellStyle name="20% - Accent5 29 2" xfId="1334"/>
    <cellStyle name="20% - Accent5 29 3" xfId="1335"/>
    <cellStyle name="20% - Accent5 29 4" xfId="1336"/>
    <cellStyle name="20% - Accent5 3" xfId="1337"/>
    <cellStyle name="20% - Accent5 3 2" xfId="1338"/>
    <cellStyle name="20% - Accent5 3 2 2" xfId="1339"/>
    <cellStyle name="20% - Accent5 3 2 2 2" xfId="1340"/>
    <cellStyle name="20% - Accent5 3 2 2 2 2" xfId="1341"/>
    <cellStyle name="20% - Accent5 3 2 2 2 3" xfId="1342"/>
    <cellStyle name="20% - Accent5 3 2 2 2 4" xfId="1343"/>
    <cellStyle name="20% - Accent5 3 2 2 2 5" xfId="1344"/>
    <cellStyle name="20% - Accent5 3 2 2 2 6" xfId="1345"/>
    <cellStyle name="20% - Accent5 3 2 2 2 7" xfId="1346"/>
    <cellStyle name="20% - Accent5 3 2 2 3" xfId="1347"/>
    <cellStyle name="20% - Accent5 3 2 2 4" xfId="1348"/>
    <cellStyle name="20% - Accent5 3 2 2 5" xfId="1349"/>
    <cellStyle name="20% - Accent5 3 2 2 6" xfId="1350"/>
    <cellStyle name="20% - Accent5 3 2 2 7" xfId="1351"/>
    <cellStyle name="20% - Accent5 3 2 2 8" xfId="1352"/>
    <cellStyle name="20% - Accent5 3 2 3" xfId="1353"/>
    <cellStyle name="20% - Accent5 3 2 4" xfId="1354"/>
    <cellStyle name="20% - Accent5 3 2 5" xfId="1355"/>
    <cellStyle name="20% - Accent5 3 2 6" xfId="1356"/>
    <cellStyle name="20% - Accent5 3 2 7" xfId="1357"/>
    <cellStyle name="20% - Accent5 3 2 8" xfId="1358"/>
    <cellStyle name="20% - Accent5 3 3" xfId="1359"/>
    <cellStyle name="20% - Accent5 3 4" xfId="1360"/>
    <cellStyle name="20% - Accent5 3 4 2" xfId="1361"/>
    <cellStyle name="20% - Accent5 3 4 3" xfId="1362"/>
    <cellStyle name="20% - Accent5 3 5" xfId="1363"/>
    <cellStyle name="20% - Accent5 3 6" xfId="1364"/>
    <cellStyle name="20% - Accent5 3 7" xfId="1365"/>
    <cellStyle name="20% - Accent5 30" xfId="1366"/>
    <cellStyle name="20% - Accent5 30 2" xfId="1367"/>
    <cellStyle name="20% - Accent5 30 3" xfId="1368"/>
    <cellStyle name="20% - Accent5 30 4" xfId="1369"/>
    <cellStyle name="20% - Accent5 31" xfId="1370"/>
    <cellStyle name="20% - Accent5 32" xfId="1371"/>
    <cellStyle name="20% - Accent5 33" xfId="34239"/>
    <cellStyle name="20% - Accent5 4" xfId="1372"/>
    <cellStyle name="20% - Accent5 4 2" xfId="1373"/>
    <cellStyle name="20% - Accent5 4 2 2" xfId="1374"/>
    <cellStyle name="20% - Accent5 4 2 3" xfId="1375"/>
    <cellStyle name="20% - Accent5 4 2 4" xfId="1376"/>
    <cellStyle name="20% - Accent5 4 2 5" xfId="1377"/>
    <cellStyle name="20% - Accent5 4 2 6" xfId="1378"/>
    <cellStyle name="20% - Accent5 4 2 7" xfId="1379"/>
    <cellStyle name="20% - Accent5 4 3" xfId="1380"/>
    <cellStyle name="20% - Accent5 4 3 2" xfId="1381"/>
    <cellStyle name="20% - Accent5 4 3 3" xfId="1382"/>
    <cellStyle name="20% - Accent5 4 3 4" xfId="1383"/>
    <cellStyle name="20% - Accent5 4 3 5" xfId="1384"/>
    <cellStyle name="20% - Accent5 4 3 6" xfId="1385"/>
    <cellStyle name="20% - Accent5 4 3 7" xfId="1386"/>
    <cellStyle name="20% - Accent5 4 4" xfId="1387"/>
    <cellStyle name="20% - Accent5 4 5" xfId="1388"/>
    <cellStyle name="20% - Accent5 4 6" xfId="1389"/>
    <cellStyle name="20% - Accent5 4 7" xfId="1390"/>
    <cellStyle name="20% - Accent5 4 8" xfId="1391"/>
    <cellStyle name="20% - Accent5 4 9" xfId="1392"/>
    <cellStyle name="20% - Accent5 5" xfId="1393"/>
    <cellStyle name="20% - Accent5 5 2" xfId="1394"/>
    <cellStyle name="20% - Accent5 5 2 2" xfId="1395"/>
    <cellStyle name="20% - Accent5 5 2 3" xfId="1396"/>
    <cellStyle name="20% - Accent5 5 2 4" xfId="1397"/>
    <cellStyle name="20% - Accent5 5 2 5" xfId="1398"/>
    <cellStyle name="20% - Accent5 5 2 6" xfId="1399"/>
    <cellStyle name="20% - Accent5 5 2 7" xfId="1400"/>
    <cellStyle name="20% - Accent5 5 3" xfId="1401"/>
    <cellStyle name="20% - Accent5 5 3 2" xfId="1402"/>
    <cellStyle name="20% - Accent5 5 3 3" xfId="1403"/>
    <cellStyle name="20% - Accent5 5 3 4" xfId="1404"/>
    <cellStyle name="20% - Accent5 5 3 5" xfId="1405"/>
    <cellStyle name="20% - Accent5 5 3 6" xfId="1406"/>
    <cellStyle name="20% - Accent5 5 3 7" xfId="1407"/>
    <cellStyle name="20% - Accent5 5 4" xfId="1408"/>
    <cellStyle name="20% - Accent5 5 5" xfId="1409"/>
    <cellStyle name="20% - Accent5 5 6" xfId="1410"/>
    <cellStyle name="20% - Accent5 5 7" xfId="1411"/>
    <cellStyle name="20% - Accent5 5 8" xfId="1412"/>
    <cellStyle name="20% - Accent5 5 9" xfId="1413"/>
    <cellStyle name="20% - Accent5 6" xfId="1414"/>
    <cellStyle name="20% - Accent5 6 2" xfId="1415"/>
    <cellStyle name="20% - Accent5 6 2 2" xfId="1416"/>
    <cellStyle name="20% - Accent5 6 2 3" xfId="1417"/>
    <cellStyle name="20% - Accent5 6 2 4" xfId="1418"/>
    <cellStyle name="20% - Accent5 6 2 5" xfId="1419"/>
    <cellStyle name="20% - Accent5 6 2 6" xfId="1420"/>
    <cellStyle name="20% - Accent5 6 2 7" xfId="1421"/>
    <cellStyle name="20% - Accent5 6 3" xfId="1422"/>
    <cellStyle name="20% - Accent5 6 3 2" xfId="1423"/>
    <cellStyle name="20% - Accent5 6 3 3" xfId="1424"/>
    <cellStyle name="20% - Accent5 6 3 4" xfId="1425"/>
    <cellStyle name="20% - Accent5 6 3 5" xfId="1426"/>
    <cellStyle name="20% - Accent5 6 3 6" xfId="1427"/>
    <cellStyle name="20% - Accent5 6 3 7" xfId="1428"/>
    <cellStyle name="20% - Accent5 6 4" xfId="1429"/>
    <cellStyle name="20% - Accent5 6 5" xfId="1430"/>
    <cellStyle name="20% - Accent5 6 6" xfId="1431"/>
    <cellStyle name="20% - Accent5 6 7" xfId="1432"/>
    <cellStyle name="20% - Accent5 6 8" xfId="1433"/>
    <cellStyle name="20% - Accent5 6 9" xfId="1434"/>
    <cellStyle name="20% - Accent5 7" xfId="1435"/>
    <cellStyle name="20% - Accent5 7 2" xfId="1436"/>
    <cellStyle name="20% - Accent5 7 2 2" xfId="1437"/>
    <cellStyle name="20% - Accent5 7 2 3" xfId="1438"/>
    <cellStyle name="20% - Accent5 7 2 4" xfId="1439"/>
    <cellStyle name="20% - Accent5 7 2 5" xfId="1440"/>
    <cellStyle name="20% - Accent5 7 2 6" xfId="1441"/>
    <cellStyle name="20% - Accent5 7 2 7" xfId="1442"/>
    <cellStyle name="20% - Accent5 7 3" xfId="1443"/>
    <cellStyle name="20% - Accent5 7 3 2" xfId="1444"/>
    <cellStyle name="20% - Accent5 7 3 3" xfId="1445"/>
    <cellStyle name="20% - Accent5 7 3 4" xfId="1446"/>
    <cellStyle name="20% - Accent5 7 3 5" xfId="1447"/>
    <cellStyle name="20% - Accent5 7 3 6" xfId="1448"/>
    <cellStyle name="20% - Accent5 7 3 7" xfId="1449"/>
    <cellStyle name="20% - Accent5 7 4" xfId="1450"/>
    <cellStyle name="20% - Accent5 7 5" xfId="1451"/>
    <cellStyle name="20% - Accent5 7 6" xfId="1452"/>
    <cellStyle name="20% - Accent5 7 7" xfId="1453"/>
    <cellStyle name="20% - Accent5 7 8" xfId="1454"/>
    <cellStyle name="20% - Accent5 7 9" xfId="1455"/>
    <cellStyle name="20% - Accent5 8" xfId="1456"/>
    <cellStyle name="20% - Accent5 8 2" xfId="1457"/>
    <cellStyle name="20% - Accent5 8 2 2" xfId="1458"/>
    <cellStyle name="20% - Accent5 8 2 3" xfId="1459"/>
    <cellStyle name="20% - Accent5 8 2 4" xfId="1460"/>
    <cellStyle name="20% - Accent5 8 2 5" xfId="1461"/>
    <cellStyle name="20% - Accent5 8 2 6" xfId="1462"/>
    <cellStyle name="20% - Accent5 8 2 7" xfId="1463"/>
    <cellStyle name="20% - Accent5 8 3" xfId="1464"/>
    <cellStyle name="20% - Accent5 8 3 2" xfId="1465"/>
    <cellStyle name="20% - Accent5 8 3 3" xfId="1466"/>
    <cellStyle name="20% - Accent5 8 3 4" xfId="1467"/>
    <cellStyle name="20% - Accent5 8 3 5" xfId="1468"/>
    <cellStyle name="20% - Accent5 8 3 6" xfId="1469"/>
    <cellStyle name="20% - Accent5 8 3 7" xfId="1470"/>
    <cellStyle name="20% - Accent5 8 4" xfId="1471"/>
    <cellStyle name="20% - Accent5 8 5" xfId="1472"/>
    <cellStyle name="20% - Accent5 8 6" xfId="1473"/>
    <cellStyle name="20% - Accent5 8 7" xfId="1474"/>
    <cellStyle name="20% - Accent5 8 8" xfId="1475"/>
    <cellStyle name="20% - Accent5 8 9" xfId="1476"/>
    <cellStyle name="20% - Accent5 9" xfId="1477"/>
    <cellStyle name="20% - Accent5 9 2" xfId="1478"/>
    <cellStyle name="20% - Accent5 9 3" xfId="1479"/>
    <cellStyle name="20% - Accent5 9 4" xfId="1480"/>
    <cellStyle name="20% - Accent6 10" xfId="1481"/>
    <cellStyle name="20% - Accent6 10 2" xfId="1482"/>
    <cellStyle name="20% - Accent6 10 3" xfId="1483"/>
    <cellStyle name="20% - Accent6 10 4" xfId="1484"/>
    <cellStyle name="20% - Accent6 11" xfId="1485"/>
    <cellStyle name="20% - Accent6 11 2" xfId="1486"/>
    <cellStyle name="20% - Accent6 11 3" xfId="1487"/>
    <cellStyle name="20% - Accent6 11 4" xfId="1488"/>
    <cellStyle name="20% - Accent6 12" xfId="1489"/>
    <cellStyle name="20% - Accent6 12 2" xfId="1490"/>
    <cellStyle name="20% - Accent6 12 3" xfId="1491"/>
    <cellStyle name="20% - Accent6 12 4" xfId="1492"/>
    <cellStyle name="20% - Accent6 13" xfId="1493"/>
    <cellStyle name="20% - Accent6 13 2" xfId="1494"/>
    <cellStyle name="20% - Accent6 13 3" xfId="1495"/>
    <cellStyle name="20% - Accent6 13 4" xfId="1496"/>
    <cellStyle name="20% - Accent6 14" xfId="1497"/>
    <cellStyle name="20% - Accent6 14 2" xfId="1498"/>
    <cellStyle name="20% - Accent6 14 3" xfId="1499"/>
    <cellStyle name="20% - Accent6 14 4" xfId="1500"/>
    <cellStyle name="20% - Accent6 15" xfId="1501"/>
    <cellStyle name="20% - Accent6 15 2" xfId="1502"/>
    <cellStyle name="20% - Accent6 15 3" xfId="1503"/>
    <cellStyle name="20% - Accent6 15 4" xfId="1504"/>
    <cellStyle name="20% - Accent6 16" xfId="1505"/>
    <cellStyle name="20% - Accent6 16 2" xfId="1506"/>
    <cellStyle name="20% - Accent6 16 3" xfId="1507"/>
    <cellStyle name="20% - Accent6 16 4" xfId="1508"/>
    <cellStyle name="20% - Accent6 17" xfId="1509"/>
    <cellStyle name="20% - Accent6 17 2" xfId="1510"/>
    <cellStyle name="20% - Accent6 17 3" xfId="1511"/>
    <cellStyle name="20% - Accent6 17 4" xfId="1512"/>
    <cellStyle name="20% - Accent6 18" xfId="1513"/>
    <cellStyle name="20% - Accent6 18 2" xfId="1514"/>
    <cellStyle name="20% - Accent6 18 3" xfId="1515"/>
    <cellStyle name="20% - Accent6 18 4" xfId="1516"/>
    <cellStyle name="20% - Accent6 19" xfId="1517"/>
    <cellStyle name="20% - Accent6 19 2" xfId="1518"/>
    <cellStyle name="20% - Accent6 19 3" xfId="1519"/>
    <cellStyle name="20% - Accent6 19 4" xfId="1520"/>
    <cellStyle name="20% - Accent6 2" xfId="1521"/>
    <cellStyle name="20% - Accent6 2 10" xfId="1522"/>
    <cellStyle name="20% - Accent6 2 10 2" xfId="1523"/>
    <cellStyle name="20% - Accent6 2 10 2 2" xfId="1524"/>
    <cellStyle name="20% - Accent6 2 10 2 3" xfId="1525"/>
    <cellStyle name="20% - Accent6 2 10 2 4" xfId="1526"/>
    <cellStyle name="20% - Accent6 2 10 2 5" xfId="1527"/>
    <cellStyle name="20% - Accent6 2 10 2 6" xfId="1528"/>
    <cellStyle name="20% - Accent6 2 10 2 7" xfId="1529"/>
    <cellStyle name="20% - Accent6 2 10 3" xfId="1530"/>
    <cellStyle name="20% - Accent6 2 10 4" xfId="1531"/>
    <cellStyle name="20% - Accent6 2 10 5" xfId="1532"/>
    <cellStyle name="20% - Accent6 2 10 6" xfId="1533"/>
    <cellStyle name="20% - Accent6 2 10 7" xfId="1534"/>
    <cellStyle name="20% - Accent6 2 10 8" xfId="1535"/>
    <cellStyle name="20% - Accent6 2 11" xfId="1536"/>
    <cellStyle name="20% - Accent6 2 11 2" xfId="1537"/>
    <cellStyle name="20% - Accent6 2 11 3" xfId="1538"/>
    <cellStyle name="20% - Accent6 2 11 4" xfId="1539"/>
    <cellStyle name="20% - Accent6 2 12" xfId="1540"/>
    <cellStyle name="20% - Accent6 2 13" xfId="1541"/>
    <cellStyle name="20% - Accent6 2 14" xfId="1542"/>
    <cellStyle name="20% - Accent6 2 15" xfId="1543"/>
    <cellStyle name="20% - Accent6 2 16" xfId="1544"/>
    <cellStyle name="20% - Accent6 2 17" xfId="1545"/>
    <cellStyle name="20% - Accent6 2 18" xfId="1546"/>
    <cellStyle name="20% - Accent6 2 19" xfId="1547"/>
    <cellStyle name="20% - Accent6 2 2" xfId="1548"/>
    <cellStyle name="20% - Accent6 2 2 2" xfId="1549"/>
    <cellStyle name="20% - Accent6 2 2 3" xfId="1550"/>
    <cellStyle name="20% - Accent6 2 2 4" xfId="1551"/>
    <cellStyle name="20% - Accent6 2 20" xfId="1552"/>
    <cellStyle name="20% - Accent6 2 21" xfId="1553"/>
    <cellStyle name="20% - Accent6 2 22" xfId="1554"/>
    <cellStyle name="20% - Accent6 2 3" xfId="1555"/>
    <cellStyle name="20% - Accent6 2 3 2" xfId="1556"/>
    <cellStyle name="20% - Accent6 2 3 3" xfId="1557"/>
    <cellStyle name="20% - Accent6 2 3 4" xfId="1558"/>
    <cellStyle name="20% - Accent6 2 4" xfId="1559"/>
    <cellStyle name="20% - Accent6 2 4 2" xfId="1560"/>
    <cellStyle name="20% - Accent6 2 5" xfId="1561"/>
    <cellStyle name="20% - Accent6 2 5 2" xfId="1562"/>
    <cellStyle name="20% - Accent6 2 6" xfId="1563"/>
    <cellStyle name="20% - Accent6 2 7" xfId="1564"/>
    <cellStyle name="20% - Accent6 2 8" xfId="1565"/>
    <cellStyle name="20% - Accent6 2 8 2" xfId="1566"/>
    <cellStyle name="20% - Accent6 2 8 2 2" xfId="1567"/>
    <cellStyle name="20% - Accent6 2 8 2 3" xfId="1568"/>
    <cellStyle name="20% - Accent6 2 8 2 4" xfId="1569"/>
    <cellStyle name="20% - Accent6 2 8 2 5" xfId="1570"/>
    <cellStyle name="20% - Accent6 2 8 2 6" xfId="1571"/>
    <cellStyle name="20% - Accent6 2 8 2 7" xfId="1572"/>
    <cellStyle name="20% - Accent6 2 8 3" xfId="1573"/>
    <cellStyle name="20% - Accent6 2 8 4" xfId="1574"/>
    <cellStyle name="20% - Accent6 2 8 5" xfId="1575"/>
    <cellStyle name="20% - Accent6 2 8 6" xfId="1576"/>
    <cellStyle name="20% - Accent6 2 8 7" xfId="1577"/>
    <cellStyle name="20% - Accent6 2 8 8" xfId="1578"/>
    <cellStyle name="20% - Accent6 2 9" xfId="1579"/>
    <cellStyle name="20% - Accent6 2 9 2" xfId="1580"/>
    <cellStyle name="20% - Accent6 2 9 2 2" xfId="1581"/>
    <cellStyle name="20% - Accent6 2 9 2 3" xfId="1582"/>
    <cellStyle name="20% - Accent6 2 9 2 4" xfId="1583"/>
    <cellStyle name="20% - Accent6 2 9 2 5" xfId="1584"/>
    <cellStyle name="20% - Accent6 2 9 2 6" xfId="1585"/>
    <cellStyle name="20% - Accent6 2 9 2 7" xfId="1586"/>
    <cellStyle name="20% - Accent6 2 9 3" xfId="1587"/>
    <cellStyle name="20% - Accent6 2 9 4" xfId="1588"/>
    <cellStyle name="20% - Accent6 2 9 5" xfId="1589"/>
    <cellStyle name="20% - Accent6 2 9 6" xfId="1590"/>
    <cellStyle name="20% - Accent6 2 9 7" xfId="1591"/>
    <cellStyle name="20% - Accent6 2 9 8" xfId="1592"/>
    <cellStyle name="20% - Accent6 20" xfId="1593"/>
    <cellStyle name="20% - Accent6 20 2" xfId="1594"/>
    <cellStyle name="20% - Accent6 20 3" xfId="1595"/>
    <cellStyle name="20% - Accent6 20 4" xfId="1596"/>
    <cellStyle name="20% - Accent6 21" xfId="1597"/>
    <cellStyle name="20% - Accent6 21 2" xfId="1598"/>
    <cellStyle name="20% - Accent6 21 3" xfId="1599"/>
    <cellStyle name="20% - Accent6 21 4" xfId="1600"/>
    <cellStyle name="20% - Accent6 22" xfId="1601"/>
    <cellStyle name="20% - Accent6 22 2" xfId="1602"/>
    <cellStyle name="20% - Accent6 22 3" xfId="1603"/>
    <cellStyle name="20% - Accent6 22 4" xfId="1604"/>
    <cellStyle name="20% - Accent6 23" xfId="1605"/>
    <cellStyle name="20% - Accent6 23 2" xfId="1606"/>
    <cellStyle name="20% - Accent6 23 3" xfId="1607"/>
    <cellStyle name="20% - Accent6 23 4" xfId="1608"/>
    <cellStyle name="20% - Accent6 24" xfId="1609"/>
    <cellStyle name="20% - Accent6 24 2" xfId="1610"/>
    <cellStyle name="20% - Accent6 24 3" xfId="1611"/>
    <cellStyle name="20% - Accent6 24 4" xfId="1612"/>
    <cellStyle name="20% - Accent6 25" xfId="1613"/>
    <cellStyle name="20% - Accent6 25 2" xfId="1614"/>
    <cellStyle name="20% - Accent6 25 3" xfId="1615"/>
    <cellStyle name="20% - Accent6 25 4" xfId="1616"/>
    <cellStyle name="20% - Accent6 26" xfId="1617"/>
    <cellStyle name="20% - Accent6 26 2" xfId="1618"/>
    <cellStyle name="20% - Accent6 26 3" xfId="1619"/>
    <cellStyle name="20% - Accent6 26 4" xfId="1620"/>
    <cellStyle name="20% - Accent6 27" xfId="1621"/>
    <cellStyle name="20% - Accent6 27 2" xfId="1622"/>
    <cellStyle name="20% - Accent6 27 3" xfId="1623"/>
    <cellStyle name="20% - Accent6 27 4" xfId="1624"/>
    <cellStyle name="20% - Accent6 28" xfId="1625"/>
    <cellStyle name="20% - Accent6 28 2" xfId="1626"/>
    <cellStyle name="20% - Accent6 28 3" xfId="1627"/>
    <cellStyle name="20% - Accent6 28 4" xfId="1628"/>
    <cellStyle name="20% - Accent6 29" xfId="1629"/>
    <cellStyle name="20% - Accent6 29 2" xfId="1630"/>
    <cellStyle name="20% - Accent6 29 3" xfId="1631"/>
    <cellStyle name="20% - Accent6 29 4" xfId="1632"/>
    <cellStyle name="20% - Accent6 3" xfId="1633"/>
    <cellStyle name="20% - Accent6 3 2" xfId="1634"/>
    <cellStyle name="20% - Accent6 3 2 2" xfId="1635"/>
    <cellStyle name="20% - Accent6 3 2 2 2" xfId="1636"/>
    <cellStyle name="20% - Accent6 3 2 2 2 2" xfId="1637"/>
    <cellStyle name="20% - Accent6 3 2 2 2 3" xfId="1638"/>
    <cellStyle name="20% - Accent6 3 2 2 2 4" xfId="1639"/>
    <cellStyle name="20% - Accent6 3 2 2 2 5" xfId="1640"/>
    <cellStyle name="20% - Accent6 3 2 2 2 6" xfId="1641"/>
    <cellStyle name="20% - Accent6 3 2 2 2 7" xfId="1642"/>
    <cellStyle name="20% - Accent6 3 2 2 3" xfId="1643"/>
    <cellStyle name="20% - Accent6 3 2 2 4" xfId="1644"/>
    <cellStyle name="20% - Accent6 3 2 2 5" xfId="1645"/>
    <cellStyle name="20% - Accent6 3 2 2 6" xfId="1646"/>
    <cellStyle name="20% - Accent6 3 2 2 7" xfId="1647"/>
    <cellStyle name="20% - Accent6 3 2 2 8" xfId="1648"/>
    <cellStyle name="20% - Accent6 3 2 3" xfId="1649"/>
    <cellStyle name="20% - Accent6 3 2 4" xfId="1650"/>
    <cellStyle name="20% - Accent6 3 2 5" xfId="1651"/>
    <cellStyle name="20% - Accent6 3 2 6" xfId="1652"/>
    <cellStyle name="20% - Accent6 3 2 7" xfId="1653"/>
    <cellStyle name="20% - Accent6 3 2 8" xfId="1654"/>
    <cellStyle name="20% - Accent6 3 3" xfId="1655"/>
    <cellStyle name="20% - Accent6 3 4" xfId="1656"/>
    <cellStyle name="20% - Accent6 3 4 2" xfId="1657"/>
    <cellStyle name="20% - Accent6 3 4 3" xfId="1658"/>
    <cellStyle name="20% - Accent6 3 5" xfId="1659"/>
    <cellStyle name="20% - Accent6 3 6" xfId="1660"/>
    <cellStyle name="20% - Accent6 3 7" xfId="1661"/>
    <cellStyle name="20% - Accent6 30" xfId="1662"/>
    <cellStyle name="20% - Accent6 30 2" xfId="1663"/>
    <cellStyle name="20% - Accent6 30 3" xfId="1664"/>
    <cellStyle name="20% - Accent6 30 4" xfId="1665"/>
    <cellStyle name="20% - Accent6 31" xfId="1666"/>
    <cellStyle name="20% - Accent6 32" xfId="1667"/>
    <cellStyle name="20% - Accent6 33" xfId="34240"/>
    <cellStyle name="20% - Accent6 4" xfId="1668"/>
    <cellStyle name="20% - Accent6 4 2" xfId="1669"/>
    <cellStyle name="20% - Accent6 4 2 2" xfId="1670"/>
    <cellStyle name="20% - Accent6 4 2 3" xfId="1671"/>
    <cellStyle name="20% - Accent6 4 2 4" xfId="1672"/>
    <cellStyle name="20% - Accent6 4 2 5" xfId="1673"/>
    <cellStyle name="20% - Accent6 4 2 6" xfId="1674"/>
    <cellStyle name="20% - Accent6 4 2 7" xfId="1675"/>
    <cellStyle name="20% - Accent6 4 3" xfId="1676"/>
    <cellStyle name="20% - Accent6 4 3 2" xfId="1677"/>
    <cellStyle name="20% - Accent6 4 3 3" xfId="1678"/>
    <cellStyle name="20% - Accent6 4 3 4" xfId="1679"/>
    <cellStyle name="20% - Accent6 4 3 5" xfId="1680"/>
    <cellStyle name="20% - Accent6 4 3 6" xfId="1681"/>
    <cellStyle name="20% - Accent6 4 3 7" xfId="1682"/>
    <cellStyle name="20% - Accent6 4 4" xfId="1683"/>
    <cellStyle name="20% - Accent6 4 5" xfId="1684"/>
    <cellStyle name="20% - Accent6 4 6" xfId="1685"/>
    <cellStyle name="20% - Accent6 4 7" xfId="1686"/>
    <cellStyle name="20% - Accent6 4 8" xfId="1687"/>
    <cellStyle name="20% - Accent6 4 9" xfId="1688"/>
    <cellStyle name="20% - Accent6 5" xfId="1689"/>
    <cellStyle name="20% - Accent6 5 2" xfId="1690"/>
    <cellStyle name="20% - Accent6 5 2 2" xfId="1691"/>
    <cellStyle name="20% - Accent6 5 2 3" xfId="1692"/>
    <cellStyle name="20% - Accent6 5 2 4" xfId="1693"/>
    <cellStyle name="20% - Accent6 5 2 5" xfId="1694"/>
    <cellStyle name="20% - Accent6 5 2 6" xfId="1695"/>
    <cellStyle name="20% - Accent6 5 2 7" xfId="1696"/>
    <cellStyle name="20% - Accent6 5 3" xfId="1697"/>
    <cellStyle name="20% - Accent6 5 3 2" xfId="1698"/>
    <cellStyle name="20% - Accent6 5 3 3" xfId="1699"/>
    <cellStyle name="20% - Accent6 5 3 4" xfId="1700"/>
    <cellStyle name="20% - Accent6 5 3 5" xfId="1701"/>
    <cellStyle name="20% - Accent6 5 3 6" xfId="1702"/>
    <cellStyle name="20% - Accent6 5 3 7" xfId="1703"/>
    <cellStyle name="20% - Accent6 5 4" xfId="1704"/>
    <cellStyle name="20% - Accent6 5 5" xfId="1705"/>
    <cellStyle name="20% - Accent6 5 6" xfId="1706"/>
    <cellStyle name="20% - Accent6 5 7" xfId="1707"/>
    <cellStyle name="20% - Accent6 5 8" xfId="1708"/>
    <cellStyle name="20% - Accent6 5 9" xfId="1709"/>
    <cellStyle name="20% - Accent6 6" xfId="1710"/>
    <cellStyle name="20% - Accent6 6 2" xfId="1711"/>
    <cellStyle name="20% - Accent6 6 2 2" xfId="1712"/>
    <cellStyle name="20% - Accent6 6 2 3" xfId="1713"/>
    <cellStyle name="20% - Accent6 6 2 4" xfId="1714"/>
    <cellStyle name="20% - Accent6 6 2 5" xfId="1715"/>
    <cellStyle name="20% - Accent6 6 2 6" xfId="1716"/>
    <cellStyle name="20% - Accent6 6 2 7" xfId="1717"/>
    <cellStyle name="20% - Accent6 6 3" xfId="1718"/>
    <cellStyle name="20% - Accent6 6 3 2" xfId="1719"/>
    <cellStyle name="20% - Accent6 6 3 3" xfId="1720"/>
    <cellStyle name="20% - Accent6 6 3 4" xfId="1721"/>
    <cellStyle name="20% - Accent6 6 3 5" xfId="1722"/>
    <cellStyle name="20% - Accent6 6 3 6" xfId="1723"/>
    <cellStyle name="20% - Accent6 6 3 7" xfId="1724"/>
    <cellStyle name="20% - Accent6 6 4" xfId="1725"/>
    <cellStyle name="20% - Accent6 6 5" xfId="1726"/>
    <cellStyle name="20% - Accent6 6 6" xfId="1727"/>
    <cellStyle name="20% - Accent6 6 7" xfId="1728"/>
    <cellStyle name="20% - Accent6 6 8" xfId="1729"/>
    <cellStyle name="20% - Accent6 6 9" xfId="1730"/>
    <cellStyle name="20% - Accent6 7" xfId="1731"/>
    <cellStyle name="20% - Accent6 7 2" xfId="1732"/>
    <cellStyle name="20% - Accent6 7 2 2" xfId="1733"/>
    <cellStyle name="20% - Accent6 7 2 3" xfId="1734"/>
    <cellStyle name="20% - Accent6 7 2 4" xfId="1735"/>
    <cellStyle name="20% - Accent6 7 2 5" xfId="1736"/>
    <cellStyle name="20% - Accent6 7 2 6" xfId="1737"/>
    <cellStyle name="20% - Accent6 7 2 7" xfId="1738"/>
    <cellStyle name="20% - Accent6 7 3" xfId="1739"/>
    <cellStyle name="20% - Accent6 7 3 2" xfId="1740"/>
    <cellStyle name="20% - Accent6 7 3 3" xfId="1741"/>
    <cellStyle name="20% - Accent6 7 3 4" xfId="1742"/>
    <cellStyle name="20% - Accent6 7 3 5" xfId="1743"/>
    <cellStyle name="20% - Accent6 7 3 6" xfId="1744"/>
    <cellStyle name="20% - Accent6 7 3 7" xfId="1745"/>
    <cellStyle name="20% - Accent6 7 4" xfId="1746"/>
    <cellStyle name="20% - Accent6 7 5" xfId="1747"/>
    <cellStyle name="20% - Accent6 7 6" xfId="1748"/>
    <cellStyle name="20% - Accent6 7 7" xfId="1749"/>
    <cellStyle name="20% - Accent6 7 8" xfId="1750"/>
    <cellStyle name="20% - Accent6 7 9" xfId="1751"/>
    <cellStyle name="20% - Accent6 8" xfId="1752"/>
    <cellStyle name="20% - Accent6 8 2" xfId="1753"/>
    <cellStyle name="20% - Accent6 8 2 2" xfId="1754"/>
    <cellStyle name="20% - Accent6 8 2 3" xfId="1755"/>
    <cellStyle name="20% - Accent6 8 2 4" xfId="1756"/>
    <cellStyle name="20% - Accent6 8 2 5" xfId="1757"/>
    <cellStyle name="20% - Accent6 8 2 6" xfId="1758"/>
    <cellStyle name="20% - Accent6 8 2 7" xfId="1759"/>
    <cellStyle name="20% - Accent6 8 3" xfId="1760"/>
    <cellStyle name="20% - Accent6 8 3 2" xfId="1761"/>
    <cellStyle name="20% - Accent6 8 3 3" xfId="1762"/>
    <cellStyle name="20% - Accent6 8 3 4" xfId="1763"/>
    <cellStyle name="20% - Accent6 8 3 5" xfId="1764"/>
    <cellStyle name="20% - Accent6 8 3 6" xfId="1765"/>
    <cellStyle name="20% - Accent6 8 3 7" xfId="1766"/>
    <cellStyle name="20% - Accent6 8 4" xfId="1767"/>
    <cellStyle name="20% - Accent6 8 5" xfId="1768"/>
    <cellStyle name="20% - Accent6 8 6" xfId="1769"/>
    <cellStyle name="20% - Accent6 8 7" xfId="1770"/>
    <cellStyle name="20% - Accent6 8 8" xfId="1771"/>
    <cellStyle name="20% - Accent6 8 9" xfId="1772"/>
    <cellStyle name="20% - Accent6 9" xfId="1773"/>
    <cellStyle name="20% - Accent6 9 2" xfId="1774"/>
    <cellStyle name="20% - Accent6 9 3" xfId="1775"/>
    <cellStyle name="20% - Accent6 9 4" xfId="1776"/>
    <cellStyle name="40% - Accent1 10" xfId="1777"/>
    <cellStyle name="40% - Accent1 10 2" xfId="1778"/>
    <cellStyle name="40% - Accent1 10 3" xfId="1779"/>
    <cellStyle name="40% - Accent1 10 4" xfId="1780"/>
    <cellStyle name="40% - Accent1 11" xfId="1781"/>
    <cellStyle name="40% - Accent1 11 2" xfId="1782"/>
    <cellStyle name="40% - Accent1 11 3" xfId="1783"/>
    <cellStyle name="40% - Accent1 11 4" xfId="1784"/>
    <cellStyle name="40% - Accent1 12" xfId="1785"/>
    <cellStyle name="40% - Accent1 12 2" xfId="1786"/>
    <cellStyle name="40% - Accent1 12 3" xfId="1787"/>
    <cellStyle name="40% - Accent1 12 4" xfId="1788"/>
    <cellStyle name="40% - Accent1 13" xfId="1789"/>
    <cellStyle name="40% - Accent1 13 2" xfId="1790"/>
    <cellStyle name="40% - Accent1 13 3" xfId="1791"/>
    <cellStyle name="40% - Accent1 13 4" xfId="1792"/>
    <cellStyle name="40% - Accent1 14" xfId="1793"/>
    <cellStyle name="40% - Accent1 14 2" xfId="1794"/>
    <cellStyle name="40% - Accent1 14 3" xfId="1795"/>
    <cellStyle name="40% - Accent1 14 4" xfId="1796"/>
    <cellStyle name="40% - Accent1 15" xfId="1797"/>
    <cellStyle name="40% - Accent1 15 2" xfId="1798"/>
    <cellStyle name="40% - Accent1 15 3" xfId="1799"/>
    <cellStyle name="40% - Accent1 15 4" xfId="1800"/>
    <cellStyle name="40% - Accent1 16" xfId="1801"/>
    <cellStyle name="40% - Accent1 16 2" xfId="1802"/>
    <cellStyle name="40% - Accent1 16 3" xfId="1803"/>
    <cellStyle name="40% - Accent1 16 4" xfId="1804"/>
    <cellStyle name="40% - Accent1 17" xfId="1805"/>
    <cellStyle name="40% - Accent1 17 2" xfId="1806"/>
    <cellStyle name="40% - Accent1 17 3" xfId="1807"/>
    <cellStyle name="40% - Accent1 17 4" xfId="1808"/>
    <cellStyle name="40% - Accent1 18" xfId="1809"/>
    <cellStyle name="40% - Accent1 18 2" xfId="1810"/>
    <cellStyle name="40% - Accent1 18 3" xfId="1811"/>
    <cellStyle name="40% - Accent1 18 4" xfId="1812"/>
    <cellStyle name="40% - Accent1 19" xfId="1813"/>
    <cellStyle name="40% - Accent1 19 2" xfId="1814"/>
    <cellStyle name="40% - Accent1 19 3" xfId="1815"/>
    <cellStyle name="40% - Accent1 19 4" xfId="1816"/>
    <cellStyle name="40% - Accent1 2" xfId="1817"/>
    <cellStyle name="40% - Accent1 2 10" xfId="1818"/>
    <cellStyle name="40% - Accent1 2 10 2" xfId="1819"/>
    <cellStyle name="40% - Accent1 2 10 2 2" xfId="1820"/>
    <cellStyle name="40% - Accent1 2 10 2 3" xfId="1821"/>
    <cellStyle name="40% - Accent1 2 10 2 4" xfId="1822"/>
    <cellStyle name="40% - Accent1 2 10 2 5" xfId="1823"/>
    <cellStyle name="40% - Accent1 2 10 2 6" xfId="1824"/>
    <cellStyle name="40% - Accent1 2 10 2 7" xfId="1825"/>
    <cellStyle name="40% - Accent1 2 10 3" xfId="1826"/>
    <cellStyle name="40% - Accent1 2 10 4" xfId="1827"/>
    <cellStyle name="40% - Accent1 2 10 5" xfId="1828"/>
    <cellStyle name="40% - Accent1 2 10 6" xfId="1829"/>
    <cellStyle name="40% - Accent1 2 10 7" xfId="1830"/>
    <cellStyle name="40% - Accent1 2 10 8" xfId="1831"/>
    <cellStyle name="40% - Accent1 2 11" xfId="1832"/>
    <cellStyle name="40% - Accent1 2 11 2" xfId="1833"/>
    <cellStyle name="40% - Accent1 2 11 3" xfId="1834"/>
    <cellStyle name="40% - Accent1 2 11 4" xfId="1835"/>
    <cellStyle name="40% - Accent1 2 12" xfId="1836"/>
    <cellStyle name="40% - Accent1 2 13" xfId="1837"/>
    <cellStyle name="40% - Accent1 2 14" xfId="1838"/>
    <cellStyle name="40% - Accent1 2 15" xfId="1839"/>
    <cellStyle name="40% - Accent1 2 16" xfId="1840"/>
    <cellStyle name="40% - Accent1 2 17" xfId="1841"/>
    <cellStyle name="40% - Accent1 2 18" xfId="1842"/>
    <cellStyle name="40% - Accent1 2 19" xfId="1843"/>
    <cellStyle name="40% - Accent1 2 2" xfId="1844"/>
    <cellStyle name="40% - Accent1 2 2 2" xfId="1845"/>
    <cellStyle name="40% - Accent1 2 2 3" xfId="1846"/>
    <cellStyle name="40% - Accent1 2 2 4" xfId="1847"/>
    <cellStyle name="40% - Accent1 2 20" xfId="1848"/>
    <cellStyle name="40% - Accent1 2 21" xfId="1849"/>
    <cellStyle name="40% - Accent1 2 22" xfId="1850"/>
    <cellStyle name="40% - Accent1 2 3" xfId="1851"/>
    <cellStyle name="40% - Accent1 2 3 2" xfId="1852"/>
    <cellStyle name="40% - Accent1 2 3 3" xfId="1853"/>
    <cellStyle name="40% - Accent1 2 3 4" xfId="1854"/>
    <cellStyle name="40% - Accent1 2 4" xfId="1855"/>
    <cellStyle name="40% - Accent1 2 4 2" xfId="1856"/>
    <cellStyle name="40% - Accent1 2 5" xfId="1857"/>
    <cellStyle name="40% - Accent1 2 5 2" xfId="1858"/>
    <cellStyle name="40% - Accent1 2 6" xfId="1859"/>
    <cellStyle name="40% - Accent1 2 7" xfId="1860"/>
    <cellStyle name="40% - Accent1 2 8" xfId="1861"/>
    <cellStyle name="40% - Accent1 2 8 2" xfId="1862"/>
    <cellStyle name="40% - Accent1 2 8 2 2" xfId="1863"/>
    <cellStyle name="40% - Accent1 2 8 2 3" xfId="1864"/>
    <cellStyle name="40% - Accent1 2 8 2 4" xfId="1865"/>
    <cellStyle name="40% - Accent1 2 8 2 5" xfId="1866"/>
    <cellStyle name="40% - Accent1 2 8 2 6" xfId="1867"/>
    <cellStyle name="40% - Accent1 2 8 2 7" xfId="1868"/>
    <cellStyle name="40% - Accent1 2 8 3" xfId="1869"/>
    <cellStyle name="40% - Accent1 2 8 4" xfId="1870"/>
    <cellStyle name="40% - Accent1 2 8 5" xfId="1871"/>
    <cellStyle name="40% - Accent1 2 8 6" xfId="1872"/>
    <cellStyle name="40% - Accent1 2 8 7" xfId="1873"/>
    <cellStyle name="40% - Accent1 2 8 8" xfId="1874"/>
    <cellStyle name="40% - Accent1 2 9" xfId="1875"/>
    <cellStyle name="40% - Accent1 2 9 2" xfId="1876"/>
    <cellStyle name="40% - Accent1 2 9 2 2" xfId="1877"/>
    <cellStyle name="40% - Accent1 2 9 2 3" xfId="1878"/>
    <cellStyle name="40% - Accent1 2 9 2 4" xfId="1879"/>
    <cellStyle name="40% - Accent1 2 9 2 5" xfId="1880"/>
    <cellStyle name="40% - Accent1 2 9 2 6" xfId="1881"/>
    <cellStyle name="40% - Accent1 2 9 2 7" xfId="1882"/>
    <cellStyle name="40% - Accent1 2 9 3" xfId="1883"/>
    <cellStyle name="40% - Accent1 2 9 4" xfId="1884"/>
    <cellStyle name="40% - Accent1 2 9 5" xfId="1885"/>
    <cellStyle name="40% - Accent1 2 9 6" xfId="1886"/>
    <cellStyle name="40% - Accent1 2 9 7" xfId="1887"/>
    <cellStyle name="40% - Accent1 2 9 8" xfId="1888"/>
    <cellStyle name="40% - Accent1 20" xfId="1889"/>
    <cellStyle name="40% - Accent1 20 2" xfId="1890"/>
    <cellStyle name="40% - Accent1 20 3" xfId="1891"/>
    <cellStyle name="40% - Accent1 20 4" xfId="1892"/>
    <cellStyle name="40% - Accent1 21" xfId="1893"/>
    <cellStyle name="40% - Accent1 21 2" xfId="1894"/>
    <cellStyle name="40% - Accent1 21 3" xfId="1895"/>
    <cellStyle name="40% - Accent1 21 4" xfId="1896"/>
    <cellStyle name="40% - Accent1 22" xfId="1897"/>
    <cellStyle name="40% - Accent1 22 2" xfId="1898"/>
    <cellStyle name="40% - Accent1 22 3" xfId="1899"/>
    <cellStyle name="40% - Accent1 22 4" xfId="1900"/>
    <cellStyle name="40% - Accent1 23" xfId="1901"/>
    <cellStyle name="40% - Accent1 23 2" xfId="1902"/>
    <cellStyle name="40% - Accent1 23 3" xfId="1903"/>
    <cellStyle name="40% - Accent1 23 4" xfId="1904"/>
    <cellStyle name="40% - Accent1 24" xfId="1905"/>
    <cellStyle name="40% - Accent1 24 2" xfId="1906"/>
    <cellStyle name="40% - Accent1 24 3" xfId="1907"/>
    <cellStyle name="40% - Accent1 24 4" xfId="1908"/>
    <cellStyle name="40% - Accent1 25" xfId="1909"/>
    <cellStyle name="40% - Accent1 25 2" xfId="1910"/>
    <cellStyle name="40% - Accent1 25 3" xfId="1911"/>
    <cellStyle name="40% - Accent1 25 4" xfId="1912"/>
    <cellStyle name="40% - Accent1 26" xfId="1913"/>
    <cellStyle name="40% - Accent1 26 2" xfId="1914"/>
    <cellStyle name="40% - Accent1 26 3" xfId="1915"/>
    <cellStyle name="40% - Accent1 26 4" xfId="1916"/>
    <cellStyle name="40% - Accent1 27" xfId="1917"/>
    <cellStyle name="40% - Accent1 27 2" xfId="1918"/>
    <cellStyle name="40% - Accent1 27 3" xfId="1919"/>
    <cellStyle name="40% - Accent1 27 4" xfId="1920"/>
    <cellStyle name="40% - Accent1 28" xfId="1921"/>
    <cellStyle name="40% - Accent1 28 2" xfId="1922"/>
    <cellStyle name="40% - Accent1 28 3" xfId="1923"/>
    <cellStyle name="40% - Accent1 28 4" xfId="1924"/>
    <cellStyle name="40% - Accent1 29" xfId="1925"/>
    <cellStyle name="40% - Accent1 29 2" xfId="1926"/>
    <cellStyle name="40% - Accent1 29 3" xfId="1927"/>
    <cellStyle name="40% - Accent1 29 4" xfId="1928"/>
    <cellStyle name="40% - Accent1 3" xfId="1929"/>
    <cellStyle name="40% - Accent1 3 2" xfId="1930"/>
    <cellStyle name="40% - Accent1 3 2 2" xfId="1931"/>
    <cellStyle name="40% - Accent1 3 2 2 2" xfId="1932"/>
    <cellStyle name="40% - Accent1 3 2 2 2 2" xfId="1933"/>
    <cellStyle name="40% - Accent1 3 2 2 2 3" xfId="1934"/>
    <cellStyle name="40% - Accent1 3 2 2 2 4" xfId="1935"/>
    <cellStyle name="40% - Accent1 3 2 2 2 5" xfId="1936"/>
    <cellStyle name="40% - Accent1 3 2 2 2 6" xfId="1937"/>
    <cellStyle name="40% - Accent1 3 2 2 2 7" xfId="1938"/>
    <cellStyle name="40% - Accent1 3 2 2 3" xfId="1939"/>
    <cellStyle name="40% - Accent1 3 2 2 4" xfId="1940"/>
    <cellStyle name="40% - Accent1 3 2 2 5" xfId="1941"/>
    <cellStyle name="40% - Accent1 3 2 2 6" xfId="1942"/>
    <cellStyle name="40% - Accent1 3 2 2 7" xfId="1943"/>
    <cellStyle name="40% - Accent1 3 2 2 8" xfId="1944"/>
    <cellStyle name="40% - Accent1 3 2 3" xfId="1945"/>
    <cellStyle name="40% - Accent1 3 2 4" xfId="1946"/>
    <cellStyle name="40% - Accent1 3 2 5" xfId="1947"/>
    <cellStyle name="40% - Accent1 3 2 6" xfId="1948"/>
    <cellStyle name="40% - Accent1 3 2 7" xfId="1949"/>
    <cellStyle name="40% - Accent1 3 2 8" xfId="1950"/>
    <cellStyle name="40% - Accent1 3 3" xfId="1951"/>
    <cellStyle name="40% - Accent1 3 4" xfId="1952"/>
    <cellStyle name="40% - Accent1 3 4 2" xfId="1953"/>
    <cellStyle name="40% - Accent1 3 4 3" xfId="1954"/>
    <cellStyle name="40% - Accent1 3 5" xfId="1955"/>
    <cellStyle name="40% - Accent1 3 6" xfId="1956"/>
    <cellStyle name="40% - Accent1 3 7" xfId="1957"/>
    <cellStyle name="40% - Accent1 30" xfId="1958"/>
    <cellStyle name="40% - Accent1 30 2" xfId="1959"/>
    <cellStyle name="40% - Accent1 30 3" xfId="1960"/>
    <cellStyle name="40% - Accent1 30 4" xfId="1961"/>
    <cellStyle name="40% - Accent1 31" xfId="1962"/>
    <cellStyle name="40% - Accent1 32" xfId="1963"/>
    <cellStyle name="40% - Accent1 33" xfId="34241"/>
    <cellStyle name="40% - Accent1 4" xfId="1964"/>
    <cellStyle name="40% - Accent1 4 2" xfId="1965"/>
    <cellStyle name="40% - Accent1 4 2 2" xfId="1966"/>
    <cellStyle name="40% - Accent1 4 2 3" xfId="1967"/>
    <cellStyle name="40% - Accent1 4 2 4" xfId="1968"/>
    <cellStyle name="40% - Accent1 4 2 5" xfId="1969"/>
    <cellStyle name="40% - Accent1 4 2 6" xfId="1970"/>
    <cellStyle name="40% - Accent1 4 2 7" xfId="1971"/>
    <cellStyle name="40% - Accent1 4 3" xfId="1972"/>
    <cellStyle name="40% - Accent1 4 3 2" xfId="1973"/>
    <cellStyle name="40% - Accent1 4 3 3" xfId="1974"/>
    <cellStyle name="40% - Accent1 4 3 4" xfId="1975"/>
    <cellStyle name="40% - Accent1 4 3 5" xfId="1976"/>
    <cellStyle name="40% - Accent1 4 3 6" xfId="1977"/>
    <cellStyle name="40% - Accent1 4 3 7" xfId="1978"/>
    <cellStyle name="40% - Accent1 4 4" xfId="1979"/>
    <cellStyle name="40% - Accent1 4 5" xfId="1980"/>
    <cellStyle name="40% - Accent1 4 6" xfId="1981"/>
    <cellStyle name="40% - Accent1 4 7" xfId="1982"/>
    <cellStyle name="40% - Accent1 4 8" xfId="1983"/>
    <cellStyle name="40% - Accent1 4 9" xfId="1984"/>
    <cellStyle name="40% - Accent1 5" xfId="1985"/>
    <cellStyle name="40% - Accent1 5 2" xfId="1986"/>
    <cellStyle name="40% - Accent1 5 2 2" xfId="1987"/>
    <cellStyle name="40% - Accent1 5 2 3" xfId="1988"/>
    <cellStyle name="40% - Accent1 5 2 4" xfId="1989"/>
    <cellStyle name="40% - Accent1 5 2 5" xfId="1990"/>
    <cellStyle name="40% - Accent1 5 2 6" xfId="1991"/>
    <cellStyle name="40% - Accent1 5 2 7" xfId="1992"/>
    <cellStyle name="40% - Accent1 5 3" xfId="1993"/>
    <cellStyle name="40% - Accent1 5 3 2" xfId="1994"/>
    <cellStyle name="40% - Accent1 5 3 3" xfId="1995"/>
    <cellStyle name="40% - Accent1 5 3 4" xfId="1996"/>
    <cellStyle name="40% - Accent1 5 3 5" xfId="1997"/>
    <cellStyle name="40% - Accent1 5 3 6" xfId="1998"/>
    <cellStyle name="40% - Accent1 5 3 7" xfId="1999"/>
    <cellStyle name="40% - Accent1 5 4" xfId="2000"/>
    <cellStyle name="40% - Accent1 5 5" xfId="2001"/>
    <cellStyle name="40% - Accent1 5 6" xfId="2002"/>
    <cellStyle name="40% - Accent1 5 7" xfId="2003"/>
    <cellStyle name="40% - Accent1 5 8" xfId="2004"/>
    <cellStyle name="40% - Accent1 5 9" xfId="2005"/>
    <cellStyle name="40% - Accent1 6" xfId="2006"/>
    <cellStyle name="40% - Accent1 6 2" xfId="2007"/>
    <cellStyle name="40% - Accent1 6 2 2" xfId="2008"/>
    <cellStyle name="40% - Accent1 6 2 3" xfId="2009"/>
    <cellStyle name="40% - Accent1 6 2 4" xfId="2010"/>
    <cellStyle name="40% - Accent1 6 2 5" xfId="2011"/>
    <cellStyle name="40% - Accent1 6 2 6" xfId="2012"/>
    <cellStyle name="40% - Accent1 6 2 7" xfId="2013"/>
    <cellStyle name="40% - Accent1 6 3" xfId="2014"/>
    <cellStyle name="40% - Accent1 6 3 2" xfId="2015"/>
    <cellStyle name="40% - Accent1 6 3 3" xfId="2016"/>
    <cellStyle name="40% - Accent1 6 3 4" xfId="2017"/>
    <cellStyle name="40% - Accent1 6 3 5" xfId="2018"/>
    <cellStyle name="40% - Accent1 6 3 6" xfId="2019"/>
    <cellStyle name="40% - Accent1 6 3 7" xfId="2020"/>
    <cellStyle name="40% - Accent1 6 4" xfId="2021"/>
    <cellStyle name="40% - Accent1 6 5" xfId="2022"/>
    <cellStyle name="40% - Accent1 6 6" xfId="2023"/>
    <cellStyle name="40% - Accent1 6 7" xfId="2024"/>
    <cellStyle name="40% - Accent1 6 8" xfId="2025"/>
    <cellStyle name="40% - Accent1 6 9" xfId="2026"/>
    <cellStyle name="40% - Accent1 7" xfId="2027"/>
    <cellStyle name="40% - Accent1 7 2" xfId="2028"/>
    <cellStyle name="40% - Accent1 7 2 2" xfId="2029"/>
    <cellStyle name="40% - Accent1 7 2 3" xfId="2030"/>
    <cellStyle name="40% - Accent1 7 2 4" xfId="2031"/>
    <cellStyle name="40% - Accent1 7 2 5" xfId="2032"/>
    <cellStyle name="40% - Accent1 7 2 6" xfId="2033"/>
    <cellStyle name="40% - Accent1 7 2 7" xfId="2034"/>
    <cellStyle name="40% - Accent1 7 3" xfId="2035"/>
    <cellStyle name="40% - Accent1 7 3 2" xfId="2036"/>
    <cellStyle name="40% - Accent1 7 3 3" xfId="2037"/>
    <cellStyle name="40% - Accent1 7 3 4" xfId="2038"/>
    <cellStyle name="40% - Accent1 7 3 5" xfId="2039"/>
    <cellStyle name="40% - Accent1 7 3 6" xfId="2040"/>
    <cellStyle name="40% - Accent1 7 3 7" xfId="2041"/>
    <cellStyle name="40% - Accent1 7 4" xfId="2042"/>
    <cellStyle name="40% - Accent1 7 5" xfId="2043"/>
    <cellStyle name="40% - Accent1 7 6" xfId="2044"/>
    <cellStyle name="40% - Accent1 7 7" xfId="2045"/>
    <cellStyle name="40% - Accent1 7 8" xfId="2046"/>
    <cellStyle name="40% - Accent1 7 9" xfId="2047"/>
    <cellStyle name="40% - Accent1 8" xfId="2048"/>
    <cellStyle name="40% - Accent1 8 2" xfId="2049"/>
    <cellStyle name="40% - Accent1 8 2 2" xfId="2050"/>
    <cellStyle name="40% - Accent1 8 2 3" xfId="2051"/>
    <cellStyle name="40% - Accent1 8 2 4" xfId="2052"/>
    <cellStyle name="40% - Accent1 8 2 5" xfId="2053"/>
    <cellStyle name="40% - Accent1 8 2 6" xfId="2054"/>
    <cellStyle name="40% - Accent1 8 2 7" xfId="2055"/>
    <cellStyle name="40% - Accent1 8 3" xfId="2056"/>
    <cellStyle name="40% - Accent1 8 3 2" xfId="2057"/>
    <cellStyle name="40% - Accent1 8 3 3" xfId="2058"/>
    <cellStyle name="40% - Accent1 8 3 4" xfId="2059"/>
    <cellStyle name="40% - Accent1 8 3 5" xfId="2060"/>
    <cellStyle name="40% - Accent1 8 3 6" xfId="2061"/>
    <cellStyle name="40% - Accent1 8 3 7" xfId="2062"/>
    <cellStyle name="40% - Accent1 8 4" xfId="2063"/>
    <cellStyle name="40% - Accent1 8 5" xfId="2064"/>
    <cellStyle name="40% - Accent1 8 6" xfId="2065"/>
    <cellStyle name="40% - Accent1 8 7" xfId="2066"/>
    <cellStyle name="40% - Accent1 8 8" xfId="2067"/>
    <cellStyle name="40% - Accent1 8 9" xfId="2068"/>
    <cellStyle name="40% - Accent1 9" xfId="2069"/>
    <cellStyle name="40% - Accent1 9 2" xfId="2070"/>
    <cellStyle name="40% - Accent1 9 3" xfId="2071"/>
    <cellStyle name="40% - Accent1 9 4" xfId="2072"/>
    <cellStyle name="40% - Accent2 10" xfId="2073"/>
    <cellStyle name="40% - Accent2 10 2" xfId="2074"/>
    <cellStyle name="40% - Accent2 10 3" xfId="2075"/>
    <cellStyle name="40% - Accent2 10 4" xfId="2076"/>
    <cellStyle name="40% - Accent2 11" xfId="2077"/>
    <cellStyle name="40% - Accent2 11 2" xfId="2078"/>
    <cellStyle name="40% - Accent2 11 3" xfId="2079"/>
    <cellStyle name="40% - Accent2 11 4" xfId="2080"/>
    <cellStyle name="40% - Accent2 12" xfId="2081"/>
    <cellStyle name="40% - Accent2 12 2" xfId="2082"/>
    <cellStyle name="40% - Accent2 12 3" xfId="2083"/>
    <cellStyle name="40% - Accent2 12 4" xfId="2084"/>
    <cellStyle name="40% - Accent2 13" xfId="2085"/>
    <cellStyle name="40% - Accent2 13 2" xfId="2086"/>
    <cellStyle name="40% - Accent2 13 3" xfId="2087"/>
    <cellStyle name="40% - Accent2 13 4" xfId="2088"/>
    <cellStyle name="40% - Accent2 14" xfId="2089"/>
    <cellStyle name="40% - Accent2 14 2" xfId="2090"/>
    <cellStyle name="40% - Accent2 14 3" xfId="2091"/>
    <cellStyle name="40% - Accent2 14 4" xfId="2092"/>
    <cellStyle name="40% - Accent2 15" xfId="2093"/>
    <cellStyle name="40% - Accent2 15 2" xfId="2094"/>
    <cellStyle name="40% - Accent2 15 3" xfId="2095"/>
    <cellStyle name="40% - Accent2 15 4" xfId="2096"/>
    <cellStyle name="40% - Accent2 16" xfId="2097"/>
    <cellStyle name="40% - Accent2 16 2" xfId="2098"/>
    <cellStyle name="40% - Accent2 16 3" xfId="2099"/>
    <cellStyle name="40% - Accent2 16 4" xfId="2100"/>
    <cellStyle name="40% - Accent2 17" xfId="2101"/>
    <cellStyle name="40% - Accent2 17 2" xfId="2102"/>
    <cellStyle name="40% - Accent2 17 3" xfId="2103"/>
    <cellStyle name="40% - Accent2 17 4" xfId="2104"/>
    <cellStyle name="40% - Accent2 18" xfId="2105"/>
    <cellStyle name="40% - Accent2 18 2" xfId="2106"/>
    <cellStyle name="40% - Accent2 18 3" xfId="2107"/>
    <cellStyle name="40% - Accent2 18 4" xfId="2108"/>
    <cellStyle name="40% - Accent2 19" xfId="2109"/>
    <cellStyle name="40% - Accent2 19 2" xfId="2110"/>
    <cellStyle name="40% - Accent2 19 3" xfId="2111"/>
    <cellStyle name="40% - Accent2 19 4" xfId="2112"/>
    <cellStyle name="40% - Accent2 2" xfId="2113"/>
    <cellStyle name="40% - Accent2 2 10" xfId="2114"/>
    <cellStyle name="40% - Accent2 2 10 2" xfId="2115"/>
    <cellStyle name="40% - Accent2 2 10 2 2" xfId="2116"/>
    <cellStyle name="40% - Accent2 2 10 2 3" xfId="2117"/>
    <cellStyle name="40% - Accent2 2 10 2 4" xfId="2118"/>
    <cellStyle name="40% - Accent2 2 10 2 5" xfId="2119"/>
    <cellStyle name="40% - Accent2 2 10 2 6" xfId="2120"/>
    <cellStyle name="40% - Accent2 2 10 2 7" xfId="2121"/>
    <cellStyle name="40% - Accent2 2 10 3" xfId="2122"/>
    <cellStyle name="40% - Accent2 2 10 4" xfId="2123"/>
    <cellStyle name="40% - Accent2 2 10 5" xfId="2124"/>
    <cellStyle name="40% - Accent2 2 10 6" xfId="2125"/>
    <cellStyle name="40% - Accent2 2 10 7" xfId="2126"/>
    <cellStyle name="40% - Accent2 2 10 8" xfId="2127"/>
    <cellStyle name="40% - Accent2 2 11" xfId="2128"/>
    <cellStyle name="40% - Accent2 2 11 2" xfId="2129"/>
    <cellStyle name="40% - Accent2 2 11 3" xfId="2130"/>
    <cellStyle name="40% - Accent2 2 11 4" xfId="2131"/>
    <cellStyle name="40% - Accent2 2 12" xfId="2132"/>
    <cellStyle name="40% - Accent2 2 13" xfId="2133"/>
    <cellStyle name="40% - Accent2 2 14" xfId="2134"/>
    <cellStyle name="40% - Accent2 2 15" xfId="2135"/>
    <cellStyle name="40% - Accent2 2 16" xfId="2136"/>
    <cellStyle name="40% - Accent2 2 17" xfId="2137"/>
    <cellStyle name="40% - Accent2 2 18" xfId="2138"/>
    <cellStyle name="40% - Accent2 2 19" xfId="2139"/>
    <cellStyle name="40% - Accent2 2 2" xfId="2140"/>
    <cellStyle name="40% - Accent2 2 2 2" xfId="2141"/>
    <cellStyle name="40% - Accent2 2 2 3" xfId="2142"/>
    <cellStyle name="40% - Accent2 2 2 4" xfId="2143"/>
    <cellStyle name="40% - Accent2 2 20" xfId="2144"/>
    <cellStyle name="40% - Accent2 2 21" xfId="2145"/>
    <cellStyle name="40% - Accent2 2 22" xfId="2146"/>
    <cellStyle name="40% - Accent2 2 3" xfId="2147"/>
    <cellStyle name="40% - Accent2 2 3 2" xfId="2148"/>
    <cellStyle name="40% - Accent2 2 3 3" xfId="2149"/>
    <cellStyle name="40% - Accent2 2 3 4" xfId="2150"/>
    <cellStyle name="40% - Accent2 2 4" xfId="2151"/>
    <cellStyle name="40% - Accent2 2 4 2" xfId="2152"/>
    <cellStyle name="40% - Accent2 2 5" xfId="2153"/>
    <cellStyle name="40% - Accent2 2 5 2" xfId="2154"/>
    <cellStyle name="40% - Accent2 2 6" xfId="2155"/>
    <cellStyle name="40% - Accent2 2 7" xfId="2156"/>
    <cellStyle name="40% - Accent2 2 8" xfId="2157"/>
    <cellStyle name="40% - Accent2 2 8 2" xfId="2158"/>
    <cellStyle name="40% - Accent2 2 8 2 2" xfId="2159"/>
    <cellStyle name="40% - Accent2 2 8 2 3" xfId="2160"/>
    <cellStyle name="40% - Accent2 2 8 2 4" xfId="2161"/>
    <cellStyle name="40% - Accent2 2 8 2 5" xfId="2162"/>
    <cellStyle name="40% - Accent2 2 8 2 6" xfId="2163"/>
    <cellStyle name="40% - Accent2 2 8 2 7" xfId="2164"/>
    <cellStyle name="40% - Accent2 2 8 3" xfId="2165"/>
    <cellStyle name="40% - Accent2 2 8 4" xfId="2166"/>
    <cellStyle name="40% - Accent2 2 8 5" xfId="2167"/>
    <cellStyle name="40% - Accent2 2 8 6" xfId="2168"/>
    <cellStyle name="40% - Accent2 2 8 7" xfId="2169"/>
    <cellStyle name="40% - Accent2 2 8 8" xfId="2170"/>
    <cellStyle name="40% - Accent2 2 9" xfId="2171"/>
    <cellStyle name="40% - Accent2 2 9 2" xfId="2172"/>
    <cellStyle name="40% - Accent2 2 9 2 2" xfId="2173"/>
    <cellStyle name="40% - Accent2 2 9 2 3" xfId="2174"/>
    <cellStyle name="40% - Accent2 2 9 2 4" xfId="2175"/>
    <cellStyle name="40% - Accent2 2 9 2 5" xfId="2176"/>
    <cellStyle name="40% - Accent2 2 9 2 6" xfId="2177"/>
    <cellStyle name="40% - Accent2 2 9 2 7" xfId="2178"/>
    <cellStyle name="40% - Accent2 2 9 3" xfId="2179"/>
    <cellStyle name="40% - Accent2 2 9 4" xfId="2180"/>
    <cellStyle name="40% - Accent2 2 9 5" xfId="2181"/>
    <cellStyle name="40% - Accent2 2 9 6" xfId="2182"/>
    <cellStyle name="40% - Accent2 2 9 7" xfId="2183"/>
    <cellStyle name="40% - Accent2 2 9 8" xfId="2184"/>
    <cellStyle name="40% - Accent2 20" xfId="2185"/>
    <cellStyle name="40% - Accent2 20 2" xfId="2186"/>
    <cellStyle name="40% - Accent2 20 3" xfId="2187"/>
    <cellStyle name="40% - Accent2 20 4" xfId="2188"/>
    <cellStyle name="40% - Accent2 21" xfId="2189"/>
    <cellStyle name="40% - Accent2 21 2" xfId="2190"/>
    <cellStyle name="40% - Accent2 21 3" xfId="2191"/>
    <cellStyle name="40% - Accent2 21 4" xfId="2192"/>
    <cellStyle name="40% - Accent2 22" xfId="2193"/>
    <cellStyle name="40% - Accent2 22 2" xfId="2194"/>
    <cellStyle name="40% - Accent2 22 3" xfId="2195"/>
    <cellStyle name="40% - Accent2 22 4" xfId="2196"/>
    <cellStyle name="40% - Accent2 23" xfId="2197"/>
    <cellStyle name="40% - Accent2 23 2" xfId="2198"/>
    <cellStyle name="40% - Accent2 23 3" xfId="2199"/>
    <cellStyle name="40% - Accent2 23 4" xfId="2200"/>
    <cellStyle name="40% - Accent2 24" xfId="2201"/>
    <cellStyle name="40% - Accent2 24 2" xfId="2202"/>
    <cellStyle name="40% - Accent2 24 3" xfId="2203"/>
    <cellStyle name="40% - Accent2 24 4" xfId="2204"/>
    <cellStyle name="40% - Accent2 25" xfId="2205"/>
    <cellStyle name="40% - Accent2 25 2" xfId="2206"/>
    <cellStyle name="40% - Accent2 25 3" xfId="2207"/>
    <cellStyle name="40% - Accent2 25 4" xfId="2208"/>
    <cellStyle name="40% - Accent2 26" xfId="2209"/>
    <cellStyle name="40% - Accent2 26 2" xfId="2210"/>
    <cellStyle name="40% - Accent2 26 3" xfId="2211"/>
    <cellStyle name="40% - Accent2 26 4" xfId="2212"/>
    <cellStyle name="40% - Accent2 27" xfId="2213"/>
    <cellStyle name="40% - Accent2 27 2" xfId="2214"/>
    <cellStyle name="40% - Accent2 27 3" xfId="2215"/>
    <cellStyle name="40% - Accent2 27 4" xfId="2216"/>
    <cellStyle name="40% - Accent2 28" xfId="2217"/>
    <cellStyle name="40% - Accent2 28 2" xfId="2218"/>
    <cellStyle name="40% - Accent2 28 3" xfId="2219"/>
    <cellStyle name="40% - Accent2 28 4" xfId="2220"/>
    <cellStyle name="40% - Accent2 29" xfId="2221"/>
    <cellStyle name="40% - Accent2 29 2" xfId="2222"/>
    <cellStyle name="40% - Accent2 29 3" xfId="2223"/>
    <cellStyle name="40% - Accent2 29 4" xfId="2224"/>
    <cellStyle name="40% - Accent2 3" xfId="2225"/>
    <cellStyle name="40% - Accent2 3 2" xfId="2226"/>
    <cellStyle name="40% - Accent2 3 2 2" xfId="2227"/>
    <cellStyle name="40% - Accent2 3 2 2 2" xfId="2228"/>
    <cellStyle name="40% - Accent2 3 2 2 2 2" xfId="2229"/>
    <cellStyle name="40% - Accent2 3 2 2 2 3" xfId="2230"/>
    <cellStyle name="40% - Accent2 3 2 2 2 4" xfId="2231"/>
    <cellStyle name="40% - Accent2 3 2 2 2 5" xfId="2232"/>
    <cellStyle name="40% - Accent2 3 2 2 2 6" xfId="2233"/>
    <cellStyle name="40% - Accent2 3 2 2 2 7" xfId="2234"/>
    <cellStyle name="40% - Accent2 3 2 2 3" xfId="2235"/>
    <cellStyle name="40% - Accent2 3 2 2 4" xfId="2236"/>
    <cellStyle name="40% - Accent2 3 2 2 5" xfId="2237"/>
    <cellStyle name="40% - Accent2 3 2 2 6" xfId="2238"/>
    <cellStyle name="40% - Accent2 3 2 2 7" xfId="2239"/>
    <cellStyle name="40% - Accent2 3 2 2 8" xfId="2240"/>
    <cellStyle name="40% - Accent2 3 2 3" xfId="2241"/>
    <cellStyle name="40% - Accent2 3 2 4" xfId="2242"/>
    <cellStyle name="40% - Accent2 3 2 5" xfId="2243"/>
    <cellStyle name="40% - Accent2 3 2 6" xfId="2244"/>
    <cellStyle name="40% - Accent2 3 2 7" xfId="2245"/>
    <cellStyle name="40% - Accent2 3 2 8" xfId="2246"/>
    <cellStyle name="40% - Accent2 3 3" xfId="2247"/>
    <cellStyle name="40% - Accent2 3 4" xfId="2248"/>
    <cellStyle name="40% - Accent2 3 4 2" xfId="2249"/>
    <cellStyle name="40% - Accent2 3 4 3" xfId="2250"/>
    <cellStyle name="40% - Accent2 3 5" xfId="2251"/>
    <cellStyle name="40% - Accent2 3 6" xfId="2252"/>
    <cellStyle name="40% - Accent2 3 7" xfId="2253"/>
    <cellStyle name="40% - Accent2 30" xfId="2254"/>
    <cellStyle name="40% - Accent2 30 2" xfId="2255"/>
    <cellStyle name="40% - Accent2 30 3" xfId="2256"/>
    <cellStyle name="40% - Accent2 30 4" xfId="2257"/>
    <cellStyle name="40% - Accent2 31" xfId="2258"/>
    <cellStyle name="40% - Accent2 32" xfId="2259"/>
    <cellStyle name="40% - Accent2 33" xfId="34242"/>
    <cellStyle name="40% - Accent2 4" xfId="2260"/>
    <cellStyle name="40% - Accent2 4 2" xfId="2261"/>
    <cellStyle name="40% - Accent2 4 2 2" xfId="2262"/>
    <cellStyle name="40% - Accent2 4 2 3" xfId="2263"/>
    <cellStyle name="40% - Accent2 4 2 4" xfId="2264"/>
    <cellStyle name="40% - Accent2 4 2 5" xfId="2265"/>
    <cellStyle name="40% - Accent2 4 2 6" xfId="2266"/>
    <cellStyle name="40% - Accent2 4 2 7" xfId="2267"/>
    <cellStyle name="40% - Accent2 4 3" xfId="2268"/>
    <cellStyle name="40% - Accent2 4 3 2" xfId="2269"/>
    <cellStyle name="40% - Accent2 4 3 3" xfId="2270"/>
    <cellStyle name="40% - Accent2 4 3 4" xfId="2271"/>
    <cellStyle name="40% - Accent2 4 3 5" xfId="2272"/>
    <cellStyle name="40% - Accent2 4 3 6" xfId="2273"/>
    <cellStyle name="40% - Accent2 4 3 7" xfId="2274"/>
    <cellStyle name="40% - Accent2 4 4" xfId="2275"/>
    <cellStyle name="40% - Accent2 4 5" xfId="2276"/>
    <cellStyle name="40% - Accent2 4 6" xfId="2277"/>
    <cellStyle name="40% - Accent2 4 7" xfId="2278"/>
    <cellStyle name="40% - Accent2 4 8" xfId="2279"/>
    <cellStyle name="40% - Accent2 4 9" xfId="2280"/>
    <cellStyle name="40% - Accent2 5" xfId="2281"/>
    <cellStyle name="40% - Accent2 5 2" xfId="2282"/>
    <cellStyle name="40% - Accent2 5 2 2" xfId="2283"/>
    <cellStyle name="40% - Accent2 5 2 3" xfId="2284"/>
    <cellStyle name="40% - Accent2 5 2 4" xfId="2285"/>
    <cellStyle name="40% - Accent2 5 2 5" xfId="2286"/>
    <cellStyle name="40% - Accent2 5 2 6" xfId="2287"/>
    <cellStyle name="40% - Accent2 5 2 7" xfId="2288"/>
    <cellStyle name="40% - Accent2 5 3" xfId="2289"/>
    <cellStyle name="40% - Accent2 5 3 2" xfId="2290"/>
    <cellStyle name="40% - Accent2 5 3 3" xfId="2291"/>
    <cellStyle name="40% - Accent2 5 3 4" xfId="2292"/>
    <cellStyle name="40% - Accent2 5 3 5" xfId="2293"/>
    <cellStyle name="40% - Accent2 5 3 6" xfId="2294"/>
    <cellStyle name="40% - Accent2 5 3 7" xfId="2295"/>
    <cellStyle name="40% - Accent2 5 4" xfId="2296"/>
    <cellStyle name="40% - Accent2 5 5" xfId="2297"/>
    <cellStyle name="40% - Accent2 5 6" xfId="2298"/>
    <cellStyle name="40% - Accent2 5 7" xfId="2299"/>
    <cellStyle name="40% - Accent2 5 8" xfId="2300"/>
    <cellStyle name="40% - Accent2 5 9" xfId="2301"/>
    <cellStyle name="40% - Accent2 6" xfId="2302"/>
    <cellStyle name="40% - Accent2 6 2" xfId="2303"/>
    <cellStyle name="40% - Accent2 6 2 2" xfId="2304"/>
    <cellStyle name="40% - Accent2 6 2 3" xfId="2305"/>
    <cellStyle name="40% - Accent2 6 2 4" xfId="2306"/>
    <cellStyle name="40% - Accent2 6 2 5" xfId="2307"/>
    <cellStyle name="40% - Accent2 6 2 6" xfId="2308"/>
    <cellStyle name="40% - Accent2 6 2 7" xfId="2309"/>
    <cellStyle name="40% - Accent2 6 3" xfId="2310"/>
    <cellStyle name="40% - Accent2 6 3 2" xfId="2311"/>
    <cellStyle name="40% - Accent2 6 3 3" xfId="2312"/>
    <cellStyle name="40% - Accent2 6 3 4" xfId="2313"/>
    <cellStyle name="40% - Accent2 6 3 5" xfId="2314"/>
    <cellStyle name="40% - Accent2 6 3 6" xfId="2315"/>
    <cellStyle name="40% - Accent2 6 3 7" xfId="2316"/>
    <cellStyle name="40% - Accent2 6 4" xfId="2317"/>
    <cellStyle name="40% - Accent2 6 5" xfId="2318"/>
    <cellStyle name="40% - Accent2 6 6" xfId="2319"/>
    <cellStyle name="40% - Accent2 6 7" xfId="2320"/>
    <cellStyle name="40% - Accent2 6 8" xfId="2321"/>
    <cellStyle name="40% - Accent2 6 9" xfId="2322"/>
    <cellStyle name="40% - Accent2 7" xfId="2323"/>
    <cellStyle name="40% - Accent2 7 2" xfId="2324"/>
    <cellStyle name="40% - Accent2 7 2 2" xfId="2325"/>
    <cellStyle name="40% - Accent2 7 2 3" xfId="2326"/>
    <cellStyle name="40% - Accent2 7 2 4" xfId="2327"/>
    <cellStyle name="40% - Accent2 7 2 5" xfId="2328"/>
    <cellStyle name="40% - Accent2 7 2 6" xfId="2329"/>
    <cellStyle name="40% - Accent2 7 2 7" xfId="2330"/>
    <cellStyle name="40% - Accent2 7 3" xfId="2331"/>
    <cellStyle name="40% - Accent2 7 3 2" xfId="2332"/>
    <cellStyle name="40% - Accent2 7 3 3" xfId="2333"/>
    <cellStyle name="40% - Accent2 7 3 4" xfId="2334"/>
    <cellStyle name="40% - Accent2 7 3 5" xfId="2335"/>
    <cellStyle name="40% - Accent2 7 3 6" xfId="2336"/>
    <cellStyle name="40% - Accent2 7 3 7" xfId="2337"/>
    <cellStyle name="40% - Accent2 7 4" xfId="2338"/>
    <cellStyle name="40% - Accent2 7 5" xfId="2339"/>
    <cellStyle name="40% - Accent2 7 6" xfId="2340"/>
    <cellStyle name="40% - Accent2 7 7" xfId="2341"/>
    <cellStyle name="40% - Accent2 7 8" xfId="2342"/>
    <cellStyle name="40% - Accent2 7 9" xfId="2343"/>
    <cellStyle name="40% - Accent2 8" xfId="2344"/>
    <cellStyle name="40% - Accent2 8 2" xfId="2345"/>
    <cellStyle name="40% - Accent2 8 2 2" xfId="2346"/>
    <cellStyle name="40% - Accent2 8 2 3" xfId="2347"/>
    <cellStyle name="40% - Accent2 8 2 4" xfId="2348"/>
    <cellStyle name="40% - Accent2 8 2 5" xfId="2349"/>
    <cellStyle name="40% - Accent2 8 2 6" xfId="2350"/>
    <cellStyle name="40% - Accent2 8 2 7" xfId="2351"/>
    <cellStyle name="40% - Accent2 8 3" xfId="2352"/>
    <cellStyle name="40% - Accent2 8 3 2" xfId="2353"/>
    <cellStyle name="40% - Accent2 8 3 3" xfId="2354"/>
    <cellStyle name="40% - Accent2 8 3 4" xfId="2355"/>
    <cellStyle name="40% - Accent2 8 3 5" xfId="2356"/>
    <cellStyle name="40% - Accent2 8 3 6" xfId="2357"/>
    <cellStyle name="40% - Accent2 8 3 7" xfId="2358"/>
    <cellStyle name="40% - Accent2 8 4" xfId="2359"/>
    <cellStyle name="40% - Accent2 8 5" xfId="2360"/>
    <cellStyle name="40% - Accent2 8 6" xfId="2361"/>
    <cellStyle name="40% - Accent2 8 7" xfId="2362"/>
    <cellStyle name="40% - Accent2 8 8" xfId="2363"/>
    <cellStyle name="40% - Accent2 8 9" xfId="2364"/>
    <cellStyle name="40% - Accent2 9" xfId="2365"/>
    <cellStyle name="40% - Accent2 9 2" xfId="2366"/>
    <cellStyle name="40% - Accent2 9 3" xfId="2367"/>
    <cellStyle name="40% - Accent2 9 4" xfId="2368"/>
    <cellStyle name="40% - Accent3 10" xfId="2369"/>
    <cellStyle name="40% - Accent3 10 2" xfId="2370"/>
    <cellStyle name="40% - Accent3 10 3" xfId="2371"/>
    <cellStyle name="40% - Accent3 10 4" xfId="2372"/>
    <cellStyle name="40% - Accent3 11" xfId="2373"/>
    <cellStyle name="40% - Accent3 11 2" xfId="2374"/>
    <cellStyle name="40% - Accent3 11 3" xfId="2375"/>
    <cellStyle name="40% - Accent3 11 4" xfId="2376"/>
    <cellStyle name="40% - Accent3 12" xfId="2377"/>
    <cellStyle name="40% - Accent3 12 2" xfId="2378"/>
    <cellStyle name="40% - Accent3 12 3" xfId="2379"/>
    <cellStyle name="40% - Accent3 12 4" xfId="2380"/>
    <cellStyle name="40% - Accent3 13" xfId="2381"/>
    <cellStyle name="40% - Accent3 13 2" xfId="2382"/>
    <cellStyle name="40% - Accent3 13 3" xfId="2383"/>
    <cellStyle name="40% - Accent3 13 4" xfId="2384"/>
    <cellStyle name="40% - Accent3 14" xfId="2385"/>
    <cellStyle name="40% - Accent3 14 2" xfId="2386"/>
    <cellStyle name="40% - Accent3 14 3" xfId="2387"/>
    <cellStyle name="40% - Accent3 14 4" xfId="2388"/>
    <cellStyle name="40% - Accent3 15" xfId="2389"/>
    <cellStyle name="40% - Accent3 15 2" xfId="2390"/>
    <cellStyle name="40% - Accent3 15 3" xfId="2391"/>
    <cellStyle name="40% - Accent3 15 4" xfId="2392"/>
    <cellStyle name="40% - Accent3 16" xfId="2393"/>
    <cellStyle name="40% - Accent3 16 2" xfId="2394"/>
    <cellStyle name="40% - Accent3 16 3" xfId="2395"/>
    <cellStyle name="40% - Accent3 16 4" xfId="2396"/>
    <cellStyle name="40% - Accent3 17" xfId="2397"/>
    <cellStyle name="40% - Accent3 17 2" xfId="2398"/>
    <cellStyle name="40% - Accent3 17 3" xfId="2399"/>
    <cellStyle name="40% - Accent3 17 4" xfId="2400"/>
    <cellStyle name="40% - Accent3 18" xfId="2401"/>
    <cellStyle name="40% - Accent3 18 2" xfId="2402"/>
    <cellStyle name="40% - Accent3 18 3" xfId="2403"/>
    <cellStyle name="40% - Accent3 18 4" xfId="2404"/>
    <cellStyle name="40% - Accent3 19" xfId="2405"/>
    <cellStyle name="40% - Accent3 19 2" xfId="2406"/>
    <cellStyle name="40% - Accent3 19 3" xfId="2407"/>
    <cellStyle name="40% - Accent3 19 4" xfId="2408"/>
    <cellStyle name="40% - Accent3 2" xfId="2409"/>
    <cellStyle name="40% - Accent3 2 10" xfId="2410"/>
    <cellStyle name="40% - Accent3 2 10 2" xfId="2411"/>
    <cellStyle name="40% - Accent3 2 10 2 2" xfId="2412"/>
    <cellStyle name="40% - Accent3 2 10 2 3" xfId="2413"/>
    <cellStyle name="40% - Accent3 2 10 2 4" xfId="2414"/>
    <cellStyle name="40% - Accent3 2 10 2 5" xfId="2415"/>
    <cellStyle name="40% - Accent3 2 10 2 6" xfId="2416"/>
    <cellStyle name="40% - Accent3 2 10 2 7" xfId="2417"/>
    <cellStyle name="40% - Accent3 2 10 3" xfId="2418"/>
    <cellStyle name="40% - Accent3 2 10 4" xfId="2419"/>
    <cellStyle name="40% - Accent3 2 10 5" xfId="2420"/>
    <cellStyle name="40% - Accent3 2 10 6" xfId="2421"/>
    <cellStyle name="40% - Accent3 2 10 7" xfId="2422"/>
    <cellStyle name="40% - Accent3 2 10 8" xfId="2423"/>
    <cellStyle name="40% - Accent3 2 11" xfId="2424"/>
    <cellStyle name="40% - Accent3 2 11 2" xfId="2425"/>
    <cellStyle name="40% - Accent3 2 11 3" xfId="2426"/>
    <cellStyle name="40% - Accent3 2 11 4" xfId="2427"/>
    <cellStyle name="40% - Accent3 2 12" xfId="2428"/>
    <cellStyle name="40% - Accent3 2 13" xfId="2429"/>
    <cellStyle name="40% - Accent3 2 14" xfId="2430"/>
    <cellStyle name="40% - Accent3 2 15" xfId="2431"/>
    <cellStyle name="40% - Accent3 2 16" xfId="2432"/>
    <cellStyle name="40% - Accent3 2 17" xfId="2433"/>
    <cellStyle name="40% - Accent3 2 18" xfId="2434"/>
    <cellStyle name="40% - Accent3 2 19" xfId="2435"/>
    <cellStyle name="40% - Accent3 2 2" xfId="2436"/>
    <cellStyle name="40% - Accent3 2 2 2" xfId="2437"/>
    <cellStyle name="40% - Accent3 2 2 3" xfId="2438"/>
    <cellStyle name="40% - Accent3 2 2 4" xfId="2439"/>
    <cellStyle name="40% - Accent3 2 20" xfId="2440"/>
    <cellStyle name="40% - Accent3 2 21" xfId="2441"/>
    <cellStyle name="40% - Accent3 2 22" xfId="2442"/>
    <cellStyle name="40% - Accent3 2 3" xfId="2443"/>
    <cellStyle name="40% - Accent3 2 3 2" xfId="2444"/>
    <cellStyle name="40% - Accent3 2 3 3" xfId="2445"/>
    <cellStyle name="40% - Accent3 2 3 4" xfId="2446"/>
    <cellStyle name="40% - Accent3 2 4" xfId="2447"/>
    <cellStyle name="40% - Accent3 2 4 2" xfId="2448"/>
    <cellStyle name="40% - Accent3 2 5" xfId="2449"/>
    <cellStyle name="40% - Accent3 2 5 2" xfId="2450"/>
    <cellStyle name="40% - Accent3 2 6" xfId="2451"/>
    <cellStyle name="40% - Accent3 2 7" xfId="2452"/>
    <cellStyle name="40% - Accent3 2 8" xfId="2453"/>
    <cellStyle name="40% - Accent3 2 8 2" xfId="2454"/>
    <cellStyle name="40% - Accent3 2 8 2 2" xfId="2455"/>
    <cellStyle name="40% - Accent3 2 8 2 3" xfId="2456"/>
    <cellStyle name="40% - Accent3 2 8 2 4" xfId="2457"/>
    <cellStyle name="40% - Accent3 2 8 2 5" xfId="2458"/>
    <cellStyle name="40% - Accent3 2 8 2 6" xfId="2459"/>
    <cellStyle name="40% - Accent3 2 8 2 7" xfId="2460"/>
    <cellStyle name="40% - Accent3 2 8 3" xfId="2461"/>
    <cellStyle name="40% - Accent3 2 8 4" xfId="2462"/>
    <cellStyle name="40% - Accent3 2 8 5" xfId="2463"/>
    <cellStyle name="40% - Accent3 2 8 6" xfId="2464"/>
    <cellStyle name="40% - Accent3 2 8 7" xfId="2465"/>
    <cellStyle name="40% - Accent3 2 8 8" xfId="2466"/>
    <cellStyle name="40% - Accent3 2 9" xfId="2467"/>
    <cellStyle name="40% - Accent3 2 9 2" xfId="2468"/>
    <cellStyle name="40% - Accent3 2 9 2 2" xfId="2469"/>
    <cellStyle name="40% - Accent3 2 9 2 3" xfId="2470"/>
    <cellStyle name="40% - Accent3 2 9 2 4" xfId="2471"/>
    <cellStyle name="40% - Accent3 2 9 2 5" xfId="2472"/>
    <cellStyle name="40% - Accent3 2 9 2 6" xfId="2473"/>
    <cellStyle name="40% - Accent3 2 9 2 7" xfId="2474"/>
    <cellStyle name="40% - Accent3 2 9 3" xfId="2475"/>
    <cellStyle name="40% - Accent3 2 9 4" xfId="2476"/>
    <cellStyle name="40% - Accent3 2 9 5" xfId="2477"/>
    <cellStyle name="40% - Accent3 2 9 6" xfId="2478"/>
    <cellStyle name="40% - Accent3 2 9 7" xfId="2479"/>
    <cellStyle name="40% - Accent3 2 9 8" xfId="2480"/>
    <cellStyle name="40% - Accent3 20" xfId="2481"/>
    <cellStyle name="40% - Accent3 20 2" xfId="2482"/>
    <cellStyle name="40% - Accent3 20 3" xfId="2483"/>
    <cellStyle name="40% - Accent3 20 4" xfId="2484"/>
    <cellStyle name="40% - Accent3 21" xfId="2485"/>
    <cellStyle name="40% - Accent3 21 2" xfId="2486"/>
    <cellStyle name="40% - Accent3 21 3" xfId="2487"/>
    <cellStyle name="40% - Accent3 21 4" xfId="2488"/>
    <cellStyle name="40% - Accent3 22" xfId="2489"/>
    <cellStyle name="40% - Accent3 22 2" xfId="2490"/>
    <cellStyle name="40% - Accent3 22 3" xfId="2491"/>
    <cellStyle name="40% - Accent3 22 4" xfId="2492"/>
    <cellStyle name="40% - Accent3 23" xfId="2493"/>
    <cellStyle name="40% - Accent3 23 2" xfId="2494"/>
    <cellStyle name="40% - Accent3 23 3" xfId="2495"/>
    <cellStyle name="40% - Accent3 23 4" xfId="2496"/>
    <cellStyle name="40% - Accent3 24" xfId="2497"/>
    <cellStyle name="40% - Accent3 24 2" xfId="2498"/>
    <cellStyle name="40% - Accent3 24 3" xfId="2499"/>
    <cellStyle name="40% - Accent3 24 4" xfId="2500"/>
    <cellStyle name="40% - Accent3 25" xfId="2501"/>
    <cellStyle name="40% - Accent3 25 2" xfId="2502"/>
    <cellStyle name="40% - Accent3 25 3" xfId="2503"/>
    <cellStyle name="40% - Accent3 25 4" xfId="2504"/>
    <cellStyle name="40% - Accent3 26" xfId="2505"/>
    <cellStyle name="40% - Accent3 26 2" xfId="2506"/>
    <cellStyle name="40% - Accent3 26 3" xfId="2507"/>
    <cellStyle name="40% - Accent3 26 4" xfId="2508"/>
    <cellStyle name="40% - Accent3 27" xfId="2509"/>
    <cellStyle name="40% - Accent3 27 2" xfId="2510"/>
    <cellStyle name="40% - Accent3 27 3" xfId="2511"/>
    <cellStyle name="40% - Accent3 27 4" xfId="2512"/>
    <cellStyle name="40% - Accent3 28" xfId="2513"/>
    <cellStyle name="40% - Accent3 28 2" xfId="2514"/>
    <cellStyle name="40% - Accent3 28 3" xfId="2515"/>
    <cellStyle name="40% - Accent3 28 4" xfId="2516"/>
    <cellStyle name="40% - Accent3 29" xfId="2517"/>
    <cellStyle name="40% - Accent3 29 2" xfId="2518"/>
    <cellStyle name="40% - Accent3 29 3" xfId="2519"/>
    <cellStyle name="40% - Accent3 29 4" xfId="2520"/>
    <cellStyle name="40% - Accent3 3" xfId="2521"/>
    <cellStyle name="40% - Accent3 3 2" xfId="2522"/>
    <cellStyle name="40% - Accent3 3 2 2" xfId="2523"/>
    <cellStyle name="40% - Accent3 3 2 2 2" xfId="2524"/>
    <cellStyle name="40% - Accent3 3 2 2 2 2" xfId="2525"/>
    <cellStyle name="40% - Accent3 3 2 2 2 3" xfId="2526"/>
    <cellStyle name="40% - Accent3 3 2 2 2 4" xfId="2527"/>
    <cellStyle name="40% - Accent3 3 2 2 2 5" xfId="2528"/>
    <cellStyle name="40% - Accent3 3 2 2 2 6" xfId="2529"/>
    <cellStyle name="40% - Accent3 3 2 2 2 7" xfId="2530"/>
    <cellStyle name="40% - Accent3 3 2 2 3" xfId="2531"/>
    <cellStyle name="40% - Accent3 3 2 2 4" xfId="2532"/>
    <cellStyle name="40% - Accent3 3 2 2 5" xfId="2533"/>
    <cellStyle name="40% - Accent3 3 2 2 6" xfId="2534"/>
    <cellStyle name="40% - Accent3 3 2 2 7" xfId="2535"/>
    <cellStyle name="40% - Accent3 3 2 2 8" xfId="2536"/>
    <cellStyle name="40% - Accent3 3 2 3" xfId="2537"/>
    <cellStyle name="40% - Accent3 3 2 4" xfId="2538"/>
    <cellStyle name="40% - Accent3 3 2 5" xfId="2539"/>
    <cellStyle name="40% - Accent3 3 2 6" xfId="2540"/>
    <cellStyle name="40% - Accent3 3 2 7" xfId="2541"/>
    <cellStyle name="40% - Accent3 3 2 8" xfId="2542"/>
    <cellStyle name="40% - Accent3 3 3" xfId="2543"/>
    <cellStyle name="40% - Accent3 3 4" xfId="2544"/>
    <cellStyle name="40% - Accent3 3 4 2" xfId="2545"/>
    <cellStyle name="40% - Accent3 3 4 3" xfId="2546"/>
    <cellStyle name="40% - Accent3 3 5" xfId="2547"/>
    <cellStyle name="40% - Accent3 3 6" xfId="2548"/>
    <cellStyle name="40% - Accent3 3 7" xfId="2549"/>
    <cellStyle name="40% - Accent3 30" xfId="2550"/>
    <cellStyle name="40% - Accent3 30 2" xfId="2551"/>
    <cellStyle name="40% - Accent3 30 3" xfId="2552"/>
    <cellStyle name="40% - Accent3 30 4" xfId="2553"/>
    <cellStyle name="40% - Accent3 31" xfId="2554"/>
    <cellStyle name="40% - Accent3 32" xfId="2555"/>
    <cellStyle name="40% - Accent3 33" xfId="34243"/>
    <cellStyle name="40% - Accent3 4" xfId="2556"/>
    <cellStyle name="40% - Accent3 4 2" xfId="2557"/>
    <cellStyle name="40% - Accent3 4 2 2" xfId="2558"/>
    <cellStyle name="40% - Accent3 4 2 3" xfId="2559"/>
    <cellStyle name="40% - Accent3 4 2 4" xfId="2560"/>
    <cellStyle name="40% - Accent3 4 2 5" xfId="2561"/>
    <cellStyle name="40% - Accent3 4 2 6" xfId="2562"/>
    <cellStyle name="40% - Accent3 4 2 7" xfId="2563"/>
    <cellStyle name="40% - Accent3 4 3" xfId="2564"/>
    <cellStyle name="40% - Accent3 4 3 2" xfId="2565"/>
    <cellStyle name="40% - Accent3 4 3 3" xfId="2566"/>
    <cellStyle name="40% - Accent3 4 3 4" xfId="2567"/>
    <cellStyle name="40% - Accent3 4 3 5" xfId="2568"/>
    <cellStyle name="40% - Accent3 4 3 6" xfId="2569"/>
    <cellStyle name="40% - Accent3 4 3 7" xfId="2570"/>
    <cellStyle name="40% - Accent3 4 4" xfId="2571"/>
    <cellStyle name="40% - Accent3 4 5" xfId="2572"/>
    <cellStyle name="40% - Accent3 4 6" xfId="2573"/>
    <cellStyle name="40% - Accent3 4 7" xfId="2574"/>
    <cellStyle name="40% - Accent3 4 8" xfId="2575"/>
    <cellStyle name="40% - Accent3 4 9" xfId="2576"/>
    <cellStyle name="40% - Accent3 5" xfId="2577"/>
    <cellStyle name="40% - Accent3 5 2" xfId="2578"/>
    <cellStyle name="40% - Accent3 5 2 2" xfId="2579"/>
    <cellStyle name="40% - Accent3 5 2 3" xfId="2580"/>
    <cellStyle name="40% - Accent3 5 2 4" xfId="2581"/>
    <cellStyle name="40% - Accent3 5 2 5" xfId="2582"/>
    <cellStyle name="40% - Accent3 5 2 6" xfId="2583"/>
    <cellStyle name="40% - Accent3 5 2 7" xfId="2584"/>
    <cellStyle name="40% - Accent3 5 3" xfId="2585"/>
    <cellStyle name="40% - Accent3 5 3 2" xfId="2586"/>
    <cellStyle name="40% - Accent3 5 3 3" xfId="2587"/>
    <cellStyle name="40% - Accent3 5 3 4" xfId="2588"/>
    <cellStyle name="40% - Accent3 5 3 5" xfId="2589"/>
    <cellStyle name="40% - Accent3 5 3 6" xfId="2590"/>
    <cellStyle name="40% - Accent3 5 3 7" xfId="2591"/>
    <cellStyle name="40% - Accent3 5 4" xfId="2592"/>
    <cellStyle name="40% - Accent3 5 5" xfId="2593"/>
    <cellStyle name="40% - Accent3 5 6" xfId="2594"/>
    <cellStyle name="40% - Accent3 5 7" xfId="2595"/>
    <cellStyle name="40% - Accent3 5 8" xfId="2596"/>
    <cellStyle name="40% - Accent3 5 9" xfId="2597"/>
    <cellStyle name="40% - Accent3 6" xfId="2598"/>
    <cellStyle name="40% - Accent3 6 2" xfId="2599"/>
    <cellStyle name="40% - Accent3 6 2 2" xfId="2600"/>
    <cellStyle name="40% - Accent3 6 2 3" xfId="2601"/>
    <cellStyle name="40% - Accent3 6 2 4" xfId="2602"/>
    <cellStyle name="40% - Accent3 6 2 5" xfId="2603"/>
    <cellStyle name="40% - Accent3 6 2 6" xfId="2604"/>
    <cellStyle name="40% - Accent3 6 2 7" xfId="2605"/>
    <cellStyle name="40% - Accent3 6 3" xfId="2606"/>
    <cellStyle name="40% - Accent3 6 3 2" xfId="2607"/>
    <cellStyle name="40% - Accent3 6 3 3" xfId="2608"/>
    <cellStyle name="40% - Accent3 6 3 4" xfId="2609"/>
    <cellStyle name="40% - Accent3 6 3 5" xfId="2610"/>
    <cellStyle name="40% - Accent3 6 3 6" xfId="2611"/>
    <cellStyle name="40% - Accent3 6 3 7" xfId="2612"/>
    <cellStyle name="40% - Accent3 6 4" xfId="2613"/>
    <cellStyle name="40% - Accent3 6 5" xfId="2614"/>
    <cellStyle name="40% - Accent3 6 6" xfId="2615"/>
    <cellStyle name="40% - Accent3 6 7" xfId="2616"/>
    <cellStyle name="40% - Accent3 6 8" xfId="2617"/>
    <cellStyle name="40% - Accent3 6 9" xfId="2618"/>
    <cellStyle name="40% - Accent3 7" xfId="2619"/>
    <cellStyle name="40% - Accent3 7 2" xfId="2620"/>
    <cellStyle name="40% - Accent3 7 2 2" xfId="2621"/>
    <cellStyle name="40% - Accent3 7 2 3" xfId="2622"/>
    <cellStyle name="40% - Accent3 7 2 4" xfId="2623"/>
    <cellStyle name="40% - Accent3 7 2 5" xfId="2624"/>
    <cellStyle name="40% - Accent3 7 2 6" xfId="2625"/>
    <cellStyle name="40% - Accent3 7 2 7" xfId="2626"/>
    <cellStyle name="40% - Accent3 7 3" xfId="2627"/>
    <cellStyle name="40% - Accent3 7 3 2" xfId="2628"/>
    <cellStyle name="40% - Accent3 7 3 3" xfId="2629"/>
    <cellStyle name="40% - Accent3 7 3 4" xfId="2630"/>
    <cellStyle name="40% - Accent3 7 3 5" xfId="2631"/>
    <cellStyle name="40% - Accent3 7 3 6" xfId="2632"/>
    <cellStyle name="40% - Accent3 7 3 7" xfId="2633"/>
    <cellStyle name="40% - Accent3 7 4" xfId="2634"/>
    <cellStyle name="40% - Accent3 7 5" xfId="2635"/>
    <cellStyle name="40% - Accent3 7 6" xfId="2636"/>
    <cellStyle name="40% - Accent3 7 7" xfId="2637"/>
    <cellStyle name="40% - Accent3 7 8" xfId="2638"/>
    <cellStyle name="40% - Accent3 7 9" xfId="2639"/>
    <cellStyle name="40% - Accent3 8" xfId="2640"/>
    <cellStyle name="40% - Accent3 8 2" xfId="2641"/>
    <cellStyle name="40% - Accent3 8 2 2" xfId="2642"/>
    <cellStyle name="40% - Accent3 8 2 3" xfId="2643"/>
    <cellStyle name="40% - Accent3 8 2 4" xfId="2644"/>
    <cellStyle name="40% - Accent3 8 2 5" xfId="2645"/>
    <cellStyle name="40% - Accent3 8 2 6" xfId="2646"/>
    <cellStyle name="40% - Accent3 8 2 7" xfId="2647"/>
    <cellStyle name="40% - Accent3 8 3" xfId="2648"/>
    <cellStyle name="40% - Accent3 8 3 2" xfId="2649"/>
    <cellStyle name="40% - Accent3 8 3 3" xfId="2650"/>
    <cellStyle name="40% - Accent3 8 3 4" xfId="2651"/>
    <cellStyle name="40% - Accent3 8 3 5" xfId="2652"/>
    <cellStyle name="40% - Accent3 8 3 6" xfId="2653"/>
    <cellStyle name="40% - Accent3 8 3 7" xfId="2654"/>
    <cellStyle name="40% - Accent3 8 4" xfId="2655"/>
    <cellStyle name="40% - Accent3 8 5" xfId="2656"/>
    <cellStyle name="40% - Accent3 8 6" xfId="2657"/>
    <cellStyle name="40% - Accent3 8 7" xfId="2658"/>
    <cellStyle name="40% - Accent3 8 8" xfId="2659"/>
    <cellStyle name="40% - Accent3 8 9" xfId="2660"/>
    <cellStyle name="40% - Accent3 9" xfId="2661"/>
    <cellStyle name="40% - Accent3 9 2" xfId="2662"/>
    <cellStyle name="40% - Accent3 9 3" xfId="2663"/>
    <cellStyle name="40% - Accent3 9 4" xfId="2664"/>
    <cellStyle name="40% - Accent4 10" xfId="2665"/>
    <cellStyle name="40% - Accent4 10 2" xfId="2666"/>
    <cellStyle name="40% - Accent4 10 3" xfId="2667"/>
    <cellStyle name="40% - Accent4 10 4" xfId="2668"/>
    <cellStyle name="40% - Accent4 11" xfId="2669"/>
    <cellStyle name="40% - Accent4 11 2" xfId="2670"/>
    <cellStyle name="40% - Accent4 11 3" xfId="2671"/>
    <cellStyle name="40% - Accent4 11 4" xfId="2672"/>
    <cellStyle name="40% - Accent4 12" xfId="2673"/>
    <cellStyle name="40% - Accent4 12 2" xfId="2674"/>
    <cellStyle name="40% - Accent4 12 3" xfId="2675"/>
    <cellStyle name="40% - Accent4 12 4" xfId="2676"/>
    <cellStyle name="40% - Accent4 13" xfId="2677"/>
    <cellStyle name="40% - Accent4 13 2" xfId="2678"/>
    <cellStyle name="40% - Accent4 13 3" xfId="2679"/>
    <cellStyle name="40% - Accent4 13 4" xfId="2680"/>
    <cellStyle name="40% - Accent4 14" xfId="2681"/>
    <cellStyle name="40% - Accent4 14 2" xfId="2682"/>
    <cellStyle name="40% - Accent4 14 3" xfId="2683"/>
    <cellStyle name="40% - Accent4 14 4" xfId="2684"/>
    <cellStyle name="40% - Accent4 15" xfId="2685"/>
    <cellStyle name="40% - Accent4 15 2" xfId="2686"/>
    <cellStyle name="40% - Accent4 15 3" xfId="2687"/>
    <cellStyle name="40% - Accent4 15 4" xfId="2688"/>
    <cellStyle name="40% - Accent4 16" xfId="2689"/>
    <cellStyle name="40% - Accent4 16 2" xfId="2690"/>
    <cellStyle name="40% - Accent4 16 3" xfId="2691"/>
    <cellStyle name="40% - Accent4 16 4" xfId="2692"/>
    <cellStyle name="40% - Accent4 17" xfId="2693"/>
    <cellStyle name="40% - Accent4 17 2" xfId="2694"/>
    <cellStyle name="40% - Accent4 17 3" xfId="2695"/>
    <cellStyle name="40% - Accent4 17 4" xfId="2696"/>
    <cellStyle name="40% - Accent4 18" xfId="2697"/>
    <cellStyle name="40% - Accent4 18 2" xfId="2698"/>
    <cellStyle name="40% - Accent4 18 3" xfId="2699"/>
    <cellStyle name="40% - Accent4 18 4" xfId="2700"/>
    <cellStyle name="40% - Accent4 19" xfId="2701"/>
    <cellStyle name="40% - Accent4 19 2" xfId="2702"/>
    <cellStyle name="40% - Accent4 19 3" xfId="2703"/>
    <cellStyle name="40% - Accent4 19 4" xfId="2704"/>
    <cellStyle name="40% - Accent4 2" xfId="2705"/>
    <cellStyle name="40% - Accent4 2 10" xfId="2706"/>
    <cellStyle name="40% - Accent4 2 10 2" xfId="2707"/>
    <cellStyle name="40% - Accent4 2 10 2 2" xfId="2708"/>
    <cellStyle name="40% - Accent4 2 10 2 3" xfId="2709"/>
    <cellStyle name="40% - Accent4 2 10 2 4" xfId="2710"/>
    <cellStyle name="40% - Accent4 2 10 2 5" xfId="2711"/>
    <cellStyle name="40% - Accent4 2 10 2 6" xfId="2712"/>
    <cellStyle name="40% - Accent4 2 10 2 7" xfId="2713"/>
    <cellStyle name="40% - Accent4 2 10 3" xfId="2714"/>
    <cellStyle name="40% - Accent4 2 10 4" xfId="2715"/>
    <cellStyle name="40% - Accent4 2 10 5" xfId="2716"/>
    <cellStyle name="40% - Accent4 2 10 6" xfId="2717"/>
    <cellStyle name="40% - Accent4 2 10 7" xfId="2718"/>
    <cellStyle name="40% - Accent4 2 10 8" xfId="2719"/>
    <cellStyle name="40% - Accent4 2 11" xfId="2720"/>
    <cellStyle name="40% - Accent4 2 11 2" xfId="2721"/>
    <cellStyle name="40% - Accent4 2 11 3" xfId="2722"/>
    <cellStyle name="40% - Accent4 2 11 4" xfId="2723"/>
    <cellStyle name="40% - Accent4 2 12" xfId="2724"/>
    <cellStyle name="40% - Accent4 2 13" xfId="2725"/>
    <cellStyle name="40% - Accent4 2 14" xfId="2726"/>
    <cellStyle name="40% - Accent4 2 15" xfId="2727"/>
    <cellStyle name="40% - Accent4 2 16" xfId="2728"/>
    <cellStyle name="40% - Accent4 2 17" xfId="2729"/>
    <cellStyle name="40% - Accent4 2 18" xfId="2730"/>
    <cellStyle name="40% - Accent4 2 19" xfId="2731"/>
    <cellStyle name="40% - Accent4 2 2" xfId="2732"/>
    <cellStyle name="40% - Accent4 2 2 2" xfId="2733"/>
    <cellStyle name="40% - Accent4 2 2 3" xfId="2734"/>
    <cellStyle name="40% - Accent4 2 2 4" xfId="2735"/>
    <cellStyle name="40% - Accent4 2 20" xfId="2736"/>
    <cellStyle name="40% - Accent4 2 21" xfId="2737"/>
    <cellStyle name="40% - Accent4 2 22" xfId="2738"/>
    <cellStyle name="40% - Accent4 2 3" xfId="2739"/>
    <cellStyle name="40% - Accent4 2 3 2" xfId="2740"/>
    <cellStyle name="40% - Accent4 2 3 3" xfId="2741"/>
    <cellStyle name="40% - Accent4 2 3 4" xfId="2742"/>
    <cellStyle name="40% - Accent4 2 4" xfId="2743"/>
    <cellStyle name="40% - Accent4 2 4 2" xfId="2744"/>
    <cellStyle name="40% - Accent4 2 5" xfId="2745"/>
    <cellStyle name="40% - Accent4 2 5 2" xfId="2746"/>
    <cellStyle name="40% - Accent4 2 6" xfId="2747"/>
    <cellStyle name="40% - Accent4 2 7" xfId="2748"/>
    <cellStyle name="40% - Accent4 2 8" xfId="2749"/>
    <cellStyle name="40% - Accent4 2 8 2" xfId="2750"/>
    <cellStyle name="40% - Accent4 2 8 2 2" xfId="2751"/>
    <cellStyle name="40% - Accent4 2 8 2 3" xfId="2752"/>
    <cellStyle name="40% - Accent4 2 8 2 4" xfId="2753"/>
    <cellStyle name="40% - Accent4 2 8 2 5" xfId="2754"/>
    <cellStyle name="40% - Accent4 2 8 2 6" xfId="2755"/>
    <cellStyle name="40% - Accent4 2 8 2 7" xfId="2756"/>
    <cellStyle name="40% - Accent4 2 8 3" xfId="2757"/>
    <cellStyle name="40% - Accent4 2 8 4" xfId="2758"/>
    <cellStyle name="40% - Accent4 2 8 5" xfId="2759"/>
    <cellStyle name="40% - Accent4 2 8 6" xfId="2760"/>
    <cellStyle name="40% - Accent4 2 8 7" xfId="2761"/>
    <cellStyle name="40% - Accent4 2 8 8" xfId="2762"/>
    <cellStyle name="40% - Accent4 2 9" xfId="2763"/>
    <cellStyle name="40% - Accent4 2 9 2" xfId="2764"/>
    <cellStyle name="40% - Accent4 2 9 2 2" xfId="2765"/>
    <cellStyle name="40% - Accent4 2 9 2 3" xfId="2766"/>
    <cellStyle name="40% - Accent4 2 9 2 4" xfId="2767"/>
    <cellStyle name="40% - Accent4 2 9 2 5" xfId="2768"/>
    <cellStyle name="40% - Accent4 2 9 2 6" xfId="2769"/>
    <cellStyle name="40% - Accent4 2 9 2 7" xfId="2770"/>
    <cellStyle name="40% - Accent4 2 9 3" xfId="2771"/>
    <cellStyle name="40% - Accent4 2 9 4" xfId="2772"/>
    <cellStyle name="40% - Accent4 2 9 5" xfId="2773"/>
    <cellStyle name="40% - Accent4 2 9 6" xfId="2774"/>
    <cellStyle name="40% - Accent4 2 9 7" xfId="2775"/>
    <cellStyle name="40% - Accent4 2 9 8" xfId="2776"/>
    <cellStyle name="40% - Accent4 20" xfId="2777"/>
    <cellStyle name="40% - Accent4 20 2" xfId="2778"/>
    <cellStyle name="40% - Accent4 20 3" xfId="2779"/>
    <cellStyle name="40% - Accent4 20 4" xfId="2780"/>
    <cellStyle name="40% - Accent4 21" xfId="2781"/>
    <cellStyle name="40% - Accent4 21 2" xfId="2782"/>
    <cellStyle name="40% - Accent4 21 3" xfId="2783"/>
    <cellStyle name="40% - Accent4 21 4" xfId="2784"/>
    <cellStyle name="40% - Accent4 22" xfId="2785"/>
    <cellStyle name="40% - Accent4 22 2" xfId="2786"/>
    <cellStyle name="40% - Accent4 22 3" xfId="2787"/>
    <cellStyle name="40% - Accent4 22 4" xfId="2788"/>
    <cellStyle name="40% - Accent4 23" xfId="2789"/>
    <cellStyle name="40% - Accent4 23 2" xfId="2790"/>
    <cellStyle name="40% - Accent4 23 3" xfId="2791"/>
    <cellStyle name="40% - Accent4 23 4" xfId="2792"/>
    <cellStyle name="40% - Accent4 24" xfId="2793"/>
    <cellStyle name="40% - Accent4 24 2" xfId="2794"/>
    <cellStyle name="40% - Accent4 24 3" xfId="2795"/>
    <cellStyle name="40% - Accent4 24 4" xfId="2796"/>
    <cellStyle name="40% - Accent4 25" xfId="2797"/>
    <cellStyle name="40% - Accent4 25 2" xfId="2798"/>
    <cellStyle name="40% - Accent4 25 3" xfId="2799"/>
    <cellStyle name="40% - Accent4 25 4" xfId="2800"/>
    <cellStyle name="40% - Accent4 26" xfId="2801"/>
    <cellStyle name="40% - Accent4 26 2" xfId="2802"/>
    <cellStyle name="40% - Accent4 26 3" xfId="2803"/>
    <cellStyle name="40% - Accent4 26 4" xfId="2804"/>
    <cellStyle name="40% - Accent4 27" xfId="2805"/>
    <cellStyle name="40% - Accent4 27 2" xfId="2806"/>
    <cellStyle name="40% - Accent4 27 3" xfId="2807"/>
    <cellStyle name="40% - Accent4 27 4" xfId="2808"/>
    <cellStyle name="40% - Accent4 28" xfId="2809"/>
    <cellStyle name="40% - Accent4 28 2" xfId="2810"/>
    <cellStyle name="40% - Accent4 28 3" xfId="2811"/>
    <cellStyle name="40% - Accent4 28 4" xfId="2812"/>
    <cellStyle name="40% - Accent4 29" xfId="2813"/>
    <cellStyle name="40% - Accent4 29 2" xfId="2814"/>
    <cellStyle name="40% - Accent4 29 3" xfId="2815"/>
    <cellStyle name="40% - Accent4 29 4" xfId="2816"/>
    <cellStyle name="40% - Accent4 3" xfId="2817"/>
    <cellStyle name="40% - Accent4 3 2" xfId="2818"/>
    <cellStyle name="40% - Accent4 3 2 2" xfId="2819"/>
    <cellStyle name="40% - Accent4 3 2 2 2" xfId="2820"/>
    <cellStyle name="40% - Accent4 3 2 2 2 2" xfId="2821"/>
    <cellStyle name="40% - Accent4 3 2 2 2 3" xfId="2822"/>
    <cellStyle name="40% - Accent4 3 2 2 2 4" xfId="2823"/>
    <cellStyle name="40% - Accent4 3 2 2 2 5" xfId="2824"/>
    <cellStyle name="40% - Accent4 3 2 2 2 6" xfId="2825"/>
    <cellStyle name="40% - Accent4 3 2 2 2 7" xfId="2826"/>
    <cellStyle name="40% - Accent4 3 2 2 3" xfId="2827"/>
    <cellStyle name="40% - Accent4 3 2 2 4" xfId="2828"/>
    <cellStyle name="40% - Accent4 3 2 2 5" xfId="2829"/>
    <cellStyle name="40% - Accent4 3 2 2 6" xfId="2830"/>
    <cellStyle name="40% - Accent4 3 2 2 7" xfId="2831"/>
    <cellStyle name="40% - Accent4 3 2 2 8" xfId="2832"/>
    <cellStyle name="40% - Accent4 3 2 3" xfId="2833"/>
    <cellStyle name="40% - Accent4 3 2 4" xfId="2834"/>
    <cellStyle name="40% - Accent4 3 2 5" xfId="2835"/>
    <cellStyle name="40% - Accent4 3 2 6" xfId="2836"/>
    <cellStyle name="40% - Accent4 3 2 7" xfId="2837"/>
    <cellStyle name="40% - Accent4 3 2 8" xfId="2838"/>
    <cellStyle name="40% - Accent4 3 3" xfId="2839"/>
    <cellStyle name="40% - Accent4 3 4" xfId="2840"/>
    <cellStyle name="40% - Accent4 3 4 2" xfId="2841"/>
    <cellStyle name="40% - Accent4 3 4 3" xfId="2842"/>
    <cellStyle name="40% - Accent4 3 5" xfId="2843"/>
    <cellStyle name="40% - Accent4 3 6" xfId="2844"/>
    <cellStyle name="40% - Accent4 3 7" xfId="2845"/>
    <cellStyle name="40% - Accent4 30" xfId="2846"/>
    <cellStyle name="40% - Accent4 30 2" xfId="2847"/>
    <cellStyle name="40% - Accent4 30 3" xfId="2848"/>
    <cellStyle name="40% - Accent4 30 4" xfId="2849"/>
    <cellStyle name="40% - Accent4 31" xfId="2850"/>
    <cellStyle name="40% - Accent4 32" xfId="2851"/>
    <cellStyle name="40% - Accent4 33" xfId="34244"/>
    <cellStyle name="40% - Accent4 4" xfId="2852"/>
    <cellStyle name="40% - Accent4 4 2" xfId="2853"/>
    <cellStyle name="40% - Accent4 4 2 2" xfId="2854"/>
    <cellStyle name="40% - Accent4 4 2 3" xfId="2855"/>
    <cellStyle name="40% - Accent4 4 2 4" xfId="2856"/>
    <cellStyle name="40% - Accent4 4 2 5" xfId="2857"/>
    <cellStyle name="40% - Accent4 4 2 6" xfId="2858"/>
    <cellStyle name="40% - Accent4 4 2 7" xfId="2859"/>
    <cellStyle name="40% - Accent4 4 3" xfId="2860"/>
    <cellStyle name="40% - Accent4 4 3 2" xfId="2861"/>
    <cellStyle name="40% - Accent4 4 3 3" xfId="2862"/>
    <cellStyle name="40% - Accent4 4 3 4" xfId="2863"/>
    <cellStyle name="40% - Accent4 4 3 5" xfId="2864"/>
    <cellStyle name="40% - Accent4 4 3 6" xfId="2865"/>
    <cellStyle name="40% - Accent4 4 3 7" xfId="2866"/>
    <cellStyle name="40% - Accent4 4 4" xfId="2867"/>
    <cellStyle name="40% - Accent4 4 5" xfId="2868"/>
    <cellStyle name="40% - Accent4 4 6" xfId="2869"/>
    <cellStyle name="40% - Accent4 4 7" xfId="2870"/>
    <cellStyle name="40% - Accent4 4 8" xfId="2871"/>
    <cellStyle name="40% - Accent4 4 9" xfId="2872"/>
    <cellStyle name="40% - Accent4 5" xfId="2873"/>
    <cellStyle name="40% - Accent4 5 2" xfId="2874"/>
    <cellStyle name="40% - Accent4 5 2 2" xfId="2875"/>
    <cellStyle name="40% - Accent4 5 2 3" xfId="2876"/>
    <cellStyle name="40% - Accent4 5 2 4" xfId="2877"/>
    <cellStyle name="40% - Accent4 5 2 5" xfId="2878"/>
    <cellStyle name="40% - Accent4 5 2 6" xfId="2879"/>
    <cellStyle name="40% - Accent4 5 2 7" xfId="2880"/>
    <cellStyle name="40% - Accent4 5 3" xfId="2881"/>
    <cellStyle name="40% - Accent4 5 3 2" xfId="2882"/>
    <cellStyle name="40% - Accent4 5 3 3" xfId="2883"/>
    <cellStyle name="40% - Accent4 5 3 4" xfId="2884"/>
    <cellStyle name="40% - Accent4 5 3 5" xfId="2885"/>
    <cellStyle name="40% - Accent4 5 3 6" xfId="2886"/>
    <cellStyle name="40% - Accent4 5 3 7" xfId="2887"/>
    <cellStyle name="40% - Accent4 5 4" xfId="2888"/>
    <cellStyle name="40% - Accent4 5 5" xfId="2889"/>
    <cellStyle name="40% - Accent4 5 6" xfId="2890"/>
    <cellStyle name="40% - Accent4 5 7" xfId="2891"/>
    <cellStyle name="40% - Accent4 5 8" xfId="2892"/>
    <cellStyle name="40% - Accent4 5 9" xfId="2893"/>
    <cellStyle name="40% - Accent4 6" xfId="2894"/>
    <cellStyle name="40% - Accent4 6 2" xfId="2895"/>
    <cellStyle name="40% - Accent4 6 2 2" xfId="2896"/>
    <cellStyle name="40% - Accent4 6 2 3" xfId="2897"/>
    <cellStyle name="40% - Accent4 6 2 4" xfId="2898"/>
    <cellStyle name="40% - Accent4 6 2 5" xfId="2899"/>
    <cellStyle name="40% - Accent4 6 2 6" xfId="2900"/>
    <cellStyle name="40% - Accent4 6 2 7" xfId="2901"/>
    <cellStyle name="40% - Accent4 6 3" xfId="2902"/>
    <cellStyle name="40% - Accent4 6 3 2" xfId="2903"/>
    <cellStyle name="40% - Accent4 6 3 3" xfId="2904"/>
    <cellStyle name="40% - Accent4 6 3 4" xfId="2905"/>
    <cellStyle name="40% - Accent4 6 3 5" xfId="2906"/>
    <cellStyle name="40% - Accent4 6 3 6" xfId="2907"/>
    <cellStyle name="40% - Accent4 6 3 7" xfId="2908"/>
    <cellStyle name="40% - Accent4 6 4" xfId="2909"/>
    <cellStyle name="40% - Accent4 6 5" xfId="2910"/>
    <cellStyle name="40% - Accent4 6 6" xfId="2911"/>
    <cellStyle name="40% - Accent4 6 7" xfId="2912"/>
    <cellStyle name="40% - Accent4 6 8" xfId="2913"/>
    <cellStyle name="40% - Accent4 6 9" xfId="2914"/>
    <cellStyle name="40% - Accent4 7" xfId="2915"/>
    <cellStyle name="40% - Accent4 7 2" xfId="2916"/>
    <cellStyle name="40% - Accent4 7 2 2" xfId="2917"/>
    <cellStyle name="40% - Accent4 7 2 3" xfId="2918"/>
    <cellStyle name="40% - Accent4 7 2 4" xfId="2919"/>
    <cellStyle name="40% - Accent4 7 2 5" xfId="2920"/>
    <cellStyle name="40% - Accent4 7 2 6" xfId="2921"/>
    <cellStyle name="40% - Accent4 7 2 7" xfId="2922"/>
    <cellStyle name="40% - Accent4 7 3" xfId="2923"/>
    <cellStyle name="40% - Accent4 7 3 2" xfId="2924"/>
    <cellStyle name="40% - Accent4 7 3 3" xfId="2925"/>
    <cellStyle name="40% - Accent4 7 3 4" xfId="2926"/>
    <cellStyle name="40% - Accent4 7 3 5" xfId="2927"/>
    <cellStyle name="40% - Accent4 7 3 6" xfId="2928"/>
    <cellStyle name="40% - Accent4 7 3 7" xfId="2929"/>
    <cellStyle name="40% - Accent4 7 4" xfId="2930"/>
    <cellStyle name="40% - Accent4 7 5" xfId="2931"/>
    <cellStyle name="40% - Accent4 7 6" xfId="2932"/>
    <cellStyle name="40% - Accent4 7 7" xfId="2933"/>
    <cellStyle name="40% - Accent4 7 8" xfId="2934"/>
    <cellStyle name="40% - Accent4 7 9" xfId="2935"/>
    <cellStyle name="40% - Accent4 8" xfId="2936"/>
    <cellStyle name="40% - Accent4 8 2" xfId="2937"/>
    <cellStyle name="40% - Accent4 8 2 2" xfId="2938"/>
    <cellStyle name="40% - Accent4 8 2 3" xfId="2939"/>
    <cellStyle name="40% - Accent4 8 2 4" xfId="2940"/>
    <cellStyle name="40% - Accent4 8 2 5" xfId="2941"/>
    <cellStyle name="40% - Accent4 8 2 6" xfId="2942"/>
    <cellStyle name="40% - Accent4 8 2 7" xfId="2943"/>
    <cellStyle name="40% - Accent4 8 3" xfId="2944"/>
    <cellStyle name="40% - Accent4 8 3 2" xfId="2945"/>
    <cellStyle name="40% - Accent4 8 3 3" xfId="2946"/>
    <cellStyle name="40% - Accent4 8 3 4" xfId="2947"/>
    <cellStyle name="40% - Accent4 8 3 5" xfId="2948"/>
    <cellStyle name="40% - Accent4 8 3 6" xfId="2949"/>
    <cellStyle name="40% - Accent4 8 3 7" xfId="2950"/>
    <cellStyle name="40% - Accent4 8 4" xfId="2951"/>
    <cellStyle name="40% - Accent4 8 5" xfId="2952"/>
    <cellStyle name="40% - Accent4 8 6" xfId="2953"/>
    <cellStyle name="40% - Accent4 8 7" xfId="2954"/>
    <cellStyle name="40% - Accent4 8 8" xfId="2955"/>
    <cellStyle name="40% - Accent4 8 9" xfId="2956"/>
    <cellStyle name="40% - Accent4 9" xfId="2957"/>
    <cellStyle name="40% - Accent4 9 2" xfId="2958"/>
    <cellStyle name="40% - Accent4 9 3" xfId="2959"/>
    <cellStyle name="40% - Accent4 9 4" xfId="2960"/>
    <cellStyle name="40% - Accent5 10" xfId="2961"/>
    <cellStyle name="40% - Accent5 10 2" xfId="2962"/>
    <cellStyle name="40% - Accent5 10 3" xfId="2963"/>
    <cellStyle name="40% - Accent5 10 4" xfId="2964"/>
    <cellStyle name="40% - Accent5 11" xfId="2965"/>
    <cellStyle name="40% - Accent5 11 2" xfId="2966"/>
    <cellStyle name="40% - Accent5 11 3" xfId="2967"/>
    <cellStyle name="40% - Accent5 11 4" xfId="2968"/>
    <cellStyle name="40% - Accent5 12" xfId="2969"/>
    <cellStyle name="40% - Accent5 12 2" xfId="2970"/>
    <cellStyle name="40% - Accent5 12 3" xfId="2971"/>
    <cellStyle name="40% - Accent5 12 4" xfId="2972"/>
    <cellStyle name="40% - Accent5 13" xfId="2973"/>
    <cellStyle name="40% - Accent5 13 2" xfId="2974"/>
    <cellStyle name="40% - Accent5 13 3" xfId="2975"/>
    <cellStyle name="40% - Accent5 13 4" xfId="2976"/>
    <cellStyle name="40% - Accent5 14" xfId="2977"/>
    <cellStyle name="40% - Accent5 14 2" xfId="2978"/>
    <cellStyle name="40% - Accent5 14 3" xfId="2979"/>
    <cellStyle name="40% - Accent5 14 4" xfId="2980"/>
    <cellStyle name="40% - Accent5 15" xfId="2981"/>
    <cellStyle name="40% - Accent5 15 2" xfId="2982"/>
    <cellStyle name="40% - Accent5 15 3" xfId="2983"/>
    <cellStyle name="40% - Accent5 15 4" xfId="2984"/>
    <cellStyle name="40% - Accent5 16" xfId="2985"/>
    <cellStyle name="40% - Accent5 16 2" xfId="2986"/>
    <cellStyle name="40% - Accent5 16 3" xfId="2987"/>
    <cellStyle name="40% - Accent5 16 4" xfId="2988"/>
    <cellStyle name="40% - Accent5 17" xfId="2989"/>
    <cellStyle name="40% - Accent5 17 2" xfId="2990"/>
    <cellStyle name="40% - Accent5 17 3" xfId="2991"/>
    <cellStyle name="40% - Accent5 17 4" xfId="2992"/>
    <cellStyle name="40% - Accent5 18" xfId="2993"/>
    <cellStyle name="40% - Accent5 18 2" xfId="2994"/>
    <cellStyle name="40% - Accent5 18 3" xfId="2995"/>
    <cellStyle name="40% - Accent5 18 4" xfId="2996"/>
    <cellStyle name="40% - Accent5 19" xfId="2997"/>
    <cellStyle name="40% - Accent5 19 2" xfId="2998"/>
    <cellStyle name="40% - Accent5 19 3" xfId="2999"/>
    <cellStyle name="40% - Accent5 19 4" xfId="3000"/>
    <cellStyle name="40% - Accent5 2" xfId="3001"/>
    <cellStyle name="40% - Accent5 2 10" xfId="3002"/>
    <cellStyle name="40% - Accent5 2 10 2" xfId="3003"/>
    <cellStyle name="40% - Accent5 2 10 2 2" xfId="3004"/>
    <cellStyle name="40% - Accent5 2 10 2 3" xfId="3005"/>
    <cellStyle name="40% - Accent5 2 10 2 4" xfId="3006"/>
    <cellStyle name="40% - Accent5 2 10 2 5" xfId="3007"/>
    <cellStyle name="40% - Accent5 2 10 2 6" xfId="3008"/>
    <cellStyle name="40% - Accent5 2 10 2 7" xfId="3009"/>
    <cellStyle name="40% - Accent5 2 10 3" xfId="3010"/>
    <cellStyle name="40% - Accent5 2 10 4" xfId="3011"/>
    <cellStyle name="40% - Accent5 2 10 5" xfId="3012"/>
    <cellStyle name="40% - Accent5 2 10 6" xfId="3013"/>
    <cellStyle name="40% - Accent5 2 10 7" xfId="3014"/>
    <cellStyle name="40% - Accent5 2 10 8" xfId="3015"/>
    <cellStyle name="40% - Accent5 2 11" xfId="3016"/>
    <cellStyle name="40% - Accent5 2 11 2" xfId="3017"/>
    <cellStyle name="40% - Accent5 2 11 3" xfId="3018"/>
    <cellStyle name="40% - Accent5 2 11 4" xfId="3019"/>
    <cellStyle name="40% - Accent5 2 12" xfId="3020"/>
    <cellStyle name="40% - Accent5 2 13" xfId="3021"/>
    <cellStyle name="40% - Accent5 2 14" xfId="3022"/>
    <cellStyle name="40% - Accent5 2 15" xfId="3023"/>
    <cellStyle name="40% - Accent5 2 16" xfId="3024"/>
    <cellStyle name="40% - Accent5 2 17" xfId="3025"/>
    <cellStyle name="40% - Accent5 2 18" xfId="3026"/>
    <cellStyle name="40% - Accent5 2 19" xfId="3027"/>
    <cellStyle name="40% - Accent5 2 2" xfId="3028"/>
    <cellStyle name="40% - Accent5 2 2 2" xfId="3029"/>
    <cellStyle name="40% - Accent5 2 2 3" xfId="3030"/>
    <cellStyle name="40% - Accent5 2 2 4" xfId="3031"/>
    <cellStyle name="40% - Accent5 2 20" xfId="3032"/>
    <cellStyle name="40% - Accent5 2 21" xfId="3033"/>
    <cellStyle name="40% - Accent5 2 22" xfId="3034"/>
    <cellStyle name="40% - Accent5 2 3" xfId="3035"/>
    <cellStyle name="40% - Accent5 2 3 2" xfId="3036"/>
    <cellStyle name="40% - Accent5 2 3 3" xfId="3037"/>
    <cellStyle name="40% - Accent5 2 3 4" xfId="3038"/>
    <cellStyle name="40% - Accent5 2 4" xfId="3039"/>
    <cellStyle name="40% - Accent5 2 4 2" xfId="3040"/>
    <cellStyle name="40% - Accent5 2 5" xfId="3041"/>
    <cellStyle name="40% - Accent5 2 5 2" xfId="3042"/>
    <cellStyle name="40% - Accent5 2 6" xfId="3043"/>
    <cellStyle name="40% - Accent5 2 7" xfId="3044"/>
    <cellStyle name="40% - Accent5 2 8" xfId="3045"/>
    <cellStyle name="40% - Accent5 2 8 2" xfId="3046"/>
    <cellStyle name="40% - Accent5 2 8 2 2" xfId="3047"/>
    <cellStyle name="40% - Accent5 2 8 2 3" xfId="3048"/>
    <cellStyle name="40% - Accent5 2 8 2 4" xfId="3049"/>
    <cellStyle name="40% - Accent5 2 8 2 5" xfId="3050"/>
    <cellStyle name="40% - Accent5 2 8 2 6" xfId="3051"/>
    <cellStyle name="40% - Accent5 2 8 2 7" xfId="3052"/>
    <cellStyle name="40% - Accent5 2 8 3" xfId="3053"/>
    <cellStyle name="40% - Accent5 2 8 4" xfId="3054"/>
    <cellStyle name="40% - Accent5 2 8 5" xfId="3055"/>
    <cellStyle name="40% - Accent5 2 8 6" xfId="3056"/>
    <cellStyle name="40% - Accent5 2 8 7" xfId="3057"/>
    <cellStyle name="40% - Accent5 2 8 8" xfId="3058"/>
    <cellStyle name="40% - Accent5 2 9" xfId="3059"/>
    <cellStyle name="40% - Accent5 2 9 2" xfId="3060"/>
    <cellStyle name="40% - Accent5 2 9 2 2" xfId="3061"/>
    <cellStyle name="40% - Accent5 2 9 2 3" xfId="3062"/>
    <cellStyle name="40% - Accent5 2 9 2 4" xfId="3063"/>
    <cellStyle name="40% - Accent5 2 9 2 5" xfId="3064"/>
    <cellStyle name="40% - Accent5 2 9 2 6" xfId="3065"/>
    <cellStyle name="40% - Accent5 2 9 2 7" xfId="3066"/>
    <cellStyle name="40% - Accent5 2 9 3" xfId="3067"/>
    <cellStyle name="40% - Accent5 2 9 4" xfId="3068"/>
    <cellStyle name="40% - Accent5 2 9 5" xfId="3069"/>
    <cellStyle name="40% - Accent5 2 9 6" xfId="3070"/>
    <cellStyle name="40% - Accent5 2 9 7" xfId="3071"/>
    <cellStyle name="40% - Accent5 2 9 8" xfId="3072"/>
    <cellStyle name="40% - Accent5 20" xfId="3073"/>
    <cellStyle name="40% - Accent5 20 2" xfId="3074"/>
    <cellStyle name="40% - Accent5 20 3" xfId="3075"/>
    <cellStyle name="40% - Accent5 20 4" xfId="3076"/>
    <cellStyle name="40% - Accent5 21" xfId="3077"/>
    <cellStyle name="40% - Accent5 21 2" xfId="3078"/>
    <cellStyle name="40% - Accent5 21 3" xfId="3079"/>
    <cellStyle name="40% - Accent5 21 4" xfId="3080"/>
    <cellStyle name="40% - Accent5 22" xfId="3081"/>
    <cellStyle name="40% - Accent5 22 2" xfId="3082"/>
    <cellStyle name="40% - Accent5 22 3" xfId="3083"/>
    <cellStyle name="40% - Accent5 22 4" xfId="3084"/>
    <cellStyle name="40% - Accent5 23" xfId="3085"/>
    <cellStyle name="40% - Accent5 23 2" xfId="3086"/>
    <cellStyle name="40% - Accent5 23 3" xfId="3087"/>
    <cellStyle name="40% - Accent5 23 4" xfId="3088"/>
    <cellStyle name="40% - Accent5 24" xfId="3089"/>
    <cellStyle name="40% - Accent5 24 2" xfId="3090"/>
    <cellStyle name="40% - Accent5 24 3" xfId="3091"/>
    <cellStyle name="40% - Accent5 24 4" xfId="3092"/>
    <cellStyle name="40% - Accent5 25" xfId="3093"/>
    <cellStyle name="40% - Accent5 25 2" xfId="3094"/>
    <cellStyle name="40% - Accent5 25 3" xfId="3095"/>
    <cellStyle name="40% - Accent5 25 4" xfId="3096"/>
    <cellStyle name="40% - Accent5 26" xfId="3097"/>
    <cellStyle name="40% - Accent5 26 2" xfId="3098"/>
    <cellStyle name="40% - Accent5 26 3" xfId="3099"/>
    <cellStyle name="40% - Accent5 26 4" xfId="3100"/>
    <cellStyle name="40% - Accent5 27" xfId="3101"/>
    <cellStyle name="40% - Accent5 27 2" xfId="3102"/>
    <cellStyle name="40% - Accent5 27 3" xfId="3103"/>
    <cellStyle name="40% - Accent5 27 4" xfId="3104"/>
    <cellStyle name="40% - Accent5 28" xfId="3105"/>
    <cellStyle name="40% - Accent5 28 2" xfId="3106"/>
    <cellStyle name="40% - Accent5 28 3" xfId="3107"/>
    <cellStyle name="40% - Accent5 28 4" xfId="3108"/>
    <cellStyle name="40% - Accent5 29" xfId="3109"/>
    <cellStyle name="40% - Accent5 29 2" xfId="3110"/>
    <cellStyle name="40% - Accent5 29 3" xfId="3111"/>
    <cellStyle name="40% - Accent5 29 4" xfId="3112"/>
    <cellStyle name="40% - Accent5 3" xfId="3113"/>
    <cellStyle name="40% - Accent5 3 2" xfId="3114"/>
    <cellStyle name="40% - Accent5 3 2 2" xfId="3115"/>
    <cellStyle name="40% - Accent5 3 2 2 2" xfId="3116"/>
    <cellStyle name="40% - Accent5 3 2 2 2 2" xfId="3117"/>
    <cellStyle name="40% - Accent5 3 2 2 2 3" xfId="3118"/>
    <cellStyle name="40% - Accent5 3 2 2 2 4" xfId="3119"/>
    <cellStyle name="40% - Accent5 3 2 2 2 5" xfId="3120"/>
    <cellStyle name="40% - Accent5 3 2 2 2 6" xfId="3121"/>
    <cellStyle name="40% - Accent5 3 2 2 2 7" xfId="3122"/>
    <cellStyle name="40% - Accent5 3 2 2 3" xfId="3123"/>
    <cellStyle name="40% - Accent5 3 2 2 4" xfId="3124"/>
    <cellStyle name="40% - Accent5 3 2 2 5" xfId="3125"/>
    <cellStyle name="40% - Accent5 3 2 2 6" xfId="3126"/>
    <cellStyle name="40% - Accent5 3 2 2 7" xfId="3127"/>
    <cellStyle name="40% - Accent5 3 2 2 8" xfId="3128"/>
    <cellStyle name="40% - Accent5 3 2 3" xfId="3129"/>
    <cellStyle name="40% - Accent5 3 2 4" xfId="3130"/>
    <cellStyle name="40% - Accent5 3 2 5" xfId="3131"/>
    <cellStyle name="40% - Accent5 3 2 6" xfId="3132"/>
    <cellStyle name="40% - Accent5 3 2 7" xfId="3133"/>
    <cellStyle name="40% - Accent5 3 2 8" xfId="3134"/>
    <cellStyle name="40% - Accent5 3 3" xfId="3135"/>
    <cellStyle name="40% - Accent5 3 4" xfId="3136"/>
    <cellStyle name="40% - Accent5 3 4 2" xfId="3137"/>
    <cellStyle name="40% - Accent5 3 4 3" xfId="3138"/>
    <cellStyle name="40% - Accent5 3 5" xfId="3139"/>
    <cellStyle name="40% - Accent5 3 6" xfId="3140"/>
    <cellStyle name="40% - Accent5 3 7" xfId="3141"/>
    <cellStyle name="40% - Accent5 30" xfId="3142"/>
    <cellStyle name="40% - Accent5 30 2" xfId="3143"/>
    <cellStyle name="40% - Accent5 30 3" xfId="3144"/>
    <cellStyle name="40% - Accent5 30 4" xfId="3145"/>
    <cellStyle name="40% - Accent5 31" xfId="3146"/>
    <cellStyle name="40% - Accent5 32" xfId="3147"/>
    <cellStyle name="40% - Accent5 33" xfId="34245"/>
    <cellStyle name="40% - Accent5 4" xfId="3148"/>
    <cellStyle name="40% - Accent5 4 2" xfId="3149"/>
    <cellStyle name="40% - Accent5 4 2 2" xfId="3150"/>
    <cellStyle name="40% - Accent5 4 2 3" xfId="3151"/>
    <cellStyle name="40% - Accent5 4 2 4" xfId="3152"/>
    <cellStyle name="40% - Accent5 4 2 5" xfId="3153"/>
    <cellStyle name="40% - Accent5 4 2 6" xfId="3154"/>
    <cellStyle name="40% - Accent5 4 2 7" xfId="3155"/>
    <cellStyle name="40% - Accent5 4 3" xfId="3156"/>
    <cellStyle name="40% - Accent5 4 3 2" xfId="3157"/>
    <cellStyle name="40% - Accent5 4 3 3" xfId="3158"/>
    <cellStyle name="40% - Accent5 4 3 4" xfId="3159"/>
    <cellStyle name="40% - Accent5 4 3 5" xfId="3160"/>
    <cellStyle name="40% - Accent5 4 3 6" xfId="3161"/>
    <cellStyle name="40% - Accent5 4 3 7" xfId="3162"/>
    <cellStyle name="40% - Accent5 4 4" xfId="3163"/>
    <cellStyle name="40% - Accent5 4 5" xfId="3164"/>
    <cellStyle name="40% - Accent5 4 6" xfId="3165"/>
    <cellStyle name="40% - Accent5 4 7" xfId="3166"/>
    <cellStyle name="40% - Accent5 4 8" xfId="3167"/>
    <cellStyle name="40% - Accent5 4 9" xfId="3168"/>
    <cellStyle name="40% - Accent5 5" xfId="3169"/>
    <cellStyle name="40% - Accent5 5 2" xfId="3170"/>
    <cellStyle name="40% - Accent5 5 2 2" xfId="3171"/>
    <cellStyle name="40% - Accent5 5 2 3" xfId="3172"/>
    <cellStyle name="40% - Accent5 5 2 4" xfId="3173"/>
    <cellStyle name="40% - Accent5 5 2 5" xfId="3174"/>
    <cellStyle name="40% - Accent5 5 2 6" xfId="3175"/>
    <cellStyle name="40% - Accent5 5 2 7" xfId="3176"/>
    <cellStyle name="40% - Accent5 5 3" xfId="3177"/>
    <cellStyle name="40% - Accent5 5 3 2" xfId="3178"/>
    <cellStyle name="40% - Accent5 5 3 3" xfId="3179"/>
    <cellStyle name="40% - Accent5 5 3 4" xfId="3180"/>
    <cellStyle name="40% - Accent5 5 3 5" xfId="3181"/>
    <cellStyle name="40% - Accent5 5 3 6" xfId="3182"/>
    <cellStyle name="40% - Accent5 5 3 7" xfId="3183"/>
    <cellStyle name="40% - Accent5 5 4" xfId="3184"/>
    <cellStyle name="40% - Accent5 5 5" xfId="3185"/>
    <cellStyle name="40% - Accent5 5 6" xfId="3186"/>
    <cellStyle name="40% - Accent5 5 7" xfId="3187"/>
    <cellStyle name="40% - Accent5 5 8" xfId="3188"/>
    <cellStyle name="40% - Accent5 5 9" xfId="3189"/>
    <cellStyle name="40% - Accent5 6" xfId="3190"/>
    <cellStyle name="40% - Accent5 6 2" xfId="3191"/>
    <cellStyle name="40% - Accent5 6 2 2" xfId="3192"/>
    <cellStyle name="40% - Accent5 6 2 3" xfId="3193"/>
    <cellStyle name="40% - Accent5 6 2 4" xfId="3194"/>
    <cellStyle name="40% - Accent5 6 2 5" xfId="3195"/>
    <cellStyle name="40% - Accent5 6 2 6" xfId="3196"/>
    <cellStyle name="40% - Accent5 6 2 7" xfId="3197"/>
    <cellStyle name="40% - Accent5 6 3" xfId="3198"/>
    <cellStyle name="40% - Accent5 6 3 2" xfId="3199"/>
    <cellStyle name="40% - Accent5 6 3 3" xfId="3200"/>
    <cellStyle name="40% - Accent5 6 3 4" xfId="3201"/>
    <cellStyle name="40% - Accent5 6 3 5" xfId="3202"/>
    <cellStyle name="40% - Accent5 6 3 6" xfId="3203"/>
    <cellStyle name="40% - Accent5 6 3 7" xfId="3204"/>
    <cellStyle name="40% - Accent5 6 4" xfId="3205"/>
    <cellStyle name="40% - Accent5 6 5" xfId="3206"/>
    <cellStyle name="40% - Accent5 6 6" xfId="3207"/>
    <cellStyle name="40% - Accent5 6 7" xfId="3208"/>
    <cellStyle name="40% - Accent5 6 8" xfId="3209"/>
    <cellStyle name="40% - Accent5 6 9" xfId="3210"/>
    <cellStyle name="40% - Accent5 7" xfId="3211"/>
    <cellStyle name="40% - Accent5 7 2" xfId="3212"/>
    <cellStyle name="40% - Accent5 7 2 2" xfId="3213"/>
    <cellStyle name="40% - Accent5 7 2 3" xfId="3214"/>
    <cellStyle name="40% - Accent5 7 2 4" xfId="3215"/>
    <cellStyle name="40% - Accent5 7 2 5" xfId="3216"/>
    <cellStyle name="40% - Accent5 7 2 6" xfId="3217"/>
    <cellStyle name="40% - Accent5 7 2 7" xfId="3218"/>
    <cellStyle name="40% - Accent5 7 3" xfId="3219"/>
    <cellStyle name="40% - Accent5 7 3 2" xfId="3220"/>
    <cellStyle name="40% - Accent5 7 3 3" xfId="3221"/>
    <cellStyle name="40% - Accent5 7 3 4" xfId="3222"/>
    <cellStyle name="40% - Accent5 7 3 5" xfId="3223"/>
    <cellStyle name="40% - Accent5 7 3 6" xfId="3224"/>
    <cellStyle name="40% - Accent5 7 3 7" xfId="3225"/>
    <cellStyle name="40% - Accent5 7 4" xfId="3226"/>
    <cellStyle name="40% - Accent5 7 5" xfId="3227"/>
    <cellStyle name="40% - Accent5 7 6" xfId="3228"/>
    <cellStyle name="40% - Accent5 7 7" xfId="3229"/>
    <cellStyle name="40% - Accent5 7 8" xfId="3230"/>
    <cellStyle name="40% - Accent5 7 9" xfId="3231"/>
    <cellStyle name="40% - Accent5 8" xfId="3232"/>
    <cellStyle name="40% - Accent5 8 2" xfId="3233"/>
    <cellStyle name="40% - Accent5 8 2 2" xfId="3234"/>
    <cellStyle name="40% - Accent5 8 2 3" xfId="3235"/>
    <cellStyle name="40% - Accent5 8 2 4" xfId="3236"/>
    <cellStyle name="40% - Accent5 8 2 5" xfId="3237"/>
    <cellStyle name="40% - Accent5 8 2 6" xfId="3238"/>
    <cellStyle name="40% - Accent5 8 2 7" xfId="3239"/>
    <cellStyle name="40% - Accent5 8 3" xfId="3240"/>
    <cellStyle name="40% - Accent5 8 3 2" xfId="3241"/>
    <cellStyle name="40% - Accent5 8 3 3" xfId="3242"/>
    <cellStyle name="40% - Accent5 8 3 4" xfId="3243"/>
    <cellStyle name="40% - Accent5 8 3 5" xfId="3244"/>
    <cellStyle name="40% - Accent5 8 3 6" xfId="3245"/>
    <cellStyle name="40% - Accent5 8 3 7" xfId="3246"/>
    <cellStyle name="40% - Accent5 8 4" xfId="3247"/>
    <cellStyle name="40% - Accent5 8 5" xfId="3248"/>
    <cellStyle name="40% - Accent5 8 6" xfId="3249"/>
    <cellStyle name="40% - Accent5 8 7" xfId="3250"/>
    <cellStyle name="40% - Accent5 8 8" xfId="3251"/>
    <cellStyle name="40% - Accent5 8 9" xfId="3252"/>
    <cellStyle name="40% - Accent5 9" xfId="3253"/>
    <cellStyle name="40% - Accent5 9 2" xfId="3254"/>
    <cellStyle name="40% - Accent5 9 3" xfId="3255"/>
    <cellStyle name="40% - Accent5 9 4" xfId="3256"/>
    <cellStyle name="40% - Accent6 10" xfId="3257"/>
    <cellStyle name="40% - Accent6 10 2" xfId="3258"/>
    <cellStyle name="40% - Accent6 10 3" xfId="3259"/>
    <cellStyle name="40% - Accent6 10 4" xfId="3260"/>
    <cellStyle name="40% - Accent6 11" xfId="3261"/>
    <cellStyle name="40% - Accent6 11 2" xfId="3262"/>
    <cellStyle name="40% - Accent6 11 3" xfId="3263"/>
    <cellStyle name="40% - Accent6 11 4" xfId="3264"/>
    <cellStyle name="40% - Accent6 12" xfId="3265"/>
    <cellStyle name="40% - Accent6 12 2" xfId="3266"/>
    <cellStyle name="40% - Accent6 12 3" xfId="3267"/>
    <cellStyle name="40% - Accent6 12 4" xfId="3268"/>
    <cellStyle name="40% - Accent6 13" xfId="3269"/>
    <cellStyle name="40% - Accent6 13 2" xfId="3270"/>
    <cellStyle name="40% - Accent6 13 3" xfId="3271"/>
    <cellStyle name="40% - Accent6 13 4" xfId="3272"/>
    <cellStyle name="40% - Accent6 14" xfId="3273"/>
    <cellStyle name="40% - Accent6 14 2" xfId="3274"/>
    <cellStyle name="40% - Accent6 14 3" xfId="3275"/>
    <cellStyle name="40% - Accent6 14 4" xfId="3276"/>
    <cellStyle name="40% - Accent6 15" xfId="3277"/>
    <cellStyle name="40% - Accent6 15 2" xfId="3278"/>
    <cellStyle name="40% - Accent6 15 3" xfId="3279"/>
    <cellStyle name="40% - Accent6 15 4" xfId="3280"/>
    <cellStyle name="40% - Accent6 16" xfId="3281"/>
    <cellStyle name="40% - Accent6 16 2" xfId="3282"/>
    <cellStyle name="40% - Accent6 16 3" xfId="3283"/>
    <cellStyle name="40% - Accent6 16 4" xfId="3284"/>
    <cellStyle name="40% - Accent6 17" xfId="3285"/>
    <cellStyle name="40% - Accent6 17 2" xfId="3286"/>
    <cellStyle name="40% - Accent6 17 3" xfId="3287"/>
    <cellStyle name="40% - Accent6 17 4" xfId="3288"/>
    <cellStyle name="40% - Accent6 18" xfId="3289"/>
    <cellStyle name="40% - Accent6 18 2" xfId="3290"/>
    <cellStyle name="40% - Accent6 18 3" xfId="3291"/>
    <cellStyle name="40% - Accent6 18 4" xfId="3292"/>
    <cellStyle name="40% - Accent6 19" xfId="3293"/>
    <cellStyle name="40% - Accent6 19 2" xfId="3294"/>
    <cellStyle name="40% - Accent6 19 3" xfId="3295"/>
    <cellStyle name="40% - Accent6 19 4" xfId="3296"/>
    <cellStyle name="40% - Accent6 2" xfId="3297"/>
    <cellStyle name="40% - Accent6 2 10" xfId="3298"/>
    <cellStyle name="40% - Accent6 2 10 2" xfId="3299"/>
    <cellStyle name="40% - Accent6 2 10 2 2" xfId="3300"/>
    <cellStyle name="40% - Accent6 2 10 2 3" xfId="3301"/>
    <cellStyle name="40% - Accent6 2 10 2 4" xfId="3302"/>
    <cellStyle name="40% - Accent6 2 10 2 5" xfId="3303"/>
    <cellStyle name="40% - Accent6 2 10 2 6" xfId="3304"/>
    <cellStyle name="40% - Accent6 2 10 2 7" xfId="3305"/>
    <cellStyle name="40% - Accent6 2 10 3" xfId="3306"/>
    <cellStyle name="40% - Accent6 2 10 4" xfId="3307"/>
    <cellStyle name="40% - Accent6 2 10 5" xfId="3308"/>
    <cellStyle name="40% - Accent6 2 10 6" xfId="3309"/>
    <cellStyle name="40% - Accent6 2 10 7" xfId="3310"/>
    <cellStyle name="40% - Accent6 2 10 8" xfId="3311"/>
    <cellStyle name="40% - Accent6 2 11" xfId="3312"/>
    <cellStyle name="40% - Accent6 2 11 2" xfId="3313"/>
    <cellStyle name="40% - Accent6 2 11 3" xfId="3314"/>
    <cellStyle name="40% - Accent6 2 11 4" xfId="3315"/>
    <cellStyle name="40% - Accent6 2 12" xfId="3316"/>
    <cellStyle name="40% - Accent6 2 13" xfId="3317"/>
    <cellStyle name="40% - Accent6 2 14" xfId="3318"/>
    <cellStyle name="40% - Accent6 2 15" xfId="3319"/>
    <cellStyle name="40% - Accent6 2 16" xfId="3320"/>
    <cellStyle name="40% - Accent6 2 17" xfId="3321"/>
    <cellStyle name="40% - Accent6 2 18" xfId="3322"/>
    <cellStyle name="40% - Accent6 2 19" xfId="3323"/>
    <cellStyle name="40% - Accent6 2 2" xfId="3324"/>
    <cellStyle name="40% - Accent6 2 2 2" xfId="3325"/>
    <cellStyle name="40% - Accent6 2 2 3" xfId="3326"/>
    <cellStyle name="40% - Accent6 2 2 4" xfId="3327"/>
    <cellStyle name="40% - Accent6 2 20" xfId="3328"/>
    <cellStyle name="40% - Accent6 2 21" xfId="3329"/>
    <cellStyle name="40% - Accent6 2 22" xfId="3330"/>
    <cellStyle name="40% - Accent6 2 3" xfId="3331"/>
    <cellStyle name="40% - Accent6 2 3 2" xfId="3332"/>
    <cellStyle name="40% - Accent6 2 3 3" xfId="3333"/>
    <cellStyle name="40% - Accent6 2 3 4" xfId="3334"/>
    <cellStyle name="40% - Accent6 2 4" xfId="3335"/>
    <cellStyle name="40% - Accent6 2 4 2" xfId="3336"/>
    <cellStyle name="40% - Accent6 2 5" xfId="3337"/>
    <cellStyle name="40% - Accent6 2 5 2" xfId="3338"/>
    <cellStyle name="40% - Accent6 2 6" xfId="3339"/>
    <cellStyle name="40% - Accent6 2 7" xfId="3340"/>
    <cellStyle name="40% - Accent6 2 8" xfId="3341"/>
    <cellStyle name="40% - Accent6 2 8 2" xfId="3342"/>
    <cellStyle name="40% - Accent6 2 8 2 2" xfId="3343"/>
    <cellStyle name="40% - Accent6 2 8 2 3" xfId="3344"/>
    <cellStyle name="40% - Accent6 2 8 2 4" xfId="3345"/>
    <cellStyle name="40% - Accent6 2 8 2 5" xfId="3346"/>
    <cellStyle name="40% - Accent6 2 8 2 6" xfId="3347"/>
    <cellStyle name="40% - Accent6 2 8 2 7" xfId="3348"/>
    <cellStyle name="40% - Accent6 2 8 3" xfId="3349"/>
    <cellStyle name="40% - Accent6 2 8 4" xfId="3350"/>
    <cellStyle name="40% - Accent6 2 8 5" xfId="3351"/>
    <cellStyle name="40% - Accent6 2 8 6" xfId="3352"/>
    <cellStyle name="40% - Accent6 2 8 7" xfId="3353"/>
    <cellStyle name="40% - Accent6 2 8 8" xfId="3354"/>
    <cellStyle name="40% - Accent6 2 9" xfId="3355"/>
    <cellStyle name="40% - Accent6 2 9 2" xfId="3356"/>
    <cellStyle name="40% - Accent6 2 9 2 2" xfId="3357"/>
    <cellStyle name="40% - Accent6 2 9 2 3" xfId="3358"/>
    <cellStyle name="40% - Accent6 2 9 2 4" xfId="3359"/>
    <cellStyle name="40% - Accent6 2 9 2 5" xfId="3360"/>
    <cellStyle name="40% - Accent6 2 9 2 6" xfId="3361"/>
    <cellStyle name="40% - Accent6 2 9 2 7" xfId="3362"/>
    <cellStyle name="40% - Accent6 2 9 3" xfId="3363"/>
    <cellStyle name="40% - Accent6 2 9 4" xfId="3364"/>
    <cellStyle name="40% - Accent6 2 9 5" xfId="3365"/>
    <cellStyle name="40% - Accent6 2 9 6" xfId="3366"/>
    <cellStyle name="40% - Accent6 2 9 7" xfId="3367"/>
    <cellStyle name="40% - Accent6 2 9 8" xfId="3368"/>
    <cellStyle name="40% - Accent6 20" xfId="3369"/>
    <cellStyle name="40% - Accent6 20 2" xfId="3370"/>
    <cellStyle name="40% - Accent6 20 3" xfId="3371"/>
    <cellStyle name="40% - Accent6 20 4" xfId="3372"/>
    <cellStyle name="40% - Accent6 21" xfId="3373"/>
    <cellStyle name="40% - Accent6 21 2" xfId="3374"/>
    <cellStyle name="40% - Accent6 21 3" xfId="3375"/>
    <cellStyle name="40% - Accent6 21 4" xfId="3376"/>
    <cellStyle name="40% - Accent6 22" xfId="3377"/>
    <cellStyle name="40% - Accent6 22 2" xfId="3378"/>
    <cellStyle name="40% - Accent6 22 3" xfId="3379"/>
    <cellStyle name="40% - Accent6 22 4" xfId="3380"/>
    <cellStyle name="40% - Accent6 23" xfId="3381"/>
    <cellStyle name="40% - Accent6 23 2" xfId="3382"/>
    <cellStyle name="40% - Accent6 23 3" xfId="3383"/>
    <cellStyle name="40% - Accent6 23 4" xfId="3384"/>
    <cellStyle name="40% - Accent6 24" xfId="3385"/>
    <cellStyle name="40% - Accent6 24 2" xfId="3386"/>
    <cellStyle name="40% - Accent6 24 3" xfId="3387"/>
    <cellStyle name="40% - Accent6 24 4" xfId="3388"/>
    <cellStyle name="40% - Accent6 25" xfId="3389"/>
    <cellStyle name="40% - Accent6 25 2" xfId="3390"/>
    <cellStyle name="40% - Accent6 25 3" xfId="3391"/>
    <cellStyle name="40% - Accent6 25 4" xfId="3392"/>
    <cellStyle name="40% - Accent6 26" xfId="3393"/>
    <cellStyle name="40% - Accent6 26 2" xfId="3394"/>
    <cellStyle name="40% - Accent6 26 3" xfId="3395"/>
    <cellStyle name="40% - Accent6 26 4" xfId="3396"/>
    <cellStyle name="40% - Accent6 27" xfId="3397"/>
    <cellStyle name="40% - Accent6 27 2" xfId="3398"/>
    <cellStyle name="40% - Accent6 27 3" xfId="3399"/>
    <cellStyle name="40% - Accent6 27 4" xfId="3400"/>
    <cellStyle name="40% - Accent6 28" xfId="3401"/>
    <cellStyle name="40% - Accent6 28 2" xfId="3402"/>
    <cellStyle name="40% - Accent6 28 3" xfId="3403"/>
    <cellStyle name="40% - Accent6 28 4" xfId="3404"/>
    <cellStyle name="40% - Accent6 29" xfId="3405"/>
    <cellStyle name="40% - Accent6 29 2" xfId="3406"/>
    <cellStyle name="40% - Accent6 29 3" xfId="3407"/>
    <cellStyle name="40% - Accent6 29 4" xfId="3408"/>
    <cellStyle name="40% - Accent6 3" xfId="3409"/>
    <cellStyle name="40% - Accent6 3 2" xfId="3410"/>
    <cellStyle name="40% - Accent6 3 2 2" xfId="3411"/>
    <cellStyle name="40% - Accent6 3 2 2 2" xfId="3412"/>
    <cellStyle name="40% - Accent6 3 2 2 2 2" xfId="3413"/>
    <cellStyle name="40% - Accent6 3 2 2 2 3" xfId="3414"/>
    <cellStyle name="40% - Accent6 3 2 2 2 4" xfId="3415"/>
    <cellStyle name="40% - Accent6 3 2 2 2 5" xfId="3416"/>
    <cellStyle name="40% - Accent6 3 2 2 2 6" xfId="3417"/>
    <cellStyle name="40% - Accent6 3 2 2 2 7" xfId="3418"/>
    <cellStyle name="40% - Accent6 3 2 2 3" xfId="3419"/>
    <cellStyle name="40% - Accent6 3 2 2 4" xfId="3420"/>
    <cellStyle name="40% - Accent6 3 2 2 5" xfId="3421"/>
    <cellStyle name="40% - Accent6 3 2 2 6" xfId="3422"/>
    <cellStyle name="40% - Accent6 3 2 2 7" xfId="3423"/>
    <cellStyle name="40% - Accent6 3 2 2 8" xfId="3424"/>
    <cellStyle name="40% - Accent6 3 2 3" xfId="3425"/>
    <cellStyle name="40% - Accent6 3 2 4" xfId="3426"/>
    <cellStyle name="40% - Accent6 3 2 5" xfId="3427"/>
    <cellStyle name="40% - Accent6 3 2 6" xfId="3428"/>
    <cellStyle name="40% - Accent6 3 2 7" xfId="3429"/>
    <cellStyle name="40% - Accent6 3 2 8" xfId="3430"/>
    <cellStyle name="40% - Accent6 3 3" xfId="3431"/>
    <cellStyle name="40% - Accent6 3 4" xfId="3432"/>
    <cellStyle name="40% - Accent6 3 4 2" xfId="3433"/>
    <cellStyle name="40% - Accent6 3 4 3" xfId="3434"/>
    <cellStyle name="40% - Accent6 3 5" xfId="3435"/>
    <cellStyle name="40% - Accent6 3 6" xfId="3436"/>
    <cellStyle name="40% - Accent6 3 7" xfId="3437"/>
    <cellStyle name="40% - Accent6 30" xfId="3438"/>
    <cellStyle name="40% - Accent6 30 2" xfId="3439"/>
    <cellStyle name="40% - Accent6 30 3" xfId="3440"/>
    <cellStyle name="40% - Accent6 30 4" xfId="3441"/>
    <cellStyle name="40% - Accent6 31" xfId="3442"/>
    <cellStyle name="40% - Accent6 32" xfId="3443"/>
    <cellStyle name="40% - Accent6 33" xfId="34246"/>
    <cellStyle name="40% - Accent6 4" xfId="3444"/>
    <cellStyle name="40% - Accent6 4 2" xfId="3445"/>
    <cellStyle name="40% - Accent6 4 2 2" xfId="3446"/>
    <cellStyle name="40% - Accent6 4 2 3" xfId="3447"/>
    <cellStyle name="40% - Accent6 4 2 4" xfId="3448"/>
    <cellStyle name="40% - Accent6 4 2 5" xfId="3449"/>
    <cellStyle name="40% - Accent6 4 2 6" xfId="3450"/>
    <cellStyle name="40% - Accent6 4 2 7" xfId="3451"/>
    <cellStyle name="40% - Accent6 4 3" xfId="3452"/>
    <cellStyle name="40% - Accent6 4 3 2" xfId="3453"/>
    <cellStyle name="40% - Accent6 4 3 3" xfId="3454"/>
    <cellStyle name="40% - Accent6 4 3 4" xfId="3455"/>
    <cellStyle name="40% - Accent6 4 3 5" xfId="3456"/>
    <cellStyle name="40% - Accent6 4 3 6" xfId="3457"/>
    <cellStyle name="40% - Accent6 4 3 7" xfId="3458"/>
    <cellStyle name="40% - Accent6 4 4" xfId="3459"/>
    <cellStyle name="40% - Accent6 4 5" xfId="3460"/>
    <cellStyle name="40% - Accent6 4 6" xfId="3461"/>
    <cellStyle name="40% - Accent6 4 7" xfId="3462"/>
    <cellStyle name="40% - Accent6 4 8" xfId="3463"/>
    <cellStyle name="40% - Accent6 4 9" xfId="3464"/>
    <cellStyle name="40% - Accent6 5" xfId="3465"/>
    <cellStyle name="40% - Accent6 5 2" xfId="3466"/>
    <cellStyle name="40% - Accent6 5 2 2" xfId="3467"/>
    <cellStyle name="40% - Accent6 5 2 3" xfId="3468"/>
    <cellStyle name="40% - Accent6 5 2 4" xfId="3469"/>
    <cellStyle name="40% - Accent6 5 2 5" xfId="3470"/>
    <cellStyle name="40% - Accent6 5 2 6" xfId="3471"/>
    <cellStyle name="40% - Accent6 5 2 7" xfId="3472"/>
    <cellStyle name="40% - Accent6 5 3" xfId="3473"/>
    <cellStyle name="40% - Accent6 5 3 2" xfId="3474"/>
    <cellStyle name="40% - Accent6 5 3 3" xfId="3475"/>
    <cellStyle name="40% - Accent6 5 3 4" xfId="3476"/>
    <cellStyle name="40% - Accent6 5 3 5" xfId="3477"/>
    <cellStyle name="40% - Accent6 5 3 6" xfId="3478"/>
    <cellStyle name="40% - Accent6 5 3 7" xfId="3479"/>
    <cellStyle name="40% - Accent6 5 4" xfId="3480"/>
    <cellStyle name="40% - Accent6 5 5" xfId="3481"/>
    <cellStyle name="40% - Accent6 5 6" xfId="3482"/>
    <cellStyle name="40% - Accent6 5 7" xfId="3483"/>
    <cellStyle name="40% - Accent6 5 8" xfId="3484"/>
    <cellStyle name="40% - Accent6 5 9" xfId="3485"/>
    <cellStyle name="40% - Accent6 6" xfId="3486"/>
    <cellStyle name="40% - Accent6 6 2" xfId="3487"/>
    <cellStyle name="40% - Accent6 6 2 2" xfId="3488"/>
    <cellStyle name="40% - Accent6 6 2 3" xfId="3489"/>
    <cellStyle name="40% - Accent6 6 2 4" xfId="3490"/>
    <cellStyle name="40% - Accent6 6 2 5" xfId="3491"/>
    <cellStyle name="40% - Accent6 6 2 6" xfId="3492"/>
    <cellStyle name="40% - Accent6 6 2 7" xfId="3493"/>
    <cellStyle name="40% - Accent6 6 3" xfId="3494"/>
    <cellStyle name="40% - Accent6 6 3 2" xfId="3495"/>
    <cellStyle name="40% - Accent6 6 3 3" xfId="3496"/>
    <cellStyle name="40% - Accent6 6 3 4" xfId="3497"/>
    <cellStyle name="40% - Accent6 6 3 5" xfId="3498"/>
    <cellStyle name="40% - Accent6 6 3 6" xfId="3499"/>
    <cellStyle name="40% - Accent6 6 3 7" xfId="3500"/>
    <cellStyle name="40% - Accent6 6 4" xfId="3501"/>
    <cellStyle name="40% - Accent6 6 5" xfId="3502"/>
    <cellStyle name="40% - Accent6 6 6" xfId="3503"/>
    <cellStyle name="40% - Accent6 6 7" xfId="3504"/>
    <cellStyle name="40% - Accent6 6 8" xfId="3505"/>
    <cellStyle name="40% - Accent6 6 9" xfId="3506"/>
    <cellStyle name="40% - Accent6 7" xfId="3507"/>
    <cellStyle name="40% - Accent6 7 2" xfId="3508"/>
    <cellStyle name="40% - Accent6 7 2 2" xfId="3509"/>
    <cellStyle name="40% - Accent6 7 2 3" xfId="3510"/>
    <cellStyle name="40% - Accent6 7 2 4" xfId="3511"/>
    <cellStyle name="40% - Accent6 7 2 5" xfId="3512"/>
    <cellStyle name="40% - Accent6 7 2 6" xfId="3513"/>
    <cellStyle name="40% - Accent6 7 2 7" xfId="3514"/>
    <cellStyle name="40% - Accent6 7 3" xfId="3515"/>
    <cellStyle name="40% - Accent6 7 3 2" xfId="3516"/>
    <cellStyle name="40% - Accent6 7 3 3" xfId="3517"/>
    <cellStyle name="40% - Accent6 7 3 4" xfId="3518"/>
    <cellStyle name="40% - Accent6 7 3 5" xfId="3519"/>
    <cellStyle name="40% - Accent6 7 3 6" xfId="3520"/>
    <cellStyle name="40% - Accent6 7 3 7" xfId="3521"/>
    <cellStyle name="40% - Accent6 7 4" xfId="3522"/>
    <cellStyle name="40% - Accent6 7 5" xfId="3523"/>
    <cellStyle name="40% - Accent6 7 6" xfId="3524"/>
    <cellStyle name="40% - Accent6 7 7" xfId="3525"/>
    <cellStyle name="40% - Accent6 7 8" xfId="3526"/>
    <cellStyle name="40% - Accent6 7 9" xfId="3527"/>
    <cellStyle name="40% - Accent6 8" xfId="3528"/>
    <cellStyle name="40% - Accent6 8 2" xfId="3529"/>
    <cellStyle name="40% - Accent6 8 2 2" xfId="3530"/>
    <cellStyle name="40% - Accent6 8 2 3" xfId="3531"/>
    <cellStyle name="40% - Accent6 8 2 4" xfId="3532"/>
    <cellStyle name="40% - Accent6 8 2 5" xfId="3533"/>
    <cellStyle name="40% - Accent6 8 2 6" xfId="3534"/>
    <cellStyle name="40% - Accent6 8 2 7" xfId="3535"/>
    <cellStyle name="40% - Accent6 8 3" xfId="3536"/>
    <cellStyle name="40% - Accent6 8 3 2" xfId="3537"/>
    <cellStyle name="40% - Accent6 8 3 3" xfId="3538"/>
    <cellStyle name="40% - Accent6 8 3 4" xfId="3539"/>
    <cellStyle name="40% - Accent6 8 3 5" xfId="3540"/>
    <cellStyle name="40% - Accent6 8 3 6" xfId="3541"/>
    <cellStyle name="40% - Accent6 8 3 7" xfId="3542"/>
    <cellStyle name="40% - Accent6 8 4" xfId="3543"/>
    <cellStyle name="40% - Accent6 8 5" xfId="3544"/>
    <cellStyle name="40% - Accent6 8 6" xfId="3545"/>
    <cellStyle name="40% - Accent6 8 7" xfId="3546"/>
    <cellStyle name="40% - Accent6 8 8" xfId="3547"/>
    <cellStyle name="40% - Accent6 8 9" xfId="3548"/>
    <cellStyle name="40% - Accent6 9" xfId="3549"/>
    <cellStyle name="40% - Accent6 9 2" xfId="3550"/>
    <cellStyle name="40% - Accent6 9 3" xfId="3551"/>
    <cellStyle name="40% - Accent6 9 4" xfId="3552"/>
    <cellStyle name="60% - Accent1 10" xfId="3553"/>
    <cellStyle name="60% - Accent1 10 2" xfId="3554"/>
    <cellStyle name="60% - Accent1 10 3" xfId="3555"/>
    <cellStyle name="60% - Accent1 10 4" xfId="3556"/>
    <cellStyle name="60% - Accent1 11" xfId="3557"/>
    <cellStyle name="60% - Accent1 11 2" xfId="3558"/>
    <cellStyle name="60% - Accent1 11 3" xfId="3559"/>
    <cellStyle name="60% - Accent1 11 4" xfId="3560"/>
    <cellStyle name="60% - Accent1 12" xfId="3561"/>
    <cellStyle name="60% - Accent1 12 2" xfId="3562"/>
    <cellStyle name="60% - Accent1 12 3" xfId="3563"/>
    <cellStyle name="60% - Accent1 12 4" xfId="3564"/>
    <cellStyle name="60% - Accent1 13" xfId="3565"/>
    <cellStyle name="60% - Accent1 13 2" xfId="3566"/>
    <cellStyle name="60% - Accent1 13 3" xfId="3567"/>
    <cellStyle name="60% - Accent1 13 4" xfId="3568"/>
    <cellStyle name="60% - Accent1 14" xfId="3569"/>
    <cellStyle name="60% - Accent1 14 2" xfId="3570"/>
    <cellStyle name="60% - Accent1 14 3" xfId="3571"/>
    <cellStyle name="60% - Accent1 14 4" xfId="3572"/>
    <cellStyle name="60% - Accent1 15" xfId="3573"/>
    <cellStyle name="60% - Accent1 15 2" xfId="3574"/>
    <cellStyle name="60% - Accent1 15 3" xfId="3575"/>
    <cellStyle name="60% - Accent1 15 4" xfId="3576"/>
    <cellStyle name="60% - Accent1 16" xfId="3577"/>
    <cellStyle name="60% - Accent1 16 2" xfId="3578"/>
    <cellStyle name="60% - Accent1 16 3" xfId="3579"/>
    <cellStyle name="60% - Accent1 16 4" xfId="3580"/>
    <cellStyle name="60% - Accent1 17" xfId="3581"/>
    <cellStyle name="60% - Accent1 17 2" xfId="3582"/>
    <cellStyle name="60% - Accent1 17 3" xfId="3583"/>
    <cellStyle name="60% - Accent1 17 4" xfId="3584"/>
    <cellStyle name="60% - Accent1 18" xfId="3585"/>
    <cellStyle name="60% - Accent1 18 2" xfId="3586"/>
    <cellStyle name="60% - Accent1 18 3" xfId="3587"/>
    <cellStyle name="60% - Accent1 18 4" xfId="3588"/>
    <cellStyle name="60% - Accent1 19" xfId="3589"/>
    <cellStyle name="60% - Accent1 19 2" xfId="3590"/>
    <cellStyle name="60% - Accent1 19 3" xfId="3591"/>
    <cellStyle name="60% - Accent1 19 4" xfId="3592"/>
    <cellStyle name="60% - Accent1 2" xfId="3593"/>
    <cellStyle name="60% - Accent1 2 10" xfId="3594"/>
    <cellStyle name="60% - Accent1 2 10 2" xfId="3595"/>
    <cellStyle name="60% - Accent1 2 10 2 2" xfId="3596"/>
    <cellStyle name="60% - Accent1 2 10 2 3" xfId="3597"/>
    <cellStyle name="60% - Accent1 2 10 2 4" xfId="3598"/>
    <cellStyle name="60% - Accent1 2 10 2 5" xfId="3599"/>
    <cellStyle name="60% - Accent1 2 10 2 6" xfId="3600"/>
    <cellStyle name="60% - Accent1 2 10 2 7" xfId="3601"/>
    <cellStyle name="60% - Accent1 2 10 3" xfId="3602"/>
    <cellStyle name="60% - Accent1 2 10 4" xfId="3603"/>
    <cellStyle name="60% - Accent1 2 10 5" xfId="3604"/>
    <cellStyle name="60% - Accent1 2 10 6" xfId="3605"/>
    <cellStyle name="60% - Accent1 2 10 7" xfId="3606"/>
    <cellStyle name="60% - Accent1 2 10 8" xfId="3607"/>
    <cellStyle name="60% - Accent1 2 11" xfId="3608"/>
    <cellStyle name="60% - Accent1 2 11 2" xfId="3609"/>
    <cellStyle name="60% - Accent1 2 11 3" xfId="3610"/>
    <cellStyle name="60% - Accent1 2 11 4" xfId="3611"/>
    <cellStyle name="60% - Accent1 2 12" xfId="3612"/>
    <cellStyle name="60% - Accent1 2 13" xfId="3613"/>
    <cellStyle name="60% - Accent1 2 14" xfId="3614"/>
    <cellStyle name="60% - Accent1 2 15" xfId="3615"/>
    <cellStyle name="60% - Accent1 2 16" xfId="3616"/>
    <cellStyle name="60% - Accent1 2 17" xfId="3617"/>
    <cellStyle name="60% - Accent1 2 18" xfId="3618"/>
    <cellStyle name="60% - Accent1 2 19" xfId="3619"/>
    <cellStyle name="60% - Accent1 2 2" xfId="3620"/>
    <cellStyle name="60% - Accent1 2 20" xfId="3621"/>
    <cellStyle name="60% - Accent1 2 21" xfId="3622"/>
    <cellStyle name="60% - Accent1 2 22" xfId="3623"/>
    <cellStyle name="60% - Accent1 2 3" xfId="3624"/>
    <cellStyle name="60% - Accent1 2 4" xfId="3625"/>
    <cellStyle name="60% - Accent1 2 5" xfId="3626"/>
    <cellStyle name="60% - Accent1 2 6" xfId="3627"/>
    <cellStyle name="60% - Accent1 2 7" xfId="3628"/>
    <cellStyle name="60% - Accent1 2 8" xfId="3629"/>
    <cellStyle name="60% - Accent1 2 8 2" xfId="3630"/>
    <cellStyle name="60% - Accent1 2 8 2 2" xfId="3631"/>
    <cellStyle name="60% - Accent1 2 8 2 3" xfId="3632"/>
    <cellStyle name="60% - Accent1 2 8 2 4" xfId="3633"/>
    <cellStyle name="60% - Accent1 2 8 2 5" xfId="3634"/>
    <cellStyle name="60% - Accent1 2 8 2 6" xfId="3635"/>
    <cellStyle name="60% - Accent1 2 8 2 7" xfId="3636"/>
    <cellStyle name="60% - Accent1 2 8 3" xfId="3637"/>
    <cellStyle name="60% - Accent1 2 8 4" xfId="3638"/>
    <cellStyle name="60% - Accent1 2 8 5" xfId="3639"/>
    <cellStyle name="60% - Accent1 2 8 6" xfId="3640"/>
    <cellStyle name="60% - Accent1 2 8 7" xfId="3641"/>
    <cellStyle name="60% - Accent1 2 8 8" xfId="3642"/>
    <cellStyle name="60% - Accent1 2 9" xfId="3643"/>
    <cellStyle name="60% - Accent1 2 9 2" xfId="3644"/>
    <cellStyle name="60% - Accent1 2 9 2 2" xfId="3645"/>
    <cellStyle name="60% - Accent1 2 9 2 3" xfId="3646"/>
    <cellStyle name="60% - Accent1 2 9 2 4" xfId="3647"/>
    <cellStyle name="60% - Accent1 2 9 2 5" xfId="3648"/>
    <cellStyle name="60% - Accent1 2 9 2 6" xfId="3649"/>
    <cellStyle name="60% - Accent1 2 9 2 7" xfId="3650"/>
    <cellStyle name="60% - Accent1 2 9 3" xfId="3651"/>
    <cellStyle name="60% - Accent1 2 9 4" xfId="3652"/>
    <cellStyle name="60% - Accent1 2 9 5" xfId="3653"/>
    <cellStyle name="60% - Accent1 2 9 6" xfId="3654"/>
    <cellStyle name="60% - Accent1 2 9 7" xfId="3655"/>
    <cellStyle name="60% - Accent1 2 9 8" xfId="3656"/>
    <cellStyle name="60% - Accent1 20" xfId="3657"/>
    <cellStyle name="60% - Accent1 20 2" xfId="3658"/>
    <cellStyle name="60% - Accent1 20 3" xfId="3659"/>
    <cellStyle name="60% - Accent1 20 4" xfId="3660"/>
    <cellStyle name="60% - Accent1 21" xfId="3661"/>
    <cellStyle name="60% - Accent1 21 2" xfId="3662"/>
    <cellStyle name="60% - Accent1 21 3" xfId="3663"/>
    <cellStyle name="60% - Accent1 21 4" xfId="3664"/>
    <cellStyle name="60% - Accent1 22" xfId="3665"/>
    <cellStyle name="60% - Accent1 22 2" xfId="3666"/>
    <cellStyle name="60% - Accent1 22 3" xfId="3667"/>
    <cellStyle name="60% - Accent1 22 4" xfId="3668"/>
    <cellStyle name="60% - Accent1 23" xfId="3669"/>
    <cellStyle name="60% - Accent1 23 2" xfId="3670"/>
    <cellStyle name="60% - Accent1 23 3" xfId="3671"/>
    <cellStyle name="60% - Accent1 23 4" xfId="3672"/>
    <cellStyle name="60% - Accent1 24" xfId="3673"/>
    <cellStyle name="60% - Accent1 24 2" xfId="3674"/>
    <cellStyle name="60% - Accent1 24 3" xfId="3675"/>
    <cellStyle name="60% - Accent1 24 4" xfId="3676"/>
    <cellStyle name="60% - Accent1 25" xfId="3677"/>
    <cellStyle name="60% - Accent1 25 2" xfId="3678"/>
    <cellStyle name="60% - Accent1 25 3" xfId="3679"/>
    <cellStyle name="60% - Accent1 25 4" xfId="3680"/>
    <cellStyle name="60% - Accent1 26" xfId="3681"/>
    <cellStyle name="60% - Accent1 26 2" xfId="3682"/>
    <cellStyle name="60% - Accent1 26 3" xfId="3683"/>
    <cellStyle name="60% - Accent1 26 4" xfId="3684"/>
    <cellStyle name="60% - Accent1 27" xfId="3685"/>
    <cellStyle name="60% - Accent1 27 2" xfId="3686"/>
    <cellStyle name="60% - Accent1 27 3" xfId="3687"/>
    <cellStyle name="60% - Accent1 27 4" xfId="3688"/>
    <cellStyle name="60% - Accent1 28" xfId="3689"/>
    <cellStyle name="60% - Accent1 28 2" xfId="3690"/>
    <cellStyle name="60% - Accent1 28 3" xfId="3691"/>
    <cellStyle name="60% - Accent1 28 4" xfId="3692"/>
    <cellStyle name="60% - Accent1 29" xfId="3693"/>
    <cellStyle name="60% - Accent1 29 2" xfId="3694"/>
    <cellStyle name="60% - Accent1 29 3" xfId="3695"/>
    <cellStyle name="60% - Accent1 29 4" xfId="3696"/>
    <cellStyle name="60% - Accent1 3" xfId="3697"/>
    <cellStyle name="60% - Accent1 3 2" xfId="3698"/>
    <cellStyle name="60% - Accent1 3 2 2" xfId="3699"/>
    <cellStyle name="60% - Accent1 3 2 2 2" xfId="3700"/>
    <cellStyle name="60% - Accent1 3 2 2 2 2" xfId="3701"/>
    <cellStyle name="60% - Accent1 3 2 2 2 3" xfId="3702"/>
    <cellStyle name="60% - Accent1 3 2 2 2 4" xfId="3703"/>
    <cellStyle name="60% - Accent1 3 2 2 2 5" xfId="3704"/>
    <cellStyle name="60% - Accent1 3 2 2 2 6" xfId="3705"/>
    <cellStyle name="60% - Accent1 3 2 2 2 7" xfId="3706"/>
    <cellStyle name="60% - Accent1 3 2 2 3" xfId="3707"/>
    <cellStyle name="60% - Accent1 3 2 2 4" xfId="3708"/>
    <cellStyle name="60% - Accent1 3 2 2 5" xfId="3709"/>
    <cellStyle name="60% - Accent1 3 2 2 6" xfId="3710"/>
    <cellStyle name="60% - Accent1 3 2 2 7" xfId="3711"/>
    <cellStyle name="60% - Accent1 3 2 2 8" xfId="3712"/>
    <cellStyle name="60% - Accent1 3 2 3" xfId="3713"/>
    <cellStyle name="60% - Accent1 3 2 4" xfId="3714"/>
    <cellStyle name="60% - Accent1 3 2 5" xfId="3715"/>
    <cellStyle name="60% - Accent1 3 2 6" xfId="3716"/>
    <cellStyle name="60% - Accent1 3 2 7" xfId="3717"/>
    <cellStyle name="60% - Accent1 3 2 8" xfId="3718"/>
    <cellStyle name="60% - Accent1 3 3" xfId="3719"/>
    <cellStyle name="60% - Accent1 3 4" xfId="3720"/>
    <cellStyle name="60% - Accent1 3 4 2" xfId="3721"/>
    <cellStyle name="60% - Accent1 3 4 3" xfId="3722"/>
    <cellStyle name="60% - Accent1 3 5" xfId="3723"/>
    <cellStyle name="60% - Accent1 3 6" xfId="3724"/>
    <cellStyle name="60% - Accent1 3 7" xfId="3725"/>
    <cellStyle name="60% - Accent1 30" xfId="3726"/>
    <cellStyle name="60% - Accent1 30 2" xfId="3727"/>
    <cellStyle name="60% - Accent1 30 3" xfId="3728"/>
    <cellStyle name="60% - Accent1 30 4" xfId="3729"/>
    <cellStyle name="60% - Accent1 31" xfId="3730"/>
    <cellStyle name="60% - Accent1 32" xfId="3731"/>
    <cellStyle name="60% - Accent1 33" xfId="34247"/>
    <cellStyle name="60% - Accent1 4" xfId="3732"/>
    <cellStyle name="60% - Accent1 4 2" xfId="3733"/>
    <cellStyle name="60% - Accent1 4 2 2" xfId="3734"/>
    <cellStyle name="60% - Accent1 4 2 3" xfId="3735"/>
    <cellStyle name="60% - Accent1 4 2 4" xfId="3736"/>
    <cellStyle name="60% - Accent1 4 2 5" xfId="3737"/>
    <cellStyle name="60% - Accent1 4 2 6" xfId="3738"/>
    <cellStyle name="60% - Accent1 4 2 7" xfId="3739"/>
    <cellStyle name="60% - Accent1 4 3" xfId="3740"/>
    <cellStyle name="60% - Accent1 4 3 2" xfId="3741"/>
    <cellStyle name="60% - Accent1 4 3 3" xfId="3742"/>
    <cellStyle name="60% - Accent1 4 3 4" xfId="3743"/>
    <cellStyle name="60% - Accent1 4 3 5" xfId="3744"/>
    <cellStyle name="60% - Accent1 4 3 6" xfId="3745"/>
    <cellStyle name="60% - Accent1 4 3 7" xfId="3746"/>
    <cellStyle name="60% - Accent1 4 4" xfId="3747"/>
    <cellStyle name="60% - Accent1 4 5" xfId="3748"/>
    <cellStyle name="60% - Accent1 4 6" xfId="3749"/>
    <cellStyle name="60% - Accent1 4 7" xfId="3750"/>
    <cellStyle name="60% - Accent1 4 8" xfId="3751"/>
    <cellStyle name="60% - Accent1 4 9" xfId="3752"/>
    <cellStyle name="60% - Accent1 5" xfId="3753"/>
    <cellStyle name="60% - Accent1 5 2" xfId="3754"/>
    <cellStyle name="60% - Accent1 5 2 2" xfId="3755"/>
    <cellStyle name="60% - Accent1 5 2 3" xfId="3756"/>
    <cellStyle name="60% - Accent1 5 2 4" xfId="3757"/>
    <cellStyle name="60% - Accent1 5 2 5" xfId="3758"/>
    <cellStyle name="60% - Accent1 5 2 6" xfId="3759"/>
    <cellStyle name="60% - Accent1 5 2 7" xfId="3760"/>
    <cellStyle name="60% - Accent1 5 3" xfId="3761"/>
    <cellStyle name="60% - Accent1 5 3 2" xfId="3762"/>
    <cellStyle name="60% - Accent1 5 3 3" xfId="3763"/>
    <cellStyle name="60% - Accent1 5 3 4" xfId="3764"/>
    <cellStyle name="60% - Accent1 5 3 5" xfId="3765"/>
    <cellStyle name="60% - Accent1 5 3 6" xfId="3766"/>
    <cellStyle name="60% - Accent1 5 3 7" xfId="3767"/>
    <cellStyle name="60% - Accent1 5 4" xfId="3768"/>
    <cellStyle name="60% - Accent1 5 5" xfId="3769"/>
    <cellStyle name="60% - Accent1 5 6" xfId="3770"/>
    <cellStyle name="60% - Accent1 5 7" xfId="3771"/>
    <cellStyle name="60% - Accent1 5 8" xfId="3772"/>
    <cellStyle name="60% - Accent1 5 9" xfId="3773"/>
    <cellStyle name="60% - Accent1 6" xfId="3774"/>
    <cellStyle name="60% - Accent1 6 2" xfId="3775"/>
    <cellStyle name="60% - Accent1 6 2 2" xfId="3776"/>
    <cellStyle name="60% - Accent1 6 2 3" xfId="3777"/>
    <cellStyle name="60% - Accent1 6 2 4" xfId="3778"/>
    <cellStyle name="60% - Accent1 6 2 5" xfId="3779"/>
    <cellStyle name="60% - Accent1 6 2 6" xfId="3780"/>
    <cellStyle name="60% - Accent1 6 2 7" xfId="3781"/>
    <cellStyle name="60% - Accent1 6 3" xfId="3782"/>
    <cellStyle name="60% - Accent1 6 3 2" xfId="3783"/>
    <cellStyle name="60% - Accent1 6 3 3" xfId="3784"/>
    <cellStyle name="60% - Accent1 6 3 4" xfId="3785"/>
    <cellStyle name="60% - Accent1 6 3 5" xfId="3786"/>
    <cellStyle name="60% - Accent1 6 3 6" xfId="3787"/>
    <cellStyle name="60% - Accent1 6 3 7" xfId="3788"/>
    <cellStyle name="60% - Accent1 6 4" xfId="3789"/>
    <cellStyle name="60% - Accent1 6 5" xfId="3790"/>
    <cellStyle name="60% - Accent1 6 6" xfId="3791"/>
    <cellStyle name="60% - Accent1 6 7" xfId="3792"/>
    <cellStyle name="60% - Accent1 6 8" xfId="3793"/>
    <cellStyle name="60% - Accent1 6 9" xfId="3794"/>
    <cellStyle name="60% - Accent1 7" xfId="3795"/>
    <cellStyle name="60% - Accent1 7 2" xfId="3796"/>
    <cellStyle name="60% - Accent1 7 2 2" xfId="3797"/>
    <cellStyle name="60% - Accent1 7 2 3" xfId="3798"/>
    <cellStyle name="60% - Accent1 7 2 4" xfId="3799"/>
    <cellStyle name="60% - Accent1 7 2 5" xfId="3800"/>
    <cellStyle name="60% - Accent1 7 2 6" xfId="3801"/>
    <cellStyle name="60% - Accent1 7 2 7" xfId="3802"/>
    <cellStyle name="60% - Accent1 7 3" xfId="3803"/>
    <cellStyle name="60% - Accent1 7 3 2" xfId="3804"/>
    <cellStyle name="60% - Accent1 7 3 3" xfId="3805"/>
    <cellStyle name="60% - Accent1 7 3 4" xfId="3806"/>
    <cellStyle name="60% - Accent1 7 3 5" xfId="3807"/>
    <cellStyle name="60% - Accent1 7 3 6" xfId="3808"/>
    <cellStyle name="60% - Accent1 7 3 7" xfId="3809"/>
    <cellStyle name="60% - Accent1 7 4" xfId="3810"/>
    <cellStyle name="60% - Accent1 7 5" xfId="3811"/>
    <cellStyle name="60% - Accent1 7 6" xfId="3812"/>
    <cellStyle name="60% - Accent1 7 7" xfId="3813"/>
    <cellStyle name="60% - Accent1 7 8" xfId="3814"/>
    <cellStyle name="60% - Accent1 7 9" xfId="3815"/>
    <cellStyle name="60% - Accent1 8" xfId="3816"/>
    <cellStyle name="60% - Accent1 8 2" xfId="3817"/>
    <cellStyle name="60% - Accent1 8 2 2" xfId="3818"/>
    <cellStyle name="60% - Accent1 8 2 3" xfId="3819"/>
    <cellStyle name="60% - Accent1 8 2 4" xfId="3820"/>
    <cellStyle name="60% - Accent1 8 2 5" xfId="3821"/>
    <cellStyle name="60% - Accent1 8 2 6" xfId="3822"/>
    <cellStyle name="60% - Accent1 8 2 7" xfId="3823"/>
    <cellStyle name="60% - Accent1 8 3" xfId="3824"/>
    <cellStyle name="60% - Accent1 8 3 2" xfId="3825"/>
    <cellStyle name="60% - Accent1 8 3 3" xfId="3826"/>
    <cellStyle name="60% - Accent1 8 3 4" xfId="3827"/>
    <cellStyle name="60% - Accent1 8 3 5" xfId="3828"/>
    <cellStyle name="60% - Accent1 8 3 6" xfId="3829"/>
    <cellStyle name="60% - Accent1 8 3 7" xfId="3830"/>
    <cellStyle name="60% - Accent1 8 4" xfId="3831"/>
    <cellStyle name="60% - Accent1 8 5" xfId="3832"/>
    <cellStyle name="60% - Accent1 8 6" xfId="3833"/>
    <cellStyle name="60% - Accent1 8 7" xfId="3834"/>
    <cellStyle name="60% - Accent1 8 8" xfId="3835"/>
    <cellStyle name="60% - Accent1 8 9" xfId="3836"/>
    <cellStyle name="60% - Accent1 9" xfId="3837"/>
    <cellStyle name="60% - Accent1 9 2" xfId="3838"/>
    <cellStyle name="60% - Accent1 9 3" xfId="3839"/>
    <cellStyle name="60% - Accent1 9 4" xfId="3840"/>
    <cellStyle name="60% - Accent2 10" xfId="3841"/>
    <cellStyle name="60% - Accent2 10 2" xfId="3842"/>
    <cellStyle name="60% - Accent2 10 3" xfId="3843"/>
    <cellStyle name="60% - Accent2 10 4" xfId="3844"/>
    <cellStyle name="60% - Accent2 11" xfId="3845"/>
    <cellStyle name="60% - Accent2 11 2" xfId="3846"/>
    <cellStyle name="60% - Accent2 11 3" xfId="3847"/>
    <cellStyle name="60% - Accent2 11 4" xfId="3848"/>
    <cellStyle name="60% - Accent2 12" xfId="3849"/>
    <cellStyle name="60% - Accent2 12 2" xfId="3850"/>
    <cellStyle name="60% - Accent2 12 3" xfId="3851"/>
    <cellStyle name="60% - Accent2 12 4" xfId="3852"/>
    <cellStyle name="60% - Accent2 13" xfId="3853"/>
    <cellStyle name="60% - Accent2 13 2" xfId="3854"/>
    <cellStyle name="60% - Accent2 13 3" xfId="3855"/>
    <cellStyle name="60% - Accent2 13 4" xfId="3856"/>
    <cellStyle name="60% - Accent2 14" xfId="3857"/>
    <cellStyle name="60% - Accent2 14 2" xfId="3858"/>
    <cellStyle name="60% - Accent2 14 3" xfId="3859"/>
    <cellStyle name="60% - Accent2 14 4" xfId="3860"/>
    <cellStyle name="60% - Accent2 15" xfId="3861"/>
    <cellStyle name="60% - Accent2 15 2" xfId="3862"/>
    <cellStyle name="60% - Accent2 15 3" xfId="3863"/>
    <cellStyle name="60% - Accent2 15 4" xfId="3864"/>
    <cellStyle name="60% - Accent2 16" xfId="3865"/>
    <cellStyle name="60% - Accent2 16 2" xfId="3866"/>
    <cellStyle name="60% - Accent2 16 3" xfId="3867"/>
    <cellStyle name="60% - Accent2 16 4" xfId="3868"/>
    <cellStyle name="60% - Accent2 17" xfId="3869"/>
    <cellStyle name="60% - Accent2 17 2" xfId="3870"/>
    <cellStyle name="60% - Accent2 17 3" xfId="3871"/>
    <cellStyle name="60% - Accent2 17 4" xfId="3872"/>
    <cellStyle name="60% - Accent2 18" xfId="3873"/>
    <cellStyle name="60% - Accent2 18 2" xfId="3874"/>
    <cellStyle name="60% - Accent2 18 3" xfId="3875"/>
    <cellStyle name="60% - Accent2 18 4" xfId="3876"/>
    <cellStyle name="60% - Accent2 19" xfId="3877"/>
    <cellStyle name="60% - Accent2 19 2" xfId="3878"/>
    <cellStyle name="60% - Accent2 19 3" xfId="3879"/>
    <cellStyle name="60% - Accent2 19 4" xfId="3880"/>
    <cellStyle name="60% - Accent2 2" xfId="3881"/>
    <cellStyle name="60% - Accent2 2 10" xfId="3882"/>
    <cellStyle name="60% - Accent2 2 10 2" xfId="3883"/>
    <cellStyle name="60% - Accent2 2 10 2 2" xfId="3884"/>
    <cellStyle name="60% - Accent2 2 10 2 3" xfId="3885"/>
    <cellStyle name="60% - Accent2 2 10 2 4" xfId="3886"/>
    <cellStyle name="60% - Accent2 2 10 2 5" xfId="3887"/>
    <cellStyle name="60% - Accent2 2 10 2 6" xfId="3888"/>
    <cellStyle name="60% - Accent2 2 10 2 7" xfId="3889"/>
    <cellStyle name="60% - Accent2 2 10 3" xfId="3890"/>
    <cellStyle name="60% - Accent2 2 10 4" xfId="3891"/>
    <cellStyle name="60% - Accent2 2 10 5" xfId="3892"/>
    <cellStyle name="60% - Accent2 2 10 6" xfId="3893"/>
    <cellStyle name="60% - Accent2 2 10 7" xfId="3894"/>
    <cellStyle name="60% - Accent2 2 10 8" xfId="3895"/>
    <cellStyle name="60% - Accent2 2 11" xfId="3896"/>
    <cellStyle name="60% - Accent2 2 11 2" xfId="3897"/>
    <cellStyle name="60% - Accent2 2 11 3" xfId="3898"/>
    <cellStyle name="60% - Accent2 2 11 4" xfId="3899"/>
    <cellStyle name="60% - Accent2 2 12" xfId="3900"/>
    <cellStyle name="60% - Accent2 2 13" xfId="3901"/>
    <cellStyle name="60% - Accent2 2 14" xfId="3902"/>
    <cellStyle name="60% - Accent2 2 15" xfId="3903"/>
    <cellStyle name="60% - Accent2 2 16" xfId="3904"/>
    <cellStyle name="60% - Accent2 2 17" xfId="3905"/>
    <cellStyle name="60% - Accent2 2 18" xfId="3906"/>
    <cellStyle name="60% - Accent2 2 19" xfId="3907"/>
    <cellStyle name="60% - Accent2 2 2" xfId="3908"/>
    <cellStyle name="60% - Accent2 2 20" xfId="3909"/>
    <cellStyle name="60% - Accent2 2 21" xfId="3910"/>
    <cellStyle name="60% - Accent2 2 22" xfId="3911"/>
    <cellStyle name="60% - Accent2 2 3" xfId="3912"/>
    <cellStyle name="60% - Accent2 2 4" xfId="3913"/>
    <cellStyle name="60% - Accent2 2 5" xfId="3914"/>
    <cellStyle name="60% - Accent2 2 6" xfId="3915"/>
    <cellStyle name="60% - Accent2 2 7" xfId="3916"/>
    <cellStyle name="60% - Accent2 2 8" xfId="3917"/>
    <cellStyle name="60% - Accent2 2 8 2" xfId="3918"/>
    <cellStyle name="60% - Accent2 2 8 2 2" xfId="3919"/>
    <cellStyle name="60% - Accent2 2 8 2 3" xfId="3920"/>
    <cellStyle name="60% - Accent2 2 8 2 4" xfId="3921"/>
    <cellStyle name="60% - Accent2 2 8 2 5" xfId="3922"/>
    <cellStyle name="60% - Accent2 2 8 2 6" xfId="3923"/>
    <cellStyle name="60% - Accent2 2 8 2 7" xfId="3924"/>
    <cellStyle name="60% - Accent2 2 8 3" xfId="3925"/>
    <cellStyle name="60% - Accent2 2 8 4" xfId="3926"/>
    <cellStyle name="60% - Accent2 2 8 5" xfId="3927"/>
    <cellStyle name="60% - Accent2 2 8 6" xfId="3928"/>
    <cellStyle name="60% - Accent2 2 8 7" xfId="3929"/>
    <cellStyle name="60% - Accent2 2 8 8" xfId="3930"/>
    <cellStyle name="60% - Accent2 2 9" xfId="3931"/>
    <cellStyle name="60% - Accent2 2 9 2" xfId="3932"/>
    <cellStyle name="60% - Accent2 2 9 2 2" xfId="3933"/>
    <cellStyle name="60% - Accent2 2 9 2 3" xfId="3934"/>
    <cellStyle name="60% - Accent2 2 9 2 4" xfId="3935"/>
    <cellStyle name="60% - Accent2 2 9 2 5" xfId="3936"/>
    <cellStyle name="60% - Accent2 2 9 2 6" xfId="3937"/>
    <cellStyle name="60% - Accent2 2 9 2 7" xfId="3938"/>
    <cellStyle name="60% - Accent2 2 9 3" xfId="3939"/>
    <cellStyle name="60% - Accent2 2 9 4" xfId="3940"/>
    <cellStyle name="60% - Accent2 2 9 5" xfId="3941"/>
    <cellStyle name="60% - Accent2 2 9 6" xfId="3942"/>
    <cellStyle name="60% - Accent2 2 9 7" xfId="3943"/>
    <cellStyle name="60% - Accent2 2 9 8" xfId="3944"/>
    <cellStyle name="60% - Accent2 20" xfId="3945"/>
    <cellStyle name="60% - Accent2 20 2" xfId="3946"/>
    <cellStyle name="60% - Accent2 20 3" xfId="3947"/>
    <cellStyle name="60% - Accent2 20 4" xfId="3948"/>
    <cellStyle name="60% - Accent2 21" xfId="3949"/>
    <cellStyle name="60% - Accent2 21 2" xfId="3950"/>
    <cellStyle name="60% - Accent2 21 3" xfId="3951"/>
    <cellStyle name="60% - Accent2 21 4" xfId="3952"/>
    <cellStyle name="60% - Accent2 22" xfId="3953"/>
    <cellStyle name="60% - Accent2 22 2" xfId="3954"/>
    <cellStyle name="60% - Accent2 22 3" xfId="3955"/>
    <cellStyle name="60% - Accent2 22 4" xfId="3956"/>
    <cellStyle name="60% - Accent2 23" xfId="3957"/>
    <cellStyle name="60% - Accent2 23 2" xfId="3958"/>
    <cellStyle name="60% - Accent2 23 3" xfId="3959"/>
    <cellStyle name="60% - Accent2 23 4" xfId="3960"/>
    <cellStyle name="60% - Accent2 24" xfId="3961"/>
    <cellStyle name="60% - Accent2 24 2" xfId="3962"/>
    <cellStyle name="60% - Accent2 24 3" xfId="3963"/>
    <cellStyle name="60% - Accent2 24 4" xfId="3964"/>
    <cellStyle name="60% - Accent2 25" xfId="3965"/>
    <cellStyle name="60% - Accent2 25 2" xfId="3966"/>
    <cellStyle name="60% - Accent2 25 3" xfId="3967"/>
    <cellStyle name="60% - Accent2 25 4" xfId="3968"/>
    <cellStyle name="60% - Accent2 26" xfId="3969"/>
    <cellStyle name="60% - Accent2 26 2" xfId="3970"/>
    <cellStyle name="60% - Accent2 26 3" xfId="3971"/>
    <cellStyle name="60% - Accent2 26 4" xfId="3972"/>
    <cellStyle name="60% - Accent2 27" xfId="3973"/>
    <cellStyle name="60% - Accent2 27 2" xfId="3974"/>
    <cellStyle name="60% - Accent2 27 3" xfId="3975"/>
    <cellStyle name="60% - Accent2 27 4" xfId="3976"/>
    <cellStyle name="60% - Accent2 28" xfId="3977"/>
    <cellStyle name="60% - Accent2 28 2" xfId="3978"/>
    <cellStyle name="60% - Accent2 28 3" xfId="3979"/>
    <cellStyle name="60% - Accent2 28 4" xfId="3980"/>
    <cellStyle name="60% - Accent2 29" xfId="3981"/>
    <cellStyle name="60% - Accent2 29 2" xfId="3982"/>
    <cellStyle name="60% - Accent2 29 3" xfId="3983"/>
    <cellStyle name="60% - Accent2 29 4" xfId="3984"/>
    <cellStyle name="60% - Accent2 3" xfId="3985"/>
    <cellStyle name="60% - Accent2 3 2" xfId="3986"/>
    <cellStyle name="60% - Accent2 3 2 2" xfId="3987"/>
    <cellStyle name="60% - Accent2 3 2 2 2" xfId="3988"/>
    <cellStyle name="60% - Accent2 3 2 2 2 2" xfId="3989"/>
    <cellStyle name="60% - Accent2 3 2 2 2 3" xfId="3990"/>
    <cellStyle name="60% - Accent2 3 2 2 2 4" xfId="3991"/>
    <cellStyle name="60% - Accent2 3 2 2 2 5" xfId="3992"/>
    <cellStyle name="60% - Accent2 3 2 2 2 6" xfId="3993"/>
    <cellStyle name="60% - Accent2 3 2 2 2 7" xfId="3994"/>
    <cellStyle name="60% - Accent2 3 2 2 3" xfId="3995"/>
    <cellStyle name="60% - Accent2 3 2 2 4" xfId="3996"/>
    <cellStyle name="60% - Accent2 3 2 2 5" xfId="3997"/>
    <cellStyle name="60% - Accent2 3 2 2 6" xfId="3998"/>
    <cellStyle name="60% - Accent2 3 2 2 7" xfId="3999"/>
    <cellStyle name="60% - Accent2 3 2 2 8" xfId="4000"/>
    <cellStyle name="60% - Accent2 3 2 3" xfId="4001"/>
    <cellStyle name="60% - Accent2 3 2 4" xfId="4002"/>
    <cellStyle name="60% - Accent2 3 2 5" xfId="4003"/>
    <cellStyle name="60% - Accent2 3 2 6" xfId="4004"/>
    <cellStyle name="60% - Accent2 3 2 7" xfId="4005"/>
    <cellStyle name="60% - Accent2 3 2 8" xfId="4006"/>
    <cellStyle name="60% - Accent2 3 3" xfId="4007"/>
    <cellStyle name="60% - Accent2 3 4" xfId="4008"/>
    <cellStyle name="60% - Accent2 3 4 2" xfId="4009"/>
    <cellStyle name="60% - Accent2 3 4 3" xfId="4010"/>
    <cellStyle name="60% - Accent2 3 5" xfId="4011"/>
    <cellStyle name="60% - Accent2 3 6" xfId="4012"/>
    <cellStyle name="60% - Accent2 3 7" xfId="4013"/>
    <cellStyle name="60% - Accent2 30" xfId="4014"/>
    <cellStyle name="60% - Accent2 30 2" xfId="4015"/>
    <cellStyle name="60% - Accent2 30 3" xfId="4016"/>
    <cellStyle name="60% - Accent2 30 4" xfId="4017"/>
    <cellStyle name="60% - Accent2 31" xfId="4018"/>
    <cellStyle name="60% - Accent2 32" xfId="4019"/>
    <cellStyle name="60% - Accent2 33" xfId="34248"/>
    <cellStyle name="60% - Accent2 4" xfId="4020"/>
    <cellStyle name="60% - Accent2 4 2" xfId="4021"/>
    <cellStyle name="60% - Accent2 4 2 2" xfId="4022"/>
    <cellStyle name="60% - Accent2 4 2 3" xfId="4023"/>
    <cellStyle name="60% - Accent2 4 2 4" xfId="4024"/>
    <cellStyle name="60% - Accent2 4 2 5" xfId="4025"/>
    <cellStyle name="60% - Accent2 4 2 6" xfId="4026"/>
    <cellStyle name="60% - Accent2 4 2 7" xfId="4027"/>
    <cellStyle name="60% - Accent2 4 3" xfId="4028"/>
    <cellStyle name="60% - Accent2 4 3 2" xfId="4029"/>
    <cellStyle name="60% - Accent2 4 3 3" xfId="4030"/>
    <cellStyle name="60% - Accent2 4 3 4" xfId="4031"/>
    <cellStyle name="60% - Accent2 4 3 5" xfId="4032"/>
    <cellStyle name="60% - Accent2 4 3 6" xfId="4033"/>
    <cellStyle name="60% - Accent2 4 3 7" xfId="4034"/>
    <cellStyle name="60% - Accent2 4 4" xfId="4035"/>
    <cellStyle name="60% - Accent2 4 5" xfId="4036"/>
    <cellStyle name="60% - Accent2 4 6" xfId="4037"/>
    <cellStyle name="60% - Accent2 4 7" xfId="4038"/>
    <cellStyle name="60% - Accent2 4 8" xfId="4039"/>
    <cellStyle name="60% - Accent2 4 9" xfId="4040"/>
    <cellStyle name="60% - Accent2 5" xfId="4041"/>
    <cellStyle name="60% - Accent2 5 2" xfId="4042"/>
    <cellStyle name="60% - Accent2 5 2 2" xfId="4043"/>
    <cellStyle name="60% - Accent2 5 2 3" xfId="4044"/>
    <cellStyle name="60% - Accent2 5 2 4" xfId="4045"/>
    <cellStyle name="60% - Accent2 5 2 5" xfId="4046"/>
    <cellStyle name="60% - Accent2 5 2 6" xfId="4047"/>
    <cellStyle name="60% - Accent2 5 2 7" xfId="4048"/>
    <cellStyle name="60% - Accent2 5 3" xfId="4049"/>
    <cellStyle name="60% - Accent2 5 3 2" xfId="4050"/>
    <cellStyle name="60% - Accent2 5 3 3" xfId="4051"/>
    <cellStyle name="60% - Accent2 5 3 4" xfId="4052"/>
    <cellStyle name="60% - Accent2 5 3 5" xfId="4053"/>
    <cellStyle name="60% - Accent2 5 3 6" xfId="4054"/>
    <cellStyle name="60% - Accent2 5 3 7" xfId="4055"/>
    <cellStyle name="60% - Accent2 5 4" xfId="4056"/>
    <cellStyle name="60% - Accent2 5 5" xfId="4057"/>
    <cellStyle name="60% - Accent2 5 6" xfId="4058"/>
    <cellStyle name="60% - Accent2 5 7" xfId="4059"/>
    <cellStyle name="60% - Accent2 5 8" xfId="4060"/>
    <cellStyle name="60% - Accent2 5 9" xfId="4061"/>
    <cellStyle name="60% - Accent2 6" xfId="4062"/>
    <cellStyle name="60% - Accent2 6 2" xfId="4063"/>
    <cellStyle name="60% - Accent2 6 2 2" xfId="4064"/>
    <cellStyle name="60% - Accent2 6 2 3" xfId="4065"/>
    <cellStyle name="60% - Accent2 6 2 4" xfId="4066"/>
    <cellStyle name="60% - Accent2 6 2 5" xfId="4067"/>
    <cellStyle name="60% - Accent2 6 2 6" xfId="4068"/>
    <cellStyle name="60% - Accent2 6 2 7" xfId="4069"/>
    <cellStyle name="60% - Accent2 6 3" xfId="4070"/>
    <cellStyle name="60% - Accent2 6 3 2" xfId="4071"/>
    <cellStyle name="60% - Accent2 6 3 3" xfId="4072"/>
    <cellStyle name="60% - Accent2 6 3 4" xfId="4073"/>
    <cellStyle name="60% - Accent2 6 3 5" xfId="4074"/>
    <cellStyle name="60% - Accent2 6 3 6" xfId="4075"/>
    <cellStyle name="60% - Accent2 6 3 7" xfId="4076"/>
    <cellStyle name="60% - Accent2 6 4" xfId="4077"/>
    <cellStyle name="60% - Accent2 6 5" xfId="4078"/>
    <cellStyle name="60% - Accent2 6 6" xfId="4079"/>
    <cellStyle name="60% - Accent2 6 7" xfId="4080"/>
    <cellStyle name="60% - Accent2 6 8" xfId="4081"/>
    <cellStyle name="60% - Accent2 6 9" xfId="4082"/>
    <cellStyle name="60% - Accent2 7" xfId="4083"/>
    <cellStyle name="60% - Accent2 7 2" xfId="4084"/>
    <cellStyle name="60% - Accent2 7 2 2" xfId="4085"/>
    <cellStyle name="60% - Accent2 7 2 3" xfId="4086"/>
    <cellStyle name="60% - Accent2 7 2 4" xfId="4087"/>
    <cellStyle name="60% - Accent2 7 2 5" xfId="4088"/>
    <cellStyle name="60% - Accent2 7 2 6" xfId="4089"/>
    <cellStyle name="60% - Accent2 7 2 7" xfId="4090"/>
    <cellStyle name="60% - Accent2 7 3" xfId="4091"/>
    <cellStyle name="60% - Accent2 7 3 2" xfId="4092"/>
    <cellStyle name="60% - Accent2 7 3 3" xfId="4093"/>
    <cellStyle name="60% - Accent2 7 3 4" xfId="4094"/>
    <cellStyle name="60% - Accent2 7 3 5" xfId="4095"/>
    <cellStyle name="60% - Accent2 7 3 6" xfId="4096"/>
    <cellStyle name="60% - Accent2 7 3 7" xfId="4097"/>
    <cellStyle name="60% - Accent2 7 4" xfId="4098"/>
    <cellStyle name="60% - Accent2 7 5" xfId="4099"/>
    <cellStyle name="60% - Accent2 7 6" xfId="4100"/>
    <cellStyle name="60% - Accent2 7 7" xfId="4101"/>
    <cellStyle name="60% - Accent2 7 8" xfId="4102"/>
    <cellStyle name="60% - Accent2 7 9" xfId="4103"/>
    <cellStyle name="60% - Accent2 8" xfId="4104"/>
    <cellStyle name="60% - Accent2 8 2" xfId="4105"/>
    <cellStyle name="60% - Accent2 8 2 2" xfId="4106"/>
    <cellStyle name="60% - Accent2 8 2 3" xfId="4107"/>
    <cellStyle name="60% - Accent2 8 2 4" xfId="4108"/>
    <cellStyle name="60% - Accent2 8 2 5" xfId="4109"/>
    <cellStyle name="60% - Accent2 8 2 6" xfId="4110"/>
    <cellStyle name="60% - Accent2 8 2 7" xfId="4111"/>
    <cellStyle name="60% - Accent2 8 3" xfId="4112"/>
    <cellStyle name="60% - Accent2 8 3 2" xfId="4113"/>
    <cellStyle name="60% - Accent2 8 3 3" xfId="4114"/>
    <cellStyle name="60% - Accent2 8 3 4" xfId="4115"/>
    <cellStyle name="60% - Accent2 8 3 5" xfId="4116"/>
    <cellStyle name="60% - Accent2 8 3 6" xfId="4117"/>
    <cellStyle name="60% - Accent2 8 3 7" xfId="4118"/>
    <cellStyle name="60% - Accent2 8 4" xfId="4119"/>
    <cellStyle name="60% - Accent2 8 5" xfId="4120"/>
    <cellStyle name="60% - Accent2 8 6" xfId="4121"/>
    <cellStyle name="60% - Accent2 8 7" xfId="4122"/>
    <cellStyle name="60% - Accent2 8 8" xfId="4123"/>
    <cellStyle name="60% - Accent2 8 9" xfId="4124"/>
    <cellStyle name="60% - Accent2 9" xfId="4125"/>
    <cellStyle name="60% - Accent2 9 2" xfId="4126"/>
    <cellStyle name="60% - Accent2 9 3" xfId="4127"/>
    <cellStyle name="60% - Accent2 9 4" xfId="4128"/>
    <cellStyle name="60% - Accent3 10" xfId="4129"/>
    <cellStyle name="60% - Accent3 10 2" xfId="4130"/>
    <cellStyle name="60% - Accent3 10 3" xfId="4131"/>
    <cellStyle name="60% - Accent3 10 4" xfId="4132"/>
    <cellStyle name="60% - Accent3 11" xfId="4133"/>
    <cellStyle name="60% - Accent3 11 2" xfId="4134"/>
    <cellStyle name="60% - Accent3 11 3" xfId="4135"/>
    <cellStyle name="60% - Accent3 11 4" xfId="4136"/>
    <cellStyle name="60% - Accent3 12" xfId="4137"/>
    <cellStyle name="60% - Accent3 12 2" xfId="4138"/>
    <cellStyle name="60% - Accent3 12 3" xfId="4139"/>
    <cellStyle name="60% - Accent3 12 4" xfId="4140"/>
    <cellStyle name="60% - Accent3 13" xfId="4141"/>
    <cellStyle name="60% - Accent3 13 2" xfId="4142"/>
    <cellStyle name="60% - Accent3 13 3" xfId="4143"/>
    <cellStyle name="60% - Accent3 13 4" xfId="4144"/>
    <cellStyle name="60% - Accent3 14" xfId="4145"/>
    <cellStyle name="60% - Accent3 14 2" xfId="4146"/>
    <cellStyle name="60% - Accent3 14 3" xfId="4147"/>
    <cellStyle name="60% - Accent3 14 4" xfId="4148"/>
    <cellStyle name="60% - Accent3 15" xfId="4149"/>
    <cellStyle name="60% - Accent3 15 2" xfId="4150"/>
    <cellStyle name="60% - Accent3 15 3" xfId="4151"/>
    <cellStyle name="60% - Accent3 15 4" xfId="4152"/>
    <cellStyle name="60% - Accent3 16" xfId="4153"/>
    <cellStyle name="60% - Accent3 16 2" xfId="4154"/>
    <cellStyle name="60% - Accent3 16 3" xfId="4155"/>
    <cellStyle name="60% - Accent3 16 4" xfId="4156"/>
    <cellStyle name="60% - Accent3 17" xfId="4157"/>
    <cellStyle name="60% - Accent3 17 2" xfId="4158"/>
    <cellStyle name="60% - Accent3 17 3" xfId="4159"/>
    <cellStyle name="60% - Accent3 17 4" xfId="4160"/>
    <cellStyle name="60% - Accent3 18" xfId="4161"/>
    <cellStyle name="60% - Accent3 18 2" xfId="4162"/>
    <cellStyle name="60% - Accent3 18 3" xfId="4163"/>
    <cellStyle name="60% - Accent3 18 4" xfId="4164"/>
    <cellStyle name="60% - Accent3 19" xfId="4165"/>
    <cellStyle name="60% - Accent3 19 2" xfId="4166"/>
    <cellStyle name="60% - Accent3 19 3" xfId="4167"/>
    <cellStyle name="60% - Accent3 19 4" xfId="4168"/>
    <cellStyle name="60% - Accent3 2" xfId="4169"/>
    <cellStyle name="60% - Accent3 2 10" xfId="4170"/>
    <cellStyle name="60% - Accent3 2 10 2" xfId="4171"/>
    <cellStyle name="60% - Accent3 2 10 2 2" xfId="4172"/>
    <cellStyle name="60% - Accent3 2 10 2 3" xfId="4173"/>
    <cellStyle name="60% - Accent3 2 10 2 4" xfId="4174"/>
    <cellStyle name="60% - Accent3 2 10 2 5" xfId="4175"/>
    <cellStyle name="60% - Accent3 2 10 2 6" xfId="4176"/>
    <cellStyle name="60% - Accent3 2 10 2 7" xfId="4177"/>
    <cellStyle name="60% - Accent3 2 10 3" xfId="4178"/>
    <cellStyle name="60% - Accent3 2 10 4" xfId="4179"/>
    <cellStyle name="60% - Accent3 2 10 5" xfId="4180"/>
    <cellStyle name="60% - Accent3 2 10 6" xfId="4181"/>
    <cellStyle name="60% - Accent3 2 10 7" xfId="4182"/>
    <cellStyle name="60% - Accent3 2 10 8" xfId="4183"/>
    <cellStyle name="60% - Accent3 2 11" xfId="4184"/>
    <cellStyle name="60% - Accent3 2 11 2" xfId="4185"/>
    <cellStyle name="60% - Accent3 2 11 3" xfId="4186"/>
    <cellStyle name="60% - Accent3 2 11 4" xfId="4187"/>
    <cellStyle name="60% - Accent3 2 12" xfId="4188"/>
    <cellStyle name="60% - Accent3 2 13" xfId="4189"/>
    <cellStyle name="60% - Accent3 2 14" xfId="4190"/>
    <cellStyle name="60% - Accent3 2 15" xfId="4191"/>
    <cellStyle name="60% - Accent3 2 16" xfId="4192"/>
    <cellStyle name="60% - Accent3 2 17" xfId="4193"/>
    <cellStyle name="60% - Accent3 2 18" xfId="4194"/>
    <cellStyle name="60% - Accent3 2 19" xfId="4195"/>
    <cellStyle name="60% - Accent3 2 2" xfId="4196"/>
    <cellStyle name="60% - Accent3 2 20" xfId="4197"/>
    <cellStyle name="60% - Accent3 2 21" xfId="4198"/>
    <cellStyle name="60% - Accent3 2 22" xfId="4199"/>
    <cellStyle name="60% - Accent3 2 3" xfId="4200"/>
    <cellStyle name="60% - Accent3 2 4" xfId="4201"/>
    <cellStyle name="60% - Accent3 2 5" xfId="4202"/>
    <cellStyle name="60% - Accent3 2 6" xfId="4203"/>
    <cellStyle name="60% - Accent3 2 7" xfId="4204"/>
    <cellStyle name="60% - Accent3 2 8" xfId="4205"/>
    <cellStyle name="60% - Accent3 2 8 2" xfId="4206"/>
    <cellStyle name="60% - Accent3 2 8 2 2" xfId="4207"/>
    <cellStyle name="60% - Accent3 2 8 2 3" xfId="4208"/>
    <cellStyle name="60% - Accent3 2 8 2 4" xfId="4209"/>
    <cellStyle name="60% - Accent3 2 8 2 5" xfId="4210"/>
    <cellStyle name="60% - Accent3 2 8 2 6" xfId="4211"/>
    <cellStyle name="60% - Accent3 2 8 2 7" xfId="4212"/>
    <cellStyle name="60% - Accent3 2 8 3" xfId="4213"/>
    <cellStyle name="60% - Accent3 2 8 4" xfId="4214"/>
    <cellStyle name="60% - Accent3 2 8 5" xfId="4215"/>
    <cellStyle name="60% - Accent3 2 8 6" xfId="4216"/>
    <cellStyle name="60% - Accent3 2 8 7" xfId="4217"/>
    <cellStyle name="60% - Accent3 2 8 8" xfId="4218"/>
    <cellStyle name="60% - Accent3 2 9" xfId="4219"/>
    <cellStyle name="60% - Accent3 2 9 2" xfId="4220"/>
    <cellStyle name="60% - Accent3 2 9 2 2" xfId="4221"/>
    <cellStyle name="60% - Accent3 2 9 2 3" xfId="4222"/>
    <cellStyle name="60% - Accent3 2 9 2 4" xfId="4223"/>
    <cellStyle name="60% - Accent3 2 9 2 5" xfId="4224"/>
    <cellStyle name="60% - Accent3 2 9 2 6" xfId="4225"/>
    <cellStyle name="60% - Accent3 2 9 2 7" xfId="4226"/>
    <cellStyle name="60% - Accent3 2 9 3" xfId="4227"/>
    <cellStyle name="60% - Accent3 2 9 4" xfId="4228"/>
    <cellStyle name="60% - Accent3 2 9 5" xfId="4229"/>
    <cellStyle name="60% - Accent3 2 9 6" xfId="4230"/>
    <cellStyle name="60% - Accent3 2 9 7" xfId="4231"/>
    <cellStyle name="60% - Accent3 2 9 8" xfId="4232"/>
    <cellStyle name="60% - Accent3 20" xfId="4233"/>
    <cellStyle name="60% - Accent3 20 2" xfId="4234"/>
    <cellStyle name="60% - Accent3 20 3" xfId="4235"/>
    <cellStyle name="60% - Accent3 20 4" xfId="4236"/>
    <cellStyle name="60% - Accent3 21" xfId="4237"/>
    <cellStyle name="60% - Accent3 21 2" xfId="4238"/>
    <cellStyle name="60% - Accent3 21 3" xfId="4239"/>
    <cellStyle name="60% - Accent3 21 4" xfId="4240"/>
    <cellStyle name="60% - Accent3 22" xfId="4241"/>
    <cellStyle name="60% - Accent3 22 2" xfId="4242"/>
    <cellStyle name="60% - Accent3 22 3" xfId="4243"/>
    <cellStyle name="60% - Accent3 22 4" xfId="4244"/>
    <cellStyle name="60% - Accent3 23" xfId="4245"/>
    <cellStyle name="60% - Accent3 23 2" xfId="4246"/>
    <cellStyle name="60% - Accent3 23 3" xfId="4247"/>
    <cellStyle name="60% - Accent3 23 4" xfId="4248"/>
    <cellStyle name="60% - Accent3 24" xfId="4249"/>
    <cellStyle name="60% - Accent3 24 2" xfId="4250"/>
    <cellStyle name="60% - Accent3 24 3" xfId="4251"/>
    <cellStyle name="60% - Accent3 24 4" xfId="4252"/>
    <cellStyle name="60% - Accent3 25" xfId="4253"/>
    <cellStyle name="60% - Accent3 25 2" xfId="4254"/>
    <cellStyle name="60% - Accent3 25 3" xfId="4255"/>
    <cellStyle name="60% - Accent3 25 4" xfId="4256"/>
    <cellStyle name="60% - Accent3 26" xfId="4257"/>
    <cellStyle name="60% - Accent3 26 2" xfId="4258"/>
    <cellStyle name="60% - Accent3 26 3" xfId="4259"/>
    <cellStyle name="60% - Accent3 26 4" xfId="4260"/>
    <cellStyle name="60% - Accent3 27" xfId="4261"/>
    <cellStyle name="60% - Accent3 27 2" xfId="4262"/>
    <cellStyle name="60% - Accent3 27 3" xfId="4263"/>
    <cellStyle name="60% - Accent3 27 4" xfId="4264"/>
    <cellStyle name="60% - Accent3 28" xfId="4265"/>
    <cellStyle name="60% - Accent3 28 2" xfId="4266"/>
    <cellStyle name="60% - Accent3 28 3" xfId="4267"/>
    <cellStyle name="60% - Accent3 28 4" xfId="4268"/>
    <cellStyle name="60% - Accent3 29" xfId="4269"/>
    <cellStyle name="60% - Accent3 29 2" xfId="4270"/>
    <cellStyle name="60% - Accent3 29 3" xfId="4271"/>
    <cellStyle name="60% - Accent3 29 4" xfId="4272"/>
    <cellStyle name="60% - Accent3 3" xfId="4273"/>
    <cellStyle name="60% - Accent3 3 2" xfId="4274"/>
    <cellStyle name="60% - Accent3 3 2 2" xfId="4275"/>
    <cellStyle name="60% - Accent3 3 2 2 2" xfId="4276"/>
    <cellStyle name="60% - Accent3 3 2 2 2 2" xfId="4277"/>
    <cellStyle name="60% - Accent3 3 2 2 2 3" xfId="4278"/>
    <cellStyle name="60% - Accent3 3 2 2 2 4" xfId="4279"/>
    <cellStyle name="60% - Accent3 3 2 2 2 5" xfId="4280"/>
    <cellStyle name="60% - Accent3 3 2 2 2 6" xfId="4281"/>
    <cellStyle name="60% - Accent3 3 2 2 2 7" xfId="4282"/>
    <cellStyle name="60% - Accent3 3 2 2 3" xfId="4283"/>
    <cellStyle name="60% - Accent3 3 2 2 4" xfId="4284"/>
    <cellStyle name="60% - Accent3 3 2 2 5" xfId="4285"/>
    <cellStyle name="60% - Accent3 3 2 2 6" xfId="4286"/>
    <cellStyle name="60% - Accent3 3 2 2 7" xfId="4287"/>
    <cellStyle name="60% - Accent3 3 2 2 8" xfId="4288"/>
    <cellStyle name="60% - Accent3 3 2 3" xfId="4289"/>
    <cellStyle name="60% - Accent3 3 2 4" xfId="4290"/>
    <cellStyle name="60% - Accent3 3 2 5" xfId="4291"/>
    <cellStyle name="60% - Accent3 3 2 6" xfId="4292"/>
    <cellStyle name="60% - Accent3 3 2 7" xfId="4293"/>
    <cellStyle name="60% - Accent3 3 2 8" xfId="4294"/>
    <cellStyle name="60% - Accent3 3 3" xfId="4295"/>
    <cellStyle name="60% - Accent3 3 4" xfId="4296"/>
    <cellStyle name="60% - Accent3 3 4 2" xfId="4297"/>
    <cellStyle name="60% - Accent3 3 4 3" xfId="4298"/>
    <cellStyle name="60% - Accent3 3 5" xfId="4299"/>
    <cellStyle name="60% - Accent3 3 6" xfId="4300"/>
    <cellStyle name="60% - Accent3 3 7" xfId="4301"/>
    <cellStyle name="60% - Accent3 30" xfId="4302"/>
    <cellStyle name="60% - Accent3 30 2" xfId="4303"/>
    <cellStyle name="60% - Accent3 30 3" xfId="4304"/>
    <cellStyle name="60% - Accent3 30 4" xfId="4305"/>
    <cellStyle name="60% - Accent3 31" xfId="4306"/>
    <cellStyle name="60% - Accent3 32" xfId="4307"/>
    <cellStyle name="60% - Accent3 33" xfId="34249"/>
    <cellStyle name="60% - Accent3 4" xfId="4308"/>
    <cellStyle name="60% - Accent3 4 2" xfId="4309"/>
    <cellStyle name="60% - Accent3 4 2 2" xfId="4310"/>
    <cellStyle name="60% - Accent3 4 2 3" xfId="4311"/>
    <cellStyle name="60% - Accent3 4 2 4" xfId="4312"/>
    <cellStyle name="60% - Accent3 4 2 5" xfId="4313"/>
    <cellStyle name="60% - Accent3 4 2 6" xfId="4314"/>
    <cellStyle name="60% - Accent3 4 2 7" xfId="4315"/>
    <cellStyle name="60% - Accent3 4 3" xfId="4316"/>
    <cellStyle name="60% - Accent3 4 3 2" xfId="4317"/>
    <cellStyle name="60% - Accent3 4 3 3" xfId="4318"/>
    <cellStyle name="60% - Accent3 4 3 4" xfId="4319"/>
    <cellStyle name="60% - Accent3 4 3 5" xfId="4320"/>
    <cellStyle name="60% - Accent3 4 3 6" xfId="4321"/>
    <cellStyle name="60% - Accent3 4 3 7" xfId="4322"/>
    <cellStyle name="60% - Accent3 4 4" xfId="4323"/>
    <cellStyle name="60% - Accent3 4 5" xfId="4324"/>
    <cellStyle name="60% - Accent3 4 6" xfId="4325"/>
    <cellStyle name="60% - Accent3 4 7" xfId="4326"/>
    <cellStyle name="60% - Accent3 4 8" xfId="4327"/>
    <cellStyle name="60% - Accent3 4 9" xfId="4328"/>
    <cellStyle name="60% - Accent3 5" xfId="4329"/>
    <cellStyle name="60% - Accent3 5 2" xfId="4330"/>
    <cellStyle name="60% - Accent3 5 2 2" xfId="4331"/>
    <cellStyle name="60% - Accent3 5 2 3" xfId="4332"/>
    <cellStyle name="60% - Accent3 5 2 4" xfId="4333"/>
    <cellStyle name="60% - Accent3 5 2 5" xfId="4334"/>
    <cellStyle name="60% - Accent3 5 2 6" xfId="4335"/>
    <cellStyle name="60% - Accent3 5 2 7" xfId="4336"/>
    <cellStyle name="60% - Accent3 5 3" xfId="4337"/>
    <cellStyle name="60% - Accent3 5 3 2" xfId="4338"/>
    <cellStyle name="60% - Accent3 5 3 3" xfId="4339"/>
    <cellStyle name="60% - Accent3 5 3 4" xfId="4340"/>
    <cellStyle name="60% - Accent3 5 3 5" xfId="4341"/>
    <cellStyle name="60% - Accent3 5 3 6" xfId="4342"/>
    <cellStyle name="60% - Accent3 5 3 7" xfId="4343"/>
    <cellStyle name="60% - Accent3 5 4" xfId="4344"/>
    <cellStyle name="60% - Accent3 5 5" xfId="4345"/>
    <cellStyle name="60% - Accent3 5 6" xfId="4346"/>
    <cellStyle name="60% - Accent3 5 7" xfId="4347"/>
    <cellStyle name="60% - Accent3 5 8" xfId="4348"/>
    <cellStyle name="60% - Accent3 5 9" xfId="4349"/>
    <cellStyle name="60% - Accent3 6" xfId="4350"/>
    <cellStyle name="60% - Accent3 6 2" xfId="4351"/>
    <cellStyle name="60% - Accent3 6 2 2" xfId="4352"/>
    <cellStyle name="60% - Accent3 6 2 3" xfId="4353"/>
    <cellStyle name="60% - Accent3 6 2 4" xfId="4354"/>
    <cellStyle name="60% - Accent3 6 2 5" xfId="4355"/>
    <cellStyle name="60% - Accent3 6 2 6" xfId="4356"/>
    <cellStyle name="60% - Accent3 6 2 7" xfId="4357"/>
    <cellStyle name="60% - Accent3 6 3" xfId="4358"/>
    <cellStyle name="60% - Accent3 6 3 2" xfId="4359"/>
    <cellStyle name="60% - Accent3 6 3 3" xfId="4360"/>
    <cellStyle name="60% - Accent3 6 3 4" xfId="4361"/>
    <cellStyle name="60% - Accent3 6 3 5" xfId="4362"/>
    <cellStyle name="60% - Accent3 6 3 6" xfId="4363"/>
    <cellStyle name="60% - Accent3 6 3 7" xfId="4364"/>
    <cellStyle name="60% - Accent3 6 4" xfId="4365"/>
    <cellStyle name="60% - Accent3 6 5" xfId="4366"/>
    <cellStyle name="60% - Accent3 6 6" xfId="4367"/>
    <cellStyle name="60% - Accent3 6 7" xfId="4368"/>
    <cellStyle name="60% - Accent3 6 8" xfId="4369"/>
    <cellStyle name="60% - Accent3 6 9" xfId="4370"/>
    <cellStyle name="60% - Accent3 7" xfId="4371"/>
    <cellStyle name="60% - Accent3 7 2" xfId="4372"/>
    <cellStyle name="60% - Accent3 7 2 2" xfId="4373"/>
    <cellStyle name="60% - Accent3 7 2 3" xfId="4374"/>
    <cellStyle name="60% - Accent3 7 2 4" xfId="4375"/>
    <cellStyle name="60% - Accent3 7 2 5" xfId="4376"/>
    <cellStyle name="60% - Accent3 7 2 6" xfId="4377"/>
    <cellStyle name="60% - Accent3 7 2 7" xfId="4378"/>
    <cellStyle name="60% - Accent3 7 3" xfId="4379"/>
    <cellStyle name="60% - Accent3 7 3 2" xfId="4380"/>
    <cellStyle name="60% - Accent3 7 3 3" xfId="4381"/>
    <cellStyle name="60% - Accent3 7 3 4" xfId="4382"/>
    <cellStyle name="60% - Accent3 7 3 5" xfId="4383"/>
    <cellStyle name="60% - Accent3 7 3 6" xfId="4384"/>
    <cellStyle name="60% - Accent3 7 3 7" xfId="4385"/>
    <cellStyle name="60% - Accent3 7 4" xfId="4386"/>
    <cellStyle name="60% - Accent3 7 5" xfId="4387"/>
    <cellStyle name="60% - Accent3 7 6" xfId="4388"/>
    <cellStyle name="60% - Accent3 7 7" xfId="4389"/>
    <cellStyle name="60% - Accent3 7 8" xfId="4390"/>
    <cellStyle name="60% - Accent3 7 9" xfId="4391"/>
    <cellStyle name="60% - Accent3 8" xfId="4392"/>
    <cellStyle name="60% - Accent3 8 2" xfId="4393"/>
    <cellStyle name="60% - Accent3 8 2 2" xfId="4394"/>
    <cellStyle name="60% - Accent3 8 2 3" xfId="4395"/>
    <cellStyle name="60% - Accent3 8 2 4" xfId="4396"/>
    <cellStyle name="60% - Accent3 8 2 5" xfId="4397"/>
    <cellStyle name="60% - Accent3 8 2 6" xfId="4398"/>
    <cellStyle name="60% - Accent3 8 2 7" xfId="4399"/>
    <cellStyle name="60% - Accent3 8 3" xfId="4400"/>
    <cellStyle name="60% - Accent3 8 3 2" xfId="4401"/>
    <cellStyle name="60% - Accent3 8 3 3" xfId="4402"/>
    <cellStyle name="60% - Accent3 8 3 4" xfId="4403"/>
    <cellStyle name="60% - Accent3 8 3 5" xfId="4404"/>
    <cellStyle name="60% - Accent3 8 3 6" xfId="4405"/>
    <cellStyle name="60% - Accent3 8 3 7" xfId="4406"/>
    <cellStyle name="60% - Accent3 8 4" xfId="4407"/>
    <cellStyle name="60% - Accent3 8 5" xfId="4408"/>
    <cellStyle name="60% - Accent3 8 6" xfId="4409"/>
    <cellStyle name="60% - Accent3 8 7" xfId="4410"/>
    <cellStyle name="60% - Accent3 8 8" xfId="4411"/>
    <cellStyle name="60% - Accent3 8 9" xfId="4412"/>
    <cellStyle name="60% - Accent3 9" xfId="4413"/>
    <cellStyle name="60% - Accent3 9 2" xfId="4414"/>
    <cellStyle name="60% - Accent3 9 3" xfId="4415"/>
    <cellStyle name="60% - Accent3 9 4" xfId="4416"/>
    <cellStyle name="60% - Accent4 10" xfId="4417"/>
    <cellStyle name="60% - Accent4 10 2" xfId="4418"/>
    <cellStyle name="60% - Accent4 10 3" xfId="4419"/>
    <cellStyle name="60% - Accent4 10 4" xfId="4420"/>
    <cellStyle name="60% - Accent4 11" xfId="4421"/>
    <cellStyle name="60% - Accent4 11 2" xfId="4422"/>
    <cellStyle name="60% - Accent4 11 3" xfId="4423"/>
    <cellStyle name="60% - Accent4 11 4" xfId="4424"/>
    <cellStyle name="60% - Accent4 12" xfId="4425"/>
    <cellStyle name="60% - Accent4 12 2" xfId="4426"/>
    <cellStyle name="60% - Accent4 12 3" xfId="4427"/>
    <cellStyle name="60% - Accent4 12 4" xfId="4428"/>
    <cellStyle name="60% - Accent4 13" xfId="4429"/>
    <cellStyle name="60% - Accent4 13 2" xfId="4430"/>
    <cellStyle name="60% - Accent4 13 3" xfId="4431"/>
    <cellStyle name="60% - Accent4 13 4" xfId="4432"/>
    <cellStyle name="60% - Accent4 14" xfId="4433"/>
    <cellStyle name="60% - Accent4 14 2" xfId="4434"/>
    <cellStyle name="60% - Accent4 14 3" xfId="4435"/>
    <cellStyle name="60% - Accent4 14 4" xfId="4436"/>
    <cellStyle name="60% - Accent4 15" xfId="4437"/>
    <cellStyle name="60% - Accent4 15 2" xfId="4438"/>
    <cellStyle name="60% - Accent4 15 3" xfId="4439"/>
    <cellStyle name="60% - Accent4 15 4" xfId="4440"/>
    <cellStyle name="60% - Accent4 16" xfId="4441"/>
    <cellStyle name="60% - Accent4 16 2" xfId="4442"/>
    <cellStyle name="60% - Accent4 16 3" xfId="4443"/>
    <cellStyle name="60% - Accent4 16 4" xfId="4444"/>
    <cellStyle name="60% - Accent4 17" xfId="4445"/>
    <cellStyle name="60% - Accent4 17 2" xfId="4446"/>
    <cellStyle name="60% - Accent4 17 3" xfId="4447"/>
    <cellStyle name="60% - Accent4 17 4" xfId="4448"/>
    <cellStyle name="60% - Accent4 18" xfId="4449"/>
    <cellStyle name="60% - Accent4 18 2" xfId="4450"/>
    <cellStyle name="60% - Accent4 18 3" xfId="4451"/>
    <cellStyle name="60% - Accent4 18 4" xfId="4452"/>
    <cellStyle name="60% - Accent4 19" xfId="4453"/>
    <cellStyle name="60% - Accent4 19 2" xfId="4454"/>
    <cellStyle name="60% - Accent4 19 3" xfId="4455"/>
    <cellStyle name="60% - Accent4 19 4" xfId="4456"/>
    <cellStyle name="60% - Accent4 2" xfId="4457"/>
    <cellStyle name="60% - Accent4 2 10" xfId="4458"/>
    <cellStyle name="60% - Accent4 2 10 2" xfId="4459"/>
    <cellStyle name="60% - Accent4 2 10 2 2" xfId="4460"/>
    <cellStyle name="60% - Accent4 2 10 2 3" xfId="4461"/>
    <cellStyle name="60% - Accent4 2 10 2 4" xfId="4462"/>
    <cellStyle name="60% - Accent4 2 10 2 5" xfId="4463"/>
    <cellStyle name="60% - Accent4 2 10 2 6" xfId="4464"/>
    <cellStyle name="60% - Accent4 2 10 2 7" xfId="4465"/>
    <cellStyle name="60% - Accent4 2 10 3" xfId="4466"/>
    <cellStyle name="60% - Accent4 2 10 4" xfId="4467"/>
    <cellStyle name="60% - Accent4 2 10 5" xfId="4468"/>
    <cellStyle name="60% - Accent4 2 10 6" xfId="4469"/>
    <cellStyle name="60% - Accent4 2 10 7" xfId="4470"/>
    <cellStyle name="60% - Accent4 2 10 8" xfId="4471"/>
    <cellStyle name="60% - Accent4 2 11" xfId="4472"/>
    <cellStyle name="60% - Accent4 2 11 2" xfId="4473"/>
    <cellStyle name="60% - Accent4 2 11 3" xfId="4474"/>
    <cellStyle name="60% - Accent4 2 11 4" xfId="4475"/>
    <cellStyle name="60% - Accent4 2 12" xfId="4476"/>
    <cellStyle name="60% - Accent4 2 13" xfId="4477"/>
    <cellStyle name="60% - Accent4 2 14" xfId="4478"/>
    <cellStyle name="60% - Accent4 2 15" xfId="4479"/>
    <cellStyle name="60% - Accent4 2 16" xfId="4480"/>
    <cellStyle name="60% - Accent4 2 17" xfId="4481"/>
    <cellStyle name="60% - Accent4 2 18" xfId="4482"/>
    <cellStyle name="60% - Accent4 2 19" xfId="4483"/>
    <cellStyle name="60% - Accent4 2 2" xfId="4484"/>
    <cellStyle name="60% - Accent4 2 20" xfId="4485"/>
    <cellStyle name="60% - Accent4 2 21" xfId="4486"/>
    <cellStyle name="60% - Accent4 2 22" xfId="4487"/>
    <cellStyle name="60% - Accent4 2 3" xfId="4488"/>
    <cellStyle name="60% - Accent4 2 4" xfId="4489"/>
    <cellStyle name="60% - Accent4 2 5" xfId="4490"/>
    <cellStyle name="60% - Accent4 2 6" xfId="4491"/>
    <cellStyle name="60% - Accent4 2 7" xfId="4492"/>
    <cellStyle name="60% - Accent4 2 8" xfId="4493"/>
    <cellStyle name="60% - Accent4 2 8 2" xfId="4494"/>
    <cellStyle name="60% - Accent4 2 8 2 2" xfId="4495"/>
    <cellStyle name="60% - Accent4 2 8 2 3" xfId="4496"/>
    <cellStyle name="60% - Accent4 2 8 2 4" xfId="4497"/>
    <cellStyle name="60% - Accent4 2 8 2 5" xfId="4498"/>
    <cellStyle name="60% - Accent4 2 8 2 6" xfId="4499"/>
    <cellStyle name="60% - Accent4 2 8 2 7" xfId="4500"/>
    <cellStyle name="60% - Accent4 2 8 3" xfId="4501"/>
    <cellStyle name="60% - Accent4 2 8 4" xfId="4502"/>
    <cellStyle name="60% - Accent4 2 8 5" xfId="4503"/>
    <cellStyle name="60% - Accent4 2 8 6" xfId="4504"/>
    <cellStyle name="60% - Accent4 2 8 7" xfId="4505"/>
    <cellStyle name="60% - Accent4 2 8 8" xfId="4506"/>
    <cellStyle name="60% - Accent4 2 9" xfId="4507"/>
    <cellStyle name="60% - Accent4 2 9 2" xfId="4508"/>
    <cellStyle name="60% - Accent4 2 9 2 2" xfId="4509"/>
    <cellStyle name="60% - Accent4 2 9 2 3" xfId="4510"/>
    <cellStyle name="60% - Accent4 2 9 2 4" xfId="4511"/>
    <cellStyle name="60% - Accent4 2 9 2 5" xfId="4512"/>
    <cellStyle name="60% - Accent4 2 9 2 6" xfId="4513"/>
    <cellStyle name="60% - Accent4 2 9 2 7" xfId="4514"/>
    <cellStyle name="60% - Accent4 2 9 3" xfId="4515"/>
    <cellStyle name="60% - Accent4 2 9 4" xfId="4516"/>
    <cellStyle name="60% - Accent4 2 9 5" xfId="4517"/>
    <cellStyle name="60% - Accent4 2 9 6" xfId="4518"/>
    <cellStyle name="60% - Accent4 2 9 7" xfId="4519"/>
    <cellStyle name="60% - Accent4 2 9 8" xfId="4520"/>
    <cellStyle name="60% - Accent4 20" xfId="4521"/>
    <cellStyle name="60% - Accent4 20 2" xfId="4522"/>
    <cellStyle name="60% - Accent4 20 3" xfId="4523"/>
    <cellStyle name="60% - Accent4 20 4" xfId="4524"/>
    <cellStyle name="60% - Accent4 21" xfId="4525"/>
    <cellStyle name="60% - Accent4 21 2" xfId="4526"/>
    <cellStyle name="60% - Accent4 21 3" xfId="4527"/>
    <cellStyle name="60% - Accent4 21 4" xfId="4528"/>
    <cellStyle name="60% - Accent4 22" xfId="4529"/>
    <cellStyle name="60% - Accent4 22 2" xfId="4530"/>
    <cellStyle name="60% - Accent4 22 3" xfId="4531"/>
    <cellStyle name="60% - Accent4 22 4" xfId="4532"/>
    <cellStyle name="60% - Accent4 23" xfId="4533"/>
    <cellStyle name="60% - Accent4 23 2" xfId="4534"/>
    <cellStyle name="60% - Accent4 23 3" xfId="4535"/>
    <cellStyle name="60% - Accent4 23 4" xfId="4536"/>
    <cellStyle name="60% - Accent4 24" xfId="4537"/>
    <cellStyle name="60% - Accent4 24 2" xfId="4538"/>
    <cellStyle name="60% - Accent4 24 3" xfId="4539"/>
    <cellStyle name="60% - Accent4 24 4" xfId="4540"/>
    <cellStyle name="60% - Accent4 25" xfId="4541"/>
    <cellStyle name="60% - Accent4 25 2" xfId="4542"/>
    <cellStyle name="60% - Accent4 25 3" xfId="4543"/>
    <cellStyle name="60% - Accent4 25 4" xfId="4544"/>
    <cellStyle name="60% - Accent4 26" xfId="4545"/>
    <cellStyle name="60% - Accent4 26 2" xfId="4546"/>
    <cellStyle name="60% - Accent4 26 3" xfId="4547"/>
    <cellStyle name="60% - Accent4 26 4" xfId="4548"/>
    <cellStyle name="60% - Accent4 27" xfId="4549"/>
    <cellStyle name="60% - Accent4 27 2" xfId="4550"/>
    <cellStyle name="60% - Accent4 27 3" xfId="4551"/>
    <cellStyle name="60% - Accent4 27 4" xfId="4552"/>
    <cellStyle name="60% - Accent4 28" xfId="4553"/>
    <cellStyle name="60% - Accent4 28 2" xfId="4554"/>
    <cellStyle name="60% - Accent4 28 3" xfId="4555"/>
    <cellStyle name="60% - Accent4 28 4" xfId="4556"/>
    <cellStyle name="60% - Accent4 29" xfId="4557"/>
    <cellStyle name="60% - Accent4 29 2" xfId="4558"/>
    <cellStyle name="60% - Accent4 29 3" xfId="4559"/>
    <cellStyle name="60% - Accent4 29 4" xfId="4560"/>
    <cellStyle name="60% - Accent4 3" xfId="4561"/>
    <cellStyle name="60% - Accent4 3 2" xfId="4562"/>
    <cellStyle name="60% - Accent4 3 2 2" xfId="4563"/>
    <cellStyle name="60% - Accent4 3 2 2 2" xfId="4564"/>
    <cellStyle name="60% - Accent4 3 2 2 2 2" xfId="4565"/>
    <cellStyle name="60% - Accent4 3 2 2 2 3" xfId="4566"/>
    <cellStyle name="60% - Accent4 3 2 2 2 4" xfId="4567"/>
    <cellStyle name="60% - Accent4 3 2 2 2 5" xfId="4568"/>
    <cellStyle name="60% - Accent4 3 2 2 2 6" xfId="4569"/>
    <cellStyle name="60% - Accent4 3 2 2 2 7" xfId="4570"/>
    <cellStyle name="60% - Accent4 3 2 2 3" xfId="4571"/>
    <cellStyle name="60% - Accent4 3 2 2 4" xfId="4572"/>
    <cellStyle name="60% - Accent4 3 2 2 5" xfId="4573"/>
    <cellStyle name="60% - Accent4 3 2 2 6" xfId="4574"/>
    <cellStyle name="60% - Accent4 3 2 2 7" xfId="4575"/>
    <cellStyle name="60% - Accent4 3 2 2 8" xfId="4576"/>
    <cellStyle name="60% - Accent4 3 2 3" xfId="4577"/>
    <cellStyle name="60% - Accent4 3 2 4" xfId="4578"/>
    <cellStyle name="60% - Accent4 3 2 5" xfId="4579"/>
    <cellStyle name="60% - Accent4 3 2 6" xfId="4580"/>
    <cellStyle name="60% - Accent4 3 2 7" xfId="4581"/>
    <cellStyle name="60% - Accent4 3 2 8" xfId="4582"/>
    <cellStyle name="60% - Accent4 3 3" xfId="4583"/>
    <cellStyle name="60% - Accent4 3 4" xfId="4584"/>
    <cellStyle name="60% - Accent4 3 4 2" xfId="4585"/>
    <cellStyle name="60% - Accent4 3 4 3" xfId="4586"/>
    <cellStyle name="60% - Accent4 3 5" xfId="4587"/>
    <cellStyle name="60% - Accent4 3 6" xfId="4588"/>
    <cellStyle name="60% - Accent4 3 7" xfId="4589"/>
    <cellStyle name="60% - Accent4 30" xfId="4590"/>
    <cellStyle name="60% - Accent4 30 2" xfId="4591"/>
    <cellStyle name="60% - Accent4 30 3" xfId="4592"/>
    <cellStyle name="60% - Accent4 30 4" xfId="4593"/>
    <cellStyle name="60% - Accent4 31" xfId="4594"/>
    <cellStyle name="60% - Accent4 32" xfId="4595"/>
    <cellStyle name="60% - Accent4 33" xfId="34250"/>
    <cellStyle name="60% - Accent4 4" xfId="4596"/>
    <cellStyle name="60% - Accent4 4 2" xfId="4597"/>
    <cellStyle name="60% - Accent4 4 2 2" xfId="4598"/>
    <cellStyle name="60% - Accent4 4 2 3" xfId="4599"/>
    <cellStyle name="60% - Accent4 4 2 4" xfId="4600"/>
    <cellStyle name="60% - Accent4 4 2 5" xfId="4601"/>
    <cellStyle name="60% - Accent4 4 2 6" xfId="4602"/>
    <cellStyle name="60% - Accent4 4 2 7" xfId="4603"/>
    <cellStyle name="60% - Accent4 4 3" xfId="4604"/>
    <cellStyle name="60% - Accent4 4 3 2" xfId="4605"/>
    <cellStyle name="60% - Accent4 4 3 3" xfId="4606"/>
    <cellStyle name="60% - Accent4 4 3 4" xfId="4607"/>
    <cellStyle name="60% - Accent4 4 3 5" xfId="4608"/>
    <cellStyle name="60% - Accent4 4 3 6" xfId="4609"/>
    <cellStyle name="60% - Accent4 4 3 7" xfId="4610"/>
    <cellStyle name="60% - Accent4 4 4" xfId="4611"/>
    <cellStyle name="60% - Accent4 4 5" xfId="4612"/>
    <cellStyle name="60% - Accent4 4 6" xfId="4613"/>
    <cellStyle name="60% - Accent4 4 7" xfId="4614"/>
    <cellStyle name="60% - Accent4 4 8" xfId="4615"/>
    <cellStyle name="60% - Accent4 4 9" xfId="4616"/>
    <cellStyle name="60% - Accent4 5" xfId="4617"/>
    <cellStyle name="60% - Accent4 5 2" xfId="4618"/>
    <cellStyle name="60% - Accent4 5 2 2" xfId="4619"/>
    <cellStyle name="60% - Accent4 5 2 3" xfId="4620"/>
    <cellStyle name="60% - Accent4 5 2 4" xfId="4621"/>
    <cellStyle name="60% - Accent4 5 2 5" xfId="4622"/>
    <cellStyle name="60% - Accent4 5 2 6" xfId="4623"/>
    <cellStyle name="60% - Accent4 5 2 7" xfId="4624"/>
    <cellStyle name="60% - Accent4 5 3" xfId="4625"/>
    <cellStyle name="60% - Accent4 5 3 2" xfId="4626"/>
    <cellStyle name="60% - Accent4 5 3 3" xfId="4627"/>
    <cellStyle name="60% - Accent4 5 3 4" xfId="4628"/>
    <cellStyle name="60% - Accent4 5 3 5" xfId="4629"/>
    <cellStyle name="60% - Accent4 5 3 6" xfId="4630"/>
    <cellStyle name="60% - Accent4 5 3 7" xfId="4631"/>
    <cellStyle name="60% - Accent4 5 4" xfId="4632"/>
    <cellStyle name="60% - Accent4 5 5" xfId="4633"/>
    <cellStyle name="60% - Accent4 5 6" xfId="4634"/>
    <cellStyle name="60% - Accent4 5 7" xfId="4635"/>
    <cellStyle name="60% - Accent4 5 8" xfId="4636"/>
    <cellStyle name="60% - Accent4 5 9" xfId="4637"/>
    <cellStyle name="60% - Accent4 6" xfId="4638"/>
    <cellStyle name="60% - Accent4 6 2" xfId="4639"/>
    <cellStyle name="60% - Accent4 6 2 2" xfId="4640"/>
    <cellStyle name="60% - Accent4 6 2 3" xfId="4641"/>
    <cellStyle name="60% - Accent4 6 2 4" xfId="4642"/>
    <cellStyle name="60% - Accent4 6 2 5" xfId="4643"/>
    <cellStyle name="60% - Accent4 6 2 6" xfId="4644"/>
    <cellStyle name="60% - Accent4 6 2 7" xfId="4645"/>
    <cellStyle name="60% - Accent4 6 3" xfId="4646"/>
    <cellStyle name="60% - Accent4 6 3 2" xfId="4647"/>
    <cellStyle name="60% - Accent4 6 3 3" xfId="4648"/>
    <cellStyle name="60% - Accent4 6 3 4" xfId="4649"/>
    <cellStyle name="60% - Accent4 6 3 5" xfId="4650"/>
    <cellStyle name="60% - Accent4 6 3 6" xfId="4651"/>
    <cellStyle name="60% - Accent4 6 3 7" xfId="4652"/>
    <cellStyle name="60% - Accent4 6 4" xfId="4653"/>
    <cellStyle name="60% - Accent4 6 5" xfId="4654"/>
    <cellStyle name="60% - Accent4 6 6" xfId="4655"/>
    <cellStyle name="60% - Accent4 6 7" xfId="4656"/>
    <cellStyle name="60% - Accent4 6 8" xfId="4657"/>
    <cellStyle name="60% - Accent4 6 9" xfId="4658"/>
    <cellStyle name="60% - Accent4 7" xfId="4659"/>
    <cellStyle name="60% - Accent4 7 2" xfId="4660"/>
    <cellStyle name="60% - Accent4 7 2 2" xfId="4661"/>
    <cellStyle name="60% - Accent4 7 2 3" xfId="4662"/>
    <cellStyle name="60% - Accent4 7 2 4" xfId="4663"/>
    <cellStyle name="60% - Accent4 7 2 5" xfId="4664"/>
    <cellStyle name="60% - Accent4 7 2 6" xfId="4665"/>
    <cellStyle name="60% - Accent4 7 2 7" xfId="4666"/>
    <cellStyle name="60% - Accent4 7 3" xfId="4667"/>
    <cellStyle name="60% - Accent4 7 3 2" xfId="4668"/>
    <cellStyle name="60% - Accent4 7 3 3" xfId="4669"/>
    <cellStyle name="60% - Accent4 7 3 4" xfId="4670"/>
    <cellStyle name="60% - Accent4 7 3 5" xfId="4671"/>
    <cellStyle name="60% - Accent4 7 3 6" xfId="4672"/>
    <cellStyle name="60% - Accent4 7 3 7" xfId="4673"/>
    <cellStyle name="60% - Accent4 7 4" xfId="4674"/>
    <cellStyle name="60% - Accent4 7 5" xfId="4675"/>
    <cellStyle name="60% - Accent4 7 6" xfId="4676"/>
    <cellStyle name="60% - Accent4 7 7" xfId="4677"/>
    <cellStyle name="60% - Accent4 7 8" xfId="4678"/>
    <cellStyle name="60% - Accent4 7 9" xfId="4679"/>
    <cellStyle name="60% - Accent4 8" xfId="4680"/>
    <cellStyle name="60% - Accent4 8 2" xfId="4681"/>
    <cellStyle name="60% - Accent4 8 2 2" xfId="4682"/>
    <cellStyle name="60% - Accent4 8 2 3" xfId="4683"/>
    <cellStyle name="60% - Accent4 8 2 4" xfId="4684"/>
    <cellStyle name="60% - Accent4 8 2 5" xfId="4685"/>
    <cellStyle name="60% - Accent4 8 2 6" xfId="4686"/>
    <cellStyle name="60% - Accent4 8 2 7" xfId="4687"/>
    <cellStyle name="60% - Accent4 8 3" xfId="4688"/>
    <cellStyle name="60% - Accent4 8 3 2" xfId="4689"/>
    <cellStyle name="60% - Accent4 8 3 3" xfId="4690"/>
    <cellStyle name="60% - Accent4 8 3 4" xfId="4691"/>
    <cellStyle name="60% - Accent4 8 3 5" xfId="4692"/>
    <cellStyle name="60% - Accent4 8 3 6" xfId="4693"/>
    <cellStyle name="60% - Accent4 8 3 7" xfId="4694"/>
    <cellStyle name="60% - Accent4 8 4" xfId="4695"/>
    <cellStyle name="60% - Accent4 8 5" xfId="4696"/>
    <cellStyle name="60% - Accent4 8 6" xfId="4697"/>
    <cellStyle name="60% - Accent4 8 7" xfId="4698"/>
    <cellStyle name="60% - Accent4 8 8" xfId="4699"/>
    <cellStyle name="60% - Accent4 8 9" xfId="4700"/>
    <cellStyle name="60% - Accent4 9" xfId="4701"/>
    <cellStyle name="60% - Accent4 9 2" xfId="4702"/>
    <cellStyle name="60% - Accent4 9 3" xfId="4703"/>
    <cellStyle name="60% - Accent4 9 4" xfId="4704"/>
    <cellStyle name="60% - Accent5 10" xfId="4705"/>
    <cellStyle name="60% - Accent5 10 2" xfId="4706"/>
    <cellStyle name="60% - Accent5 10 3" xfId="4707"/>
    <cellStyle name="60% - Accent5 10 4" xfId="4708"/>
    <cellStyle name="60% - Accent5 11" xfId="4709"/>
    <cellStyle name="60% - Accent5 11 2" xfId="4710"/>
    <cellStyle name="60% - Accent5 11 3" xfId="4711"/>
    <cellStyle name="60% - Accent5 11 4" xfId="4712"/>
    <cellStyle name="60% - Accent5 12" xfId="4713"/>
    <cellStyle name="60% - Accent5 12 2" xfId="4714"/>
    <cellStyle name="60% - Accent5 12 3" xfId="4715"/>
    <cellStyle name="60% - Accent5 12 4" xfId="4716"/>
    <cellStyle name="60% - Accent5 13" xfId="4717"/>
    <cellStyle name="60% - Accent5 13 2" xfId="4718"/>
    <cellStyle name="60% - Accent5 13 3" xfId="4719"/>
    <cellStyle name="60% - Accent5 13 4" xfId="4720"/>
    <cellStyle name="60% - Accent5 14" xfId="4721"/>
    <cellStyle name="60% - Accent5 14 2" xfId="4722"/>
    <cellStyle name="60% - Accent5 14 3" xfId="4723"/>
    <cellStyle name="60% - Accent5 14 4" xfId="4724"/>
    <cellStyle name="60% - Accent5 15" xfId="4725"/>
    <cellStyle name="60% - Accent5 15 2" xfId="4726"/>
    <cellStyle name="60% - Accent5 15 3" xfId="4727"/>
    <cellStyle name="60% - Accent5 15 4" xfId="4728"/>
    <cellStyle name="60% - Accent5 16" xfId="4729"/>
    <cellStyle name="60% - Accent5 16 2" xfId="4730"/>
    <cellStyle name="60% - Accent5 16 3" xfId="4731"/>
    <cellStyle name="60% - Accent5 16 4" xfId="4732"/>
    <cellStyle name="60% - Accent5 17" xfId="4733"/>
    <cellStyle name="60% - Accent5 17 2" xfId="4734"/>
    <cellStyle name="60% - Accent5 17 3" xfId="4735"/>
    <cellStyle name="60% - Accent5 17 4" xfId="4736"/>
    <cellStyle name="60% - Accent5 18" xfId="4737"/>
    <cellStyle name="60% - Accent5 18 2" xfId="4738"/>
    <cellStyle name="60% - Accent5 18 3" xfId="4739"/>
    <cellStyle name="60% - Accent5 18 4" xfId="4740"/>
    <cellStyle name="60% - Accent5 19" xfId="4741"/>
    <cellStyle name="60% - Accent5 19 2" xfId="4742"/>
    <cellStyle name="60% - Accent5 19 3" xfId="4743"/>
    <cellStyle name="60% - Accent5 19 4" xfId="4744"/>
    <cellStyle name="60% - Accent5 2" xfId="4745"/>
    <cellStyle name="60% - Accent5 2 10" xfId="4746"/>
    <cellStyle name="60% - Accent5 2 10 2" xfId="4747"/>
    <cellStyle name="60% - Accent5 2 10 2 2" xfId="4748"/>
    <cellStyle name="60% - Accent5 2 10 2 3" xfId="4749"/>
    <cellStyle name="60% - Accent5 2 10 2 4" xfId="4750"/>
    <cellStyle name="60% - Accent5 2 10 2 5" xfId="4751"/>
    <cellStyle name="60% - Accent5 2 10 2 6" xfId="4752"/>
    <cellStyle name="60% - Accent5 2 10 2 7" xfId="4753"/>
    <cellStyle name="60% - Accent5 2 10 3" xfId="4754"/>
    <cellStyle name="60% - Accent5 2 10 4" xfId="4755"/>
    <cellStyle name="60% - Accent5 2 10 5" xfId="4756"/>
    <cellStyle name="60% - Accent5 2 10 6" xfId="4757"/>
    <cellStyle name="60% - Accent5 2 10 7" xfId="4758"/>
    <cellStyle name="60% - Accent5 2 10 8" xfId="4759"/>
    <cellStyle name="60% - Accent5 2 11" xfId="4760"/>
    <cellStyle name="60% - Accent5 2 11 2" xfId="4761"/>
    <cellStyle name="60% - Accent5 2 11 3" xfId="4762"/>
    <cellStyle name="60% - Accent5 2 11 4" xfId="4763"/>
    <cellStyle name="60% - Accent5 2 12" xfId="4764"/>
    <cellStyle name="60% - Accent5 2 13" xfId="4765"/>
    <cellStyle name="60% - Accent5 2 14" xfId="4766"/>
    <cellStyle name="60% - Accent5 2 15" xfId="4767"/>
    <cellStyle name="60% - Accent5 2 16" xfId="4768"/>
    <cellStyle name="60% - Accent5 2 17" xfId="4769"/>
    <cellStyle name="60% - Accent5 2 18" xfId="4770"/>
    <cellStyle name="60% - Accent5 2 19" xfId="4771"/>
    <cellStyle name="60% - Accent5 2 2" xfId="4772"/>
    <cellStyle name="60% - Accent5 2 20" xfId="4773"/>
    <cellStyle name="60% - Accent5 2 21" xfId="4774"/>
    <cellStyle name="60% - Accent5 2 22" xfId="4775"/>
    <cellStyle name="60% - Accent5 2 3" xfId="4776"/>
    <cellStyle name="60% - Accent5 2 4" xfId="4777"/>
    <cellStyle name="60% - Accent5 2 5" xfId="4778"/>
    <cellStyle name="60% - Accent5 2 6" xfId="4779"/>
    <cellStyle name="60% - Accent5 2 7" xfId="4780"/>
    <cellStyle name="60% - Accent5 2 8" xfId="4781"/>
    <cellStyle name="60% - Accent5 2 8 2" xfId="4782"/>
    <cellStyle name="60% - Accent5 2 8 2 2" xfId="4783"/>
    <cellStyle name="60% - Accent5 2 8 2 3" xfId="4784"/>
    <cellStyle name="60% - Accent5 2 8 2 4" xfId="4785"/>
    <cellStyle name="60% - Accent5 2 8 2 5" xfId="4786"/>
    <cellStyle name="60% - Accent5 2 8 2 6" xfId="4787"/>
    <cellStyle name="60% - Accent5 2 8 2 7" xfId="4788"/>
    <cellStyle name="60% - Accent5 2 8 3" xfId="4789"/>
    <cellStyle name="60% - Accent5 2 8 4" xfId="4790"/>
    <cellStyle name="60% - Accent5 2 8 5" xfId="4791"/>
    <cellStyle name="60% - Accent5 2 8 6" xfId="4792"/>
    <cellStyle name="60% - Accent5 2 8 7" xfId="4793"/>
    <cellStyle name="60% - Accent5 2 8 8" xfId="4794"/>
    <cellStyle name="60% - Accent5 2 9" xfId="4795"/>
    <cellStyle name="60% - Accent5 2 9 2" xfId="4796"/>
    <cellStyle name="60% - Accent5 2 9 2 2" xfId="4797"/>
    <cellStyle name="60% - Accent5 2 9 2 3" xfId="4798"/>
    <cellStyle name="60% - Accent5 2 9 2 4" xfId="4799"/>
    <cellStyle name="60% - Accent5 2 9 2 5" xfId="4800"/>
    <cellStyle name="60% - Accent5 2 9 2 6" xfId="4801"/>
    <cellStyle name="60% - Accent5 2 9 2 7" xfId="4802"/>
    <cellStyle name="60% - Accent5 2 9 3" xfId="4803"/>
    <cellStyle name="60% - Accent5 2 9 4" xfId="4804"/>
    <cellStyle name="60% - Accent5 2 9 5" xfId="4805"/>
    <cellStyle name="60% - Accent5 2 9 6" xfId="4806"/>
    <cellStyle name="60% - Accent5 2 9 7" xfId="4807"/>
    <cellStyle name="60% - Accent5 2 9 8" xfId="4808"/>
    <cellStyle name="60% - Accent5 20" xfId="4809"/>
    <cellStyle name="60% - Accent5 20 2" xfId="4810"/>
    <cellStyle name="60% - Accent5 20 3" xfId="4811"/>
    <cellStyle name="60% - Accent5 20 4" xfId="4812"/>
    <cellStyle name="60% - Accent5 21" xfId="4813"/>
    <cellStyle name="60% - Accent5 21 2" xfId="4814"/>
    <cellStyle name="60% - Accent5 21 3" xfId="4815"/>
    <cellStyle name="60% - Accent5 21 4" xfId="4816"/>
    <cellStyle name="60% - Accent5 22" xfId="4817"/>
    <cellStyle name="60% - Accent5 22 2" xfId="4818"/>
    <cellStyle name="60% - Accent5 22 3" xfId="4819"/>
    <cellStyle name="60% - Accent5 22 4" xfId="4820"/>
    <cellStyle name="60% - Accent5 23" xfId="4821"/>
    <cellStyle name="60% - Accent5 23 2" xfId="4822"/>
    <cellStyle name="60% - Accent5 23 3" xfId="4823"/>
    <cellStyle name="60% - Accent5 23 4" xfId="4824"/>
    <cellStyle name="60% - Accent5 24" xfId="4825"/>
    <cellStyle name="60% - Accent5 24 2" xfId="4826"/>
    <cellStyle name="60% - Accent5 24 3" xfId="4827"/>
    <cellStyle name="60% - Accent5 24 4" xfId="4828"/>
    <cellStyle name="60% - Accent5 25" xfId="4829"/>
    <cellStyle name="60% - Accent5 25 2" xfId="4830"/>
    <cellStyle name="60% - Accent5 25 3" xfId="4831"/>
    <cellStyle name="60% - Accent5 25 4" xfId="4832"/>
    <cellStyle name="60% - Accent5 26" xfId="4833"/>
    <cellStyle name="60% - Accent5 26 2" xfId="4834"/>
    <cellStyle name="60% - Accent5 26 3" xfId="4835"/>
    <cellStyle name="60% - Accent5 26 4" xfId="4836"/>
    <cellStyle name="60% - Accent5 27" xfId="4837"/>
    <cellStyle name="60% - Accent5 27 2" xfId="4838"/>
    <cellStyle name="60% - Accent5 27 3" xfId="4839"/>
    <cellStyle name="60% - Accent5 27 4" xfId="4840"/>
    <cellStyle name="60% - Accent5 28" xfId="4841"/>
    <cellStyle name="60% - Accent5 28 2" xfId="4842"/>
    <cellStyle name="60% - Accent5 28 3" xfId="4843"/>
    <cellStyle name="60% - Accent5 28 4" xfId="4844"/>
    <cellStyle name="60% - Accent5 29" xfId="4845"/>
    <cellStyle name="60% - Accent5 29 2" xfId="4846"/>
    <cellStyle name="60% - Accent5 29 3" xfId="4847"/>
    <cellStyle name="60% - Accent5 29 4" xfId="4848"/>
    <cellStyle name="60% - Accent5 3" xfId="4849"/>
    <cellStyle name="60% - Accent5 3 2" xfId="4850"/>
    <cellStyle name="60% - Accent5 3 2 2" xfId="4851"/>
    <cellStyle name="60% - Accent5 3 2 2 2" xfId="4852"/>
    <cellStyle name="60% - Accent5 3 2 2 2 2" xfId="4853"/>
    <cellStyle name="60% - Accent5 3 2 2 2 3" xfId="4854"/>
    <cellStyle name="60% - Accent5 3 2 2 2 4" xfId="4855"/>
    <cellStyle name="60% - Accent5 3 2 2 2 5" xfId="4856"/>
    <cellStyle name="60% - Accent5 3 2 2 2 6" xfId="4857"/>
    <cellStyle name="60% - Accent5 3 2 2 2 7" xfId="4858"/>
    <cellStyle name="60% - Accent5 3 2 2 3" xfId="4859"/>
    <cellStyle name="60% - Accent5 3 2 2 4" xfId="4860"/>
    <cellStyle name="60% - Accent5 3 2 2 5" xfId="4861"/>
    <cellStyle name="60% - Accent5 3 2 2 6" xfId="4862"/>
    <cellStyle name="60% - Accent5 3 2 2 7" xfId="4863"/>
    <cellStyle name="60% - Accent5 3 2 2 8" xfId="4864"/>
    <cellStyle name="60% - Accent5 3 2 3" xfId="4865"/>
    <cellStyle name="60% - Accent5 3 2 4" xfId="4866"/>
    <cellStyle name="60% - Accent5 3 2 5" xfId="4867"/>
    <cellStyle name="60% - Accent5 3 2 6" xfId="4868"/>
    <cellStyle name="60% - Accent5 3 2 7" xfId="4869"/>
    <cellStyle name="60% - Accent5 3 2 8" xfId="4870"/>
    <cellStyle name="60% - Accent5 3 3" xfId="4871"/>
    <cellStyle name="60% - Accent5 3 4" xfId="4872"/>
    <cellStyle name="60% - Accent5 3 4 2" xfId="4873"/>
    <cellStyle name="60% - Accent5 3 4 3" xfId="4874"/>
    <cellStyle name="60% - Accent5 3 5" xfId="4875"/>
    <cellStyle name="60% - Accent5 3 6" xfId="4876"/>
    <cellStyle name="60% - Accent5 3 7" xfId="4877"/>
    <cellStyle name="60% - Accent5 30" xfId="4878"/>
    <cellStyle name="60% - Accent5 30 2" xfId="4879"/>
    <cellStyle name="60% - Accent5 30 3" xfId="4880"/>
    <cellStyle name="60% - Accent5 30 4" xfId="4881"/>
    <cellStyle name="60% - Accent5 31" xfId="4882"/>
    <cellStyle name="60% - Accent5 32" xfId="4883"/>
    <cellStyle name="60% - Accent5 33" xfId="34251"/>
    <cellStyle name="60% - Accent5 4" xfId="4884"/>
    <cellStyle name="60% - Accent5 4 2" xfId="4885"/>
    <cellStyle name="60% - Accent5 4 2 2" xfId="4886"/>
    <cellStyle name="60% - Accent5 4 2 3" xfId="4887"/>
    <cellStyle name="60% - Accent5 4 2 4" xfId="4888"/>
    <cellStyle name="60% - Accent5 4 2 5" xfId="4889"/>
    <cellStyle name="60% - Accent5 4 2 6" xfId="4890"/>
    <cellStyle name="60% - Accent5 4 2 7" xfId="4891"/>
    <cellStyle name="60% - Accent5 4 3" xfId="4892"/>
    <cellStyle name="60% - Accent5 4 3 2" xfId="4893"/>
    <cellStyle name="60% - Accent5 4 3 3" xfId="4894"/>
    <cellStyle name="60% - Accent5 4 3 4" xfId="4895"/>
    <cellStyle name="60% - Accent5 4 3 5" xfId="4896"/>
    <cellStyle name="60% - Accent5 4 3 6" xfId="4897"/>
    <cellStyle name="60% - Accent5 4 3 7" xfId="4898"/>
    <cellStyle name="60% - Accent5 4 4" xfId="4899"/>
    <cellStyle name="60% - Accent5 4 5" xfId="4900"/>
    <cellStyle name="60% - Accent5 4 6" xfId="4901"/>
    <cellStyle name="60% - Accent5 4 7" xfId="4902"/>
    <cellStyle name="60% - Accent5 4 8" xfId="4903"/>
    <cellStyle name="60% - Accent5 4 9" xfId="4904"/>
    <cellStyle name="60% - Accent5 5" xfId="4905"/>
    <cellStyle name="60% - Accent5 5 2" xfId="4906"/>
    <cellStyle name="60% - Accent5 5 2 2" xfId="4907"/>
    <cellStyle name="60% - Accent5 5 2 3" xfId="4908"/>
    <cellStyle name="60% - Accent5 5 2 4" xfId="4909"/>
    <cellStyle name="60% - Accent5 5 2 5" xfId="4910"/>
    <cellStyle name="60% - Accent5 5 2 6" xfId="4911"/>
    <cellStyle name="60% - Accent5 5 2 7" xfId="4912"/>
    <cellStyle name="60% - Accent5 5 3" xfId="4913"/>
    <cellStyle name="60% - Accent5 5 3 2" xfId="4914"/>
    <cellStyle name="60% - Accent5 5 3 3" xfId="4915"/>
    <cellStyle name="60% - Accent5 5 3 4" xfId="4916"/>
    <cellStyle name="60% - Accent5 5 3 5" xfId="4917"/>
    <cellStyle name="60% - Accent5 5 3 6" xfId="4918"/>
    <cellStyle name="60% - Accent5 5 3 7" xfId="4919"/>
    <cellStyle name="60% - Accent5 5 4" xfId="4920"/>
    <cellStyle name="60% - Accent5 5 5" xfId="4921"/>
    <cellStyle name="60% - Accent5 5 6" xfId="4922"/>
    <cellStyle name="60% - Accent5 5 7" xfId="4923"/>
    <cellStyle name="60% - Accent5 5 8" xfId="4924"/>
    <cellStyle name="60% - Accent5 5 9" xfId="4925"/>
    <cellStyle name="60% - Accent5 6" xfId="4926"/>
    <cellStyle name="60% - Accent5 6 2" xfId="4927"/>
    <cellStyle name="60% - Accent5 6 2 2" xfId="4928"/>
    <cellStyle name="60% - Accent5 6 2 3" xfId="4929"/>
    <cellStyle name="60% - Accent5 6 2 4" xfId="4930"/>
    <cellStyle name="60% - Accent5 6 2 5" xfId="4931"/>
    <cellStyle name="60% - Accent5 6 2 6" xfId="4932"/>
    <cellStyle name="60% - Accent5 6 2 7" xfId="4933"/>
    <cellStyle name="60% - Accent5 6 3" xfId="4934"/>
    <cellStyle name="60% - Accent5 6 3 2" xfId="4935"/>
    <cellStyle name="60% - Accent5 6 3 3" xfId="4936"/>
    <cellStyle name="60% - Accent5 6 3 4" xfId="4937"/>
    <cellStyle name="60% - Accent5 6 3 5" xfId="4938"/>
    <cellStyle name="60% - Accent5 6 3 6" xfId="4939"/>
    <cellStyle name="60% - Accent5 6 3 7" xfId="4940"/>
    <cellStyle name="60% - Accent5 6 4" xfId="4941"/>
    <cellStyle name="60% - Accent5 6 5" xfId="4942"/>
    <cellStyle name="60% - Accent5 6 6" xfId="4943"/>
    <cellStyle name="60% - Accent5 6 7" xfId="4944"/>
    <cellStyle name="60% - Accent5 6 8" xfId="4945"/>
    <cellStyle name="60% - Accent5 6 9" xfId="4946"/>
    <cellStyle name="60% - Accent5 7" xfId="4947"/>
    <cellStyle name="60% - Accent5 7 2" xfId="4948"/>
    <cellStyle name="60% - Accent5 7 2 2" xfId="4949"/>
    <cellStyle name="60% - Accent5 7 2 3" xfId="4950"/>
    <cellStyle name="60% - Accent5 7 2 4" xfId="4951"/>
    <cellStyle name="60% - Accent5 7 2 5" xfId="4952"/>
    <cellStyle name="60% - Accent5 7 2 6" xfId="4953"/>
    <cellStyle name="60% - Accent5 7 2 7" xfId="4954"/>
    <cellStyle name="60% - Accent5 7 3" xfId="4955"/>
    <cellStyle name="60% - Accent5 7 3 2" xfId="4956"/>
    <cellStyle name="60% - Accent5 7 3 3" xfId="4957"/>
    <cellStyle name="60% - Accent5 7 3 4" xfId="4958"/>
    <cellStyle name="60% - Accent5 7 3 5" xfId="4959"/>
    <cellStyle name="60% - Accent5 7 3 6" xfId="4960"/>
    <cellStyle name="60% - Accent5 7 3 7" xfId="4961"/>
    <cellStyle name="60% - Accent5 7 4" xfId="4962"/>
    <cellStyle name="60% - Accent5 7 5" xfId="4963"/>
    <cellStyle name="60% - Accent5 7 6" xfId="4964"/>
    <cellStyle name="60% - Accent5 7 7" xfId="4965"/>
    <cellStyle name="60% - Accent5 7 8" xfId="4966"/>
    <cellStyle name="60% - Accent5 7 9" xfId="4967"/>
    <cellStyle name="60% - Accent5 8" xfId="4968"/>
    <cellStyle name="60% - Accent5 8 2" xfId="4969"/>
    <cellStyle name="60% - Accent5 8 2 2" xfId="4970"/>
    <cellStyle name="60% - Accent5 8 2 3" xfId="4971"/>
    <cellStyle name="60% - Accent5 8 2 4" xfId="4972"/>
    <cellStyle name="60% - Accent5 8 2 5" xfId="4973"/>
    <cellStyle name="60% - Accent5 8 2 6" xfId="4974"/>
    <cellStyle name="60% - Accent5 8 2 7" xfId="4975"/>
    <cellStyle name="60% - Accent5 8 3" xfId="4976"/>
    <cellStyle name="60% - Accent5 8 3 2" xfId="4977"/>
    <cellStyle name="60% - Accent5 8 3 3" xfId="4978"/>
    <cellStyle name="60% - Accent5 8 3 4" xfId="4979"/>
    <cellStyle name="60% - Accent5 8 3 5" xfId="4980"/>
    <cellStyle name="60% - Accent5 8 3 6" xfId="4981"/>
    <cellStyle name="60% - Accent5 8 3 7" xfId="4982"/>
    <cellStyle name="60% - Accent5 8 4" xfId="4983"/>
    <cellStyle name="60% - Accent5 8 5" xfId="4984"/>
    <cellStyle name="60% - Accent5 8 6" xfId="4985"/>
    <cellStyle name="60% - Accent5 8 7" xfId="4986"/>
    <cellStyle name="60% - Accent5 8 8" xfId="4987"/>
    <cellStyle name="60% - Accent5 8 9" xfId="4988"/>
    <cellStyle name="60% - Accent5 9" xfId="4989"/>
    <cellStyle name="60% - Accent5 9 2" xfId="4990"/>
    <cellStyle name="60% - Accent5 9 3" xfId="4991"/>
    <cellStyle name="60% - Accent5 9 4" xfId="4992"/>
    <cellStyle name="60% - Accent6 10" xfId="4993"/>
    <cellStyle name="60% - Accent6 10 2" xfId="4994"/>
    <cellStyle name="60% - Accent6 10 3" xfId="4995"/>
    <cellStyle name="60% - Accent6 10 4" xfId="4996"/>
    <cellStyle name="60% - Accent6 11" xfId="4997"/>
    <cellStyle name="60% - Accent6 11 2" xfId="4998"/>
    <cellStyle name="60% - Accent6 11 3" xfId="4999"/>
    <cellStyle name="60% - Accent6 11 4" xfId="5000"/>
    <cellStyle name="60% - Accent6 12" xfId="5001"/>
    <cellStyle name="60% - Accent6 12 2" xfId="5002"/>
    <cellStyle name="60% - Accent6 12 3" xfId="5003"/>
    <cellStyle name="60% - Accent6 12 4" xfId="5004"/>
    <cellStyle name="60% - Accent6 13" xfId="5005"/>
    <cellStyle name="60% - Accent6 13 2" xfId="5006"/>
    <cellStyle name="60% - Accent6 13 3" xfId="5007"/>
    <cellStyle name="60% - Accent6 13 4" xfId="5008"/>
    <cellStyle name="60% - Accent6 14" xfId="5009"/>
    <cellStyle name="60% - Accent6 14 2" xfId="5010"/>
    <cellStyle name="60% - Accent6 14 3" xfId="5011"/>
    <cellStyle name="60% - Accent6 14 4" xfId="5012"/>
    <cellStyle name="60% - Accent6 15" xfId="5013"/>
    <cellStyle name="60% - Accent6 15 2" xfId="5014"/>
    <cellStyle name="60% - Accent6 15 3" xfId="5015"/>
    <cellStyle name="60% - Accent6 15 4" xfId="5016"/>
    <cellStyle name="60% - Accent6 16" xfId="5017"/>
    <cellStyle name="60% - Accent6 16 2" xfId="5018"/>
    <cellStyle name="60% - Accent6 16 3" xfId="5019"/>
    <cellStyle name="60% - Accent6 16 4" xfId="5020"/>
    <cellStyle name="60% - Accent6 17" xfId="5021"/>
    <cellStyle name="60% - Accent6 17 2" xfId="5022"/>
    <cellStyle name="60% - Accent6 17 3" xfId="5023"/>
    <cellStyle name="60% - Accent6 17 4" xfId="5024"/>
    <cellStyle name="60% - Accent6 18" xfId="5025"/>
    <cellStyle name="60% - Accent6 18 2" xfId="5026"/>
    <cellStyle name="60% - Accent6 18 3" xfId="5027"/>
    <cellStyle name="60% - Accent6 18 4" xfId="5028"/>
    <cellStyle name="60% - Accent6 19" xfId="5029"/>
    <cellStyle name="60% - Accent6 19 2" xfId="5030"/>
    <cellStyle name="60% - Accent6 19 3" xfId="5031"/>
    <cellStyle name="60% - Accent6 19 4" xfId="5032"/>
    <cellStyle name="60% - Accent6 2" xfId="5033"/>
    <cellStyle name="60% - Accent6 2 10" xfId="5034"/>
    <cellStyle name="60% - Accent6 2 10 2" xfId="5035"/>
    <cellStyle name="60% - Accent6 2 10 2 2" xfId="5036"/>
    <cellStyle name="60% - Accent6 2 10 2 3" xfId="5037"/>
    <cellStyle name="60% - Accent6 2 10 2 4" xfId="5038"/>
    <cellStyle name="60% - Accent6 2 10 2 5" xfId="5039"/>
    <cellStyle name="60% - Accent6 2 10 2 6" xfId="5040"/>
    <cellStyle name="60% - Accent6 2 10 2 7" xfId="5041"/>
    <cellStyle name="60% - Accent6 2 10 3" xfId="5042"/>
    <cellStyle name="60% - Accent6 2 10 4" xfId="5043"/>
    <cellStyle name="60% - Accent6 2 10 5" xfId="5044"/>
    <cellStyle name="60% - Accent6 2 10 6" xfId="5045"/>
    <cellStyle name="60% - Accent6 2 10 7" xfId="5046"/>
    <cellStyle name="60% - Accent6 2 10 8" xfId="5047"/>
    <cellStyle name="60% - Accent6 2 11" xfId="5048"/>
    <cellStyle name="60% - Accent6 2 11 2" xfId="5049"/>
    <cellStyle name="60% - Accent6 2 11 3" xfId="5050"/>
    <cellStyle name="60% - Accent6 2 11 4" xfId="5051"/>
    <cellStyle name="60% - Accent6 2 12" xfId="5052"/>
    <cellStyle name="60% - Accent6 2 13" xfId="5053"/>
    <cellStyle name="60% - Accent6 2 14" xfId="5054"/>
    <cellStyle name="60% - Accent6 2 15" xfId="5055"/>
    <cellStyle name="60% - Accent6 2 16" xfId="5056"/>
    <cellStyle name="60% - Accent6 2 17" xfId="5057"/>
    <cellStyle name="60% - Accent6 2 18" xfId="5058"/>
    <cellStyle name="60% - Accent6 2 19" xfId="5059"/>
    <cellStyle name="60% - Accent6 2 2" xfId="5060"/>
    <cellStyle name="60% - Accent6 2 20" xfId="5061"/>
    <cellStyle name="60% - Accent6 2 21" xfId="5062"/>
    <cellStyle name="60% - Accent6 2 22" xfId="5063"/>
    <cellStyle name="60% - Accent6 2 3" xfId="5064"/>
    <cellStyle name="60% - Accent6 2 4" xfId="5065"/>
    <cellStyle name="60% - Accent6 2 5" xfId="5066"/>
    <cellStyle name="60% - Accent6 2 6" xfId="5067"/>
    <cellStyle name="60% - Accent6 2 7" xfId="5068"/>
    <cellStyle name="60% - Accent6 2 8" xfId="5069"/>
    <cellStyle name="60% - Accent6 2 8 2" xfId="5070"/>
    <cellStyle name="60% - Accent6 2 8 2 2" xfId="5071"/>
    <cellStyle name="60% - Accent6 2 8 2 3" xfId="5072"/>
    <cellStyle name="60% - Accent6 2 8 2 4" xfId="5073"/>
    <cellStyle name="60% - Accent6 2 8 2 5" xfId="5074"/>
    <cellStyle name="60% - Accent6 2 8 2 6" xfId="5075"/>
    <cellStyle name="60% - Accent6 2 8 2 7" xfId="5076"/>
    <cellStyle name="60% - Accent6 2 8 3" xfId="5077"/>
    <cellStyle name="60% - Accent6 2 8 4" xfId="5078"/>
    <cellStyle name="60% - Accent6 2 8 5" xfId="5079"/>
    <cellStyle name="60% - Accent6 2 8 6" xfId="5080"/>
    <cellStyle name="60% - Accent6 2 8 7" xfId="5081"/>
    <cellStyle name="60% - Accent6 2 8 8" xfId="5082"/>
    <cellStyle name="60% - Accent6 2 9" xfId="5083"/>
    <cellStyle name="60% - Accent6 2 9 2" xfId="5084"/>
    <cellStyle name="60% - Accent6 2 9 2 2" xfId="5085"/>
    <cellStyle name="60% - Accent6 2 9 2 3" xfId="5086"/>
    <cellStyle name="60% - Accent6 2 9 2 4" xfId="5087"/>
    <cellStyle name="60% - Accent6 2 9 2 5" xfId="5088"/>
    <cellStyle name="60% - Accent6 2 9 2 6" xfId="5089"/>
    <cellStyle name="60% - Accent6 2 9 2 7" xfId="5090"/>
    <cellStyle name="60% - Accent6 2 9 3" xfId="5091"/>
    <cellStyle name="60% - Accent6 2 9 4" xfId="5092"/>
    <cellStyle name="60% - Accent6 2 9 5" xfId="5093"/>
    <cellStyle name="60% - Accent6 2 9 6" xfId="5094"/>
    <cellStyle name="60% - Accent6 2 9 7" xfId="5095"/>
    <cellStyle name="60% - Accent6 2 9 8" xfId="5096"/>
    <cellStyle name="60% - Accent6 20" xfId="5097"/>
    <cellStyle name="60% - Accent6 20 2" xfId="5098"/>
    <cellStyle name="60% - Accent6 20 3" xfId="5099"/>
    <cellStyle name="60% - Accent6 20 4" xfId="5100"/>
    <cellStyle name="60% - Accent6 21" xfId="5101"/>
    <cellStyle name="60% - Accent6 21 2" xfId="5102"/>
    <cellStyle name="60% - Accent6 21 3" xfId="5103"/>
    <cellStyle name="60% - Accent6 21 4" xfId="5104"/>
    <cellStyle name="60% - Accent6 22" xfId="5105"/>
    <cellStyle name="60% - Accent6 22 2" xfId="5106"/>
    <cellStyle name="60% - Accent6 22 3" xfId="5107"/>
    <cellStyle name="60% - Accent6 22 4" xfId="5108"/>
    <cellStyle name="60% - Accent6 23" xfId="5109"/>
    <cellStyle name="60% - Accent6 23 2" xfId="5110"/>
    <cellStyle name="60% - Accent6 23 3" xfId="5111"/>
    <cellStyle name="60% - Accent6 23 4" xfId="5112"/>
    <cellStyle name="60% - Accent6 24" xfId="5113"/>
    <cellStyle name="60% - Accent6 24 2" xfId="5114"/>
    <cellStyle name="60% - Accent6 24 3" xfId="5115"/>
    <cellStyle name="60% - Accent6 24 4" xfId="5116"/>
    <cellStyle name="60% - Accent6 25" xfId="5117"/>
    <cellStyle name="60% - Accent6 25 2" xfId="5118"/>
    <cellStyle name="60% - Accent6 25 3" xfId="5119"/>
    <cellStyle name="60% - Accent6 25 4" xfId="5120"/>
    <cellStyle name="60% - Accent6 26" xfId="5121"/>
    <cellStyle name="60% - Accent6 26 2" xfId="5122"/>
    <cellStyle name="60% - Accent6 26 3" xfId="5123"/>
    <cellStyle name="60% - Accent6 26 4" xfId="5124"/>
    <cellStyle name="60% - Accent6 27" xfId="5125"/>
    <cellStyle name="60% - Accent6 27 2" xfId="5126"/>
    <cellStyle name="60% - Accent6 27 3" xfId="5127"/>
    <cellStyle name="60% - Accent6 27 4" xfId="5128"/>
    <cellStyle name="60% - Accent6 28" xfId="5129"/>
    <cellStyle name="60% - Accent6 28 2" xfId="5130"/>
    <cellStyle name="60% - Accent6 28 3" xfId="5131"/>
    <cellStyle name="60% - Accent6 28 4" xfId="5132"/>
    <cellStyle name="60% - Accent6 29" xfId="5133"/>
    <cellStyle name="60% - Accent6 29 2" xfId="5134"/>
    <cellStyle name="60% - Accent6 29 3" xfId="5135"/>
    <cellStyle name="60% - Accent6 29 4" xfId="5136"/>
    <cellStyle name="60% - Accent6 3" xfId="5137"/>
    <cellStyle name="60% - Accent6 3 2" xfId="5138"/>
    <cellStyle name="60% - Accent6 3 2 2" xfId="5139"/>
    <cellStyle name="60% - Accent6 3 2 2 2" xfId="5140"/>
    <cellStyle name="60% - Accent6 3 2 2 2 2" xfId="5141"/>
    <cellStyle name="60% - Accent6 3 2 2 2 3" xfId="5142"/>
    <cellStyle name="60% - Accent6 3 2 2 2 4" xfId="5143"/>
    <cellStyle name="60% - Accent6 3 2 2 2 5" xfId="5144"/>
    <cellStyle name="60% - Accent6 3 2 2 2 6" xfId="5145"/>
    <cellStyle name="60% - Accent6 3 2 2 2 7" xfId="5146"/>
    <cellStyle name="60% - Accent6 3 2 2 3" xfId="5147"/>
    <cellStyle name="60% - Accent6 3 2 2 4" xfId="5148"/>
    <cellStyle name="60% - Accent6 3 2 2 5" xfId="5149"/>
    <cellStyle name="60% - Accent6 3 2 2 6" xfId="5150"/>
    <cellStyle name="60% - Accent6 3 2 2 7" xfId="5151"/>
    <cellStyle name="60% - Accent6 3 2 2 8" xfId="5152"/>
    <cellStyle name="60% - Accent6 3 2 3" xfId="5153"/>
    <cellStyle name="60% - Accent6 3 2 4" xfId="5154"/>
    <cellStyle name="60% - Accent6 3 2 5" xfId="5155"/>
    <cellStyle name="60% - Accent6 3 2 6" xfId="5156"/>
    <cellStyle name="60% - Accent6 3 2 7" xfId="5157"/>
    <cellStyle name="60% - Accent6 3 2 8" xfId="5158"/>
    <cellStyle name="60% - Accent6 3 3" xfId="5159"/>
    <cellStyle name="60% - Accent6 3 4" xfId="5160"/>
    <cellStyle name="60% - Accent6 3 4 2" xfId="5161"/>
    <cellStyle name="60% - Accent6 3 4 3" xfId="5162"/>
    <cellStyle name="60% - Accent6 3 5" xfId="5163"/>
    <cellStyle name="60% - Accent6 3 6" xfId="5164"/>
    <cellStyle name="60% - Accent6 3 7" xfId="5165"/>
    <cellStyle name="60% - Accent6 30" xfId="5166"/>
    <cellStyle name="60% - Accent6 30 2" xfId="5167"/>
    <cellStyle name="60% - Accent6 30 3" xfId="5168"/>
    <cellStyle name="60% - Accent6 30 4" xfId="5169"/>
    <cellStyle name="60% - Accent6 31" xfId="5170"/>
    <cellStyle name="60% - Accent6 32" xfId="5171"/>
    <cellStyle name="60% - Accent6 33" xfId="34252"/>
    <cellStyle name="60% - Accent6 4" xfId="5172"/>
    <cellStyle name="60% - Accent6 4 2" xfId="5173"/>
    <cellStyle name="60% - Accent6 4 2 2" xfId="5174"/>
    <cellStyle name="60% - Accent6 4 2 3" xfId="5175"/>
    <cellStyle name="60% - Accent6 4 2 4" xfId="5176"/>
    <cellStyle name="60% - Accent6 4 2 5" xfId="5177"/>
    <cellStyle name="60% - Accent6 4 2 6" xfId="5178"/>
    <cellStyle name="60% - Accent6 4 2 7" xfId="5179"/>
    <cellStyle name="60% - Accent6 4 3" xfId="5180"/>
    <cellStyle name="60% - Accent6 4 3 2" xfId="5181"/>
    <cellStyle name="60% - Accent6 4 3 3" xfId="5182"/>
    <cellStyle name="60% - Accent6 4 3 4" xfId="5183"/>
    <cellStyle name="60% - Accent6 4 3 5" xfId="5184"/>
    <cellStyle name="60% - Accent6 4 3 6" xfId="5185"/>
    <cellStyle name="60% - Accent6 4 3 7" xfId="5186"/>
    <cellStyle name="60% - Accent6 4 4" xfId="5187"/>
    <cellStyle name="60% - Accent6 4 5" xfId="5188"/>
    <cellStyle name="60% - Accent6 4 6" xfId="5189"/>
    <cellStyle name="60% - Accent6 4 7" xfId="5190"/>
    <cellStyle name="60% - Accent6 4 8" xfId="5191"/>
    <cellStyle name="60% - Accent6 4 9" xfId="5192"/>
    <cellStyle name="60% - Accent6 5" xfId="5193"/>
    <cellStyle name="60% - Accent6 5 2" xfId="5194"/>
    <cellStyle name="60% - Accent6 5 2 2" xfId="5195"/>
    <cellStyle name="60% - Accent6 5 2 3" xfId="5196"/>
    <cellStyle name="60% - Accent6 5 2 4" xfId="5197"/>
    <cellStyle name="60% - Accent6 5 2 5" xfId="5198"/>
    <cellStyle name="60% - Accent6 5 2 6" xfId="5199"/>
    <cellStyle name="60% - Accent6 5 2 7" xfId="5200"/>
    <cellStyle name="60% - Accent6 5 3" xfId="5201"/>
    <cellStyle name="60% - Accent6 5 3 2" xfId="5202"/>
    <cellStyle name="60% - Accent6 5 3 3" xfId="5203"/>
    <cellStyle name="60% - Accent6 5 3 4" xfId="5204"/>
    <cellStyle name="60% - Accent6 5 3 5" xfId="5205"/>
    <cellStyle name="60% - Accent6 5 3 6" xfId="5206"/>
    <cellStyle name="60% - Accent6 5 3 7" xfId="5207"/>
    <cellStyle name="60% - Accent6 5 4" xfId="5208"/>
    <cellStyle name="60% - Accent6 5 5" xfId="5209"/>
    <cellStyle name="60% - Accent6 5 6" xfId="5210"/>
    <cellStyle name="60% - Accent6 5 7" xfId="5211"/>
    <cellStyle name="60% - Accent6 5 8" xfId="5212"/>
    <cellStyle name="60% - Accent6 5 9" xfId="5213"/>
    <cellStyle name="60% - Accent6 6" xfId="5214"/>
    <cellStyle name="60% - Accent6 6 2" xfId="5215"/>
    <cellStyle name="60% - Accent6 6 2 2" xfId="5216"/>
    <cellStyle name="60% - Accent6 6 2 3" xfId="5217"/>
    <cellStyle name="60% - Accent6 6 2 4" xfId="5218"/>
    <cellStyle name="60% - Accent6 6 2 5" xfId="5219"/>
    <cellStyle name="60% - Accent6 6 2 6" xfId="5220"/>
    <cellStyle name="60% - Accent6 6 2 7" xfId="5221"/>
    <cellStyle name="60% - Accent6 6 3" xfId="5222"/>
    <cellStyle name="60% - Accent6 6 3 2" xfId="5223"/>
    <cellStyle name="60% - Accent6 6 3 3" xfId="5224"/>
    <cellStyle name="60% - Accent6 6 3 4" xfId="5225"/>
    <cellStyle name="60% - Accent6 6 3 5" xfId="5226"/>
    <cellStyle name="60% - Accent6 6 3 6" xfId="5227"/>
    <cellStyle name="60% - Accent6 6 3 7" xfId="5228"/>
    <cellStyle name="60% - Accent6 6 4" xfId="5229"/>
    <cellStyle name="60% - Accent6 6 5" xfId="5230"/>
    <cellStyle name="60% - Accent6 6 6" xfId="5231"/>
    <cellStyle name="60% - Accent6 6 7" xfId="5232"/>
    <cellStyle name="60% - Accent6 6 8" xfId="5233"/>
    <cellStyle name="60% - Accent6 6 9" xfId="5234"/>
    <cellStyle name="60% - Accent6 7" xfId="5235"/>
    <cellStyle name="60% - Accent6 7 2" xfId="5236"/>
    <cellStyle name="60% - Accent6 7 2 2" xfId="5237"/>
    <cellStyle name="60% - Accent6 7 2 3" xfId="5238"/>
    <cellStyle name="60% - Accent6 7 2 4" xfId="5239"/>
    <cellStyle name="60% - Accent6 7 2 5" xfId="5240"/>
    <cellStyle name="60% - Accent6 7 2 6" xfId="5241"/>
    <cellStyle name="60% - Accent6 7 2 7" xfId="5242"/>
    <cellStyle name="60% - Accent6 7 3" xfId="5243"/>
    <cellStyle name="60% - Accent6 7 3 2" xfId="5244"/>
    <cellStyle name="60% - Accent6 7 3 3" xfId="5245"/>
    <cellStyle name="60% - Accent6 7 3 4" xfId="5246"/>
    <cellStyle name="60% - Accent6 7 3 5" xfId="5247"/>
    <cellStyle name="60% - Accent6 7 3 6" xfId="5248"/>
    <cellStyle name="60% - Accent6 7 3 7" xfId="5249"/>
    <cellStyle name="60% - Accent6 7 4" xfId="5250"/>
    <cellStyle name="60% - Accent6 7 5" xfId="5251"/>
    <cellStyle name="60% - Accent6 7 6" xfId="5252"/>
    <cellStyle name="60% - Accent6 7 7" xfId="5253"/>
    <cellStyle name="60% - Accent6 7 8" xfId="5254"/>
    <cellStyle name="60% - Accent6 7 9" xfId="5255"/>
    <cellStyle name="60% - Accent6 8" xfId="5256"/>
    <cellStyle name="60% - Accent6 8 2" xfId="5257"/>
    <cellStyle name="60% - Accent6 8 2 2" xfId="5258"/>
    <cellStyle name="60% - Accent6 8 2 3" xfId="5259"/>
    <cellStyle name="60% - Accent6 8 2 4" xfId="5260"/>
    <cellStyle name="60% - Accent6 8 2 5" xfId="5261"/>
    <cellStyle name="60% - Accent6 8 2 6" xfId="5262"/>
    <cellStyle name="60% - Accent6 8 2 7" xfId="5263"/>
    <cellStyle name="60% - Accent6 8 3" xfId="5264"/>
    <cellStyle name="60% - Accent6 8 3 2" xfId="5265"/>
    <cellStyle name="60% - Accent6 8 3 3" xfId="5266"/>
    <cellStyle name="60% - Accent6 8 3 4" xfId="5267"/>
    <cellStyle name="60% - Accent6 8 3 5" xfId="5268"/>
    <cellStyle name="60% - Accent6 8 3 6" xfId="5269"/>
    <cellStyle name="60% - Accent6 8 3 7" xfId="5270"/>
    <cellStyle name="60% - Accent6 8 4" xfId="5271"/>
    <cellStyle name="60% - Accent6 8 5" xfId="5272"/>
    <cellStyle name="60% - Accent6 8 6" xfId="5273"/>
    <cellStyle name="60% - Accent6 8 7" xfId="5274"/>
    <cellStyle name="60% - Accent6 8 8" xfId="5275"/>
    <cellStyle name="60% - Accent6 8 9" xfId="5276"/>
    <cellStyle name="60% - Accent6 9" xfId="5277"/>
    <cellStyle name="60% - Accent6 9 2" xfId="5278"/>
    <cellStyle name="60% - Accent6 9 3" xfId="5279"/>
    <cellStyle name="60% - Accent6 9 4" xfId="5280"/>
    <cellStyle name="Accent1 10" xfId="5281"/>
    <cellStyle name="Accent1 10 2" xfId="5282"/>
    <cellStyle name="Accent1 10 3" xfId="5283"/>
    <cellStyle name="Accent1 10 4" xfId="5284"/>
    <cellStyle name="Accent1 11" xfId="5285"/>
    <cellStyle name="Accent1 11 2" xfId="5286"/>
    <cellStyle name="Accent1 11 3" xfId="5287"/>
    <cellStyle name="Accent1 11 4" xfId="5288"/>
    <cellStyle name="Accent1 12" xfId="5289"/>
    <cellStyle name="Accent1 12 2" xfId="5290"/>
    <cellStyle name="Accent1 12 3" xfId="5291"/>
    <cellStyle name="Accent1 12 4" xfId="5292"/>
    <cellStyle name="Accent1 13" xfId="5293"/>
    <cellStyle name="Accent1 13 2" xfId="5294"/>
    <cellStyle name="Accent1 13 3" xfId="5295"/>
    <cellStyle name="Accent1 13 4" xfId="5296"/>
    <cellStyle name="Accent1 14" xfId="5297"/>
    <cellStyle name="Accent1 14 2" xfId="5298"/>
    <cellStyle name="Accent1 14 3" xfId="5299"/>
    <cellStyle name="Accent1 14 4" xfId="5300"/>
    <cellStyle name="Accent1 15" xfId="5301"/>
    <cellStyle name="Accent1 15 2" xfId="5302"/>
    <cellStyle name="Accent1 15 3" xfId="5303"/>
    <cellStyle name="Accent1 15 4" xfId="5304"/>
    <cellStyle name="Accent1 16" xfId="5305"/>
    <cellStyle name="Accent1 16 2" xfId="5306"/>
    <cellStyle name="Accent1 16 3" xfId="5307"/>
    <cellStyle name="Accent1 16 4" xfId="5308"/>
    <cellStyle name="Accent1 17" xfId="5309"/>
    <cellStyle name="Accent1 17 2" xfId="5310"/>
    <cellStyle name="Accent1 17 3" xfId="5311"/>
    <cellStyle name="Accent1 17 4" xfId="5312"/>
    <cellStyle name="Accent1 18" xfId="5313"/>
    <cellStyle name="Accent1 18 2" xfId="5314"/>
    <cellStyle name="Accent1 18 3" xfId="5315"/>
    <cellStyle name="Accent1 18 4" xfId="5316"/>
    <cellStyle name="Accent1 19" xfId="5317"/>
    <cellStyle name="Accent1 19 2" xfId="5318"/>
    <cellStyle name="Accent1 19 3" xfId="5319"/>
    <cellStyle name="Accent1 19 4" xfId="5320"/>
    <cellStyle name="Accent1 2" xfId="5321"/>
    <cellStyle name="Accent1 2 10" xfId="5322"/>
    <cellStyle name="Accent1 2 10 2" xfId="5323"/>
    <cellStyle name="Accent1 2 10 2 2" xfId="5324"/>
    <cellStyle name="Accent1 2 10 2 3" xfId="5325"/>
    <cellStyle name="Accent1 2 10 2 4" xfId="5326"/>
    <cellStyle name="Accent1 2 10 2 5" xfId="5327"/>
    <cellStyle name="Accent1 2 10 2 6" xfId="5328"/>
    <cellStyle name="Accent1 2 10 2 7" xfId="5329"/>
    <cellStyle name="Accent1 2 10 3" xfId="5330"/>
    <cellStyle name="Accent1 2 10 4" xfId="5331"/>
    <cellStyle name="Accent1 2 10 5" xfId="5332"/>
    <cellStyle name="Accent1 2 10 6" xfId="5333"/>
    <cellStyle name="Accent1 2 10 7" xfId="5334"/>
    <cellStyle name="Accent1 2 10 8" xfId="5335"/>
    <cellStyle name="Accent1 2 11" xfId="5336"/>
    <cellStyle name="Accent1 2 11 2" xfId="5337"/>
    <cellStyle name="Accent1 2 11 3" xfId="5338"/>
    <cellStyle name="Accent1 2 11 4" xfId="5339"/>
    <cellStyle name="Accent1 2 12" xfId="5340"/>
    <cellStyle name="Accent1 2 13" xfId="5341"/>
    <cellStyle name="Accent1 2 14" xfId="5342"/>
    <cellStyle name="Accent1 2 15" xfId="5343"/>
    <cellStyle name="Accent1 2 16" xfId="5344"/>
    <cellStyle name="Accent1 2 17" xfId="5345"/>
    <cellStyle name="Accent1 2 18" xfId="5346"/>
    <cellStyle name="Accent1 2 19" xfId="5347"/>
    <cellStyle name="Accent1 2 2" xfId="5348"/>
    <cellStyle name="Accent1 2 20" xfId="5349"/>
    <cellStyle name="Accent1 2 21" xfId="5350"/>
    <cellStyle name="Accent1 2 22" xfId="5351"/>
    <cellStyle name="Accent1 2 3" xfId="5352"/>
    <cellStyle name="Accent1 2 4" xfId="5353"/>
    <cellStyle name="Accent1 2 5" xfId="5354"/>
    <cellStyle name="Accent1 2 6" xfId="5355"/>
    <cellStyle name="Accent1 2 7" xfId="5356"/>
    <cellStyle name="Accent1 2 8" xfId="5357"/>
    <cellStyle name="Accent1 2 8 2" xfId="5358"/>
    <cellStyle name="Accent1 2 8 2 2" xfId="5359"/>
    <cellStyle name="Accent1 2 8 2 3" xfId="5360"/>
    <cellStyle name="Accent1 2 8 2 4" xfId="5361"/>
    <cellStyle name="Accent1 2 8 2 5" xfId="5362"/>
    <cellStyle name="Accent1 2 8 2 6" xfId="5363"/>
    <cellStyle name="Accent1 2 8 2 7" xfId="5364"/>
    <cellStyle name="Accent1 2 8 3" xfId="5365"/>
    <cellStyle name="Accent1 2 8 4" xfId="5366"/>
    <cellStyle name="Accent1 2 8 5" xfId="5367"/>
    <cellStyle name="Accent1 2 8 6" xfId="5368"/>
    <cellStyle name="Accent1 2 8 7" xfId="5369"/>
    <cellStyle name="Accent1 2 8 8" xfId="5370"/>
    <cellStyle name="Accent1 2 9" xfId="5371"/>
    <cellStyle name="Accent1 2 9 2" xfId="5372"/>
    <cellStyle name="Accent1 2 9 2 2" xfId="5373"/>
    <cellStyle name="Accent1 2 9 2 3" xfId="5374"/>
    <cellStyle name="Accent1 2 9 2 4" xfId="5375"/>
    <cellStyle name="Accent1 2 9 2 5" xfId="5376"/>
    <cellStyle name="Accent1 2 9 2 6" xfId="5377"/>
    <cellStyle name="Accent1 2 9 2 7" xfId="5378"/>
    <cellStyle name="Accent1 2 9 3" xfId="5379"/>
    <cellStyle name="Accent1 2 9 4" xfId="5380"/>
    <cellStyle name="Accent1 2 9 5" xfId="5381"/>
    <cellStyle name="Accent1 2 9 6" xfId="5382"/>
    <cellStyle name="Accent1 2 9 7" xfId="5383"/>
    <cellStyle name="Accent1 2 9 8" xfId="5384"/>
    <cellStyle name="Accent1 20" xfId="5385"/>
    <cellStyle name="Accent1 20 2" xfId="5386"/>
    <cellStyle name="Accent1 20 3" xfId="5387"/>
    <cellStyle name="Accent1 20 4" xfId="5388"/>
    <cellStyle name="Accent1 21" xfId="5389"/>
    <cellStyle name="Accent1 21 2" xfId="5390"/>
    <cellStyle name="Accent1 21 3" xfId="5391"/>
    <cellStyle name="Accent1 21 4" xfId="5392"/>
    <cellStyle name="Accent1 22" xfId="5393"/>
    <cellStyle name="Accent1 22 2" xfId="5394"/>
    <cellStyle name="Accent1 22 3" xfId="5395"/>
    <cellStyle name="Accent1 22 4" xfId="5396"/>
    <cellStyle name="Accent1 23" xfId="5397"/>
    <cellStyle name="Accent1 23 2" xfId="5398"/>
    <cellStyle name="Accent1 23 3" xfId="5399"/>
    <cellStyle name="Accent1 23 4" xfId="5400"/>
    <cellStyle name="Accent1 24" xfId="5401"/>
    <cellStyle name="Accent1 24 2" xfId="5402"/>
    <cellStyle name="Accent1 24 3" xfId="5403"/>
    <cellStyle name="Accent1 24 4" xfId="5404"/>
    <cellStyle name="Accent1 25" xfId="5405"/>
    <cellStyle name="Accent1 25 2" xfId="5406"/>
    <cellStyle name="Accent1 25 3" xfId="5407"/>
    <cellStyle name="Accent1 25 4" xfId="5408"/>
    <cellStyle name="Accent1 26" xfId="5409"/>
    <cellStyle name="Accent1 26 2" xfId="5410"/>
    <cellStyle name="Accent1 26 3" xfId="5411"/>
    <cellStyle name="Accent1 26 4" xfId="5412"/>
    <cellStyle name="Accent1 27" xfId="5413"/>
    <cellStyle name="Accent1 27 2" xfId="5414"/>
    <cellStyle name="Accent1 27 3" xfId="5415"/>
    <cellStyle name="Accent1 27 4" xfId="5416"/>
    <cellStyle name="Accent1 28" xfId="5417"/>
    <cellStyle name="Accent1 28 2" xfId="5418"/>
    <cellStyle name="Accent1 28 3" xfId="5419"/>
    <cellStyle name="Accent1 28 4" xfId="5420"/>
    <cellStyle name="Accent1 29" xfId="5421"/>
    <cellStyle name="Accent1 29 2" xfId="5422"/>
    <cellStyle name="Accent1 29 3" xfId="5423"/>
    <cellStyle name="Accent1 29 4" xfId="5424"/>
    <cellStyle name="Accent1 3" xfId="5425"/>
    <cellStyle name="Accent1 3 2" xfId="5426"/>
    <cellStyle name="Accent1 3 2 2" xfId="5427"/>
    <cellStyle name="Accent1 3 2 2 2" xfId="5428"/>
    <cellStyle name="Accent1 3 2 2 2 2" xfId="5429"/>
    <cellStyle name="Accent1 3 2 2 2 3" xfId="5430"/>
    <cellStyle name="Accent1 3 2 2 2 4" xfId="5431"/>
    <cellStyle name="Accent1 3 2 2 2 5" xfId="5432"/>
    <cellStyle name="Accent1 3 2 2 2 6" xfId="5433"/>
    <cellStyle name="Accent1 3 2 2 2 7" xfId="5434"/>
    <cellStyle name="Accent1 3 2 2 3" xfId="5435"/>
    <cellStyle name="Accent1 3 2 2 4" xfId="5436"/>
    <cellStyle name="Accent1 3 2 2 5" xfId="5437"/>
    <cellStyle name="Accent1 3 2 2 6" xfId="5438"/>
    <cellStyle name="Accent1 3 2 2 7" xfId="5439"/>
    <cellStyle name="Accent1 3 2 2 8" xfId="5440"/>
    <cellStyle name="Accent1 3 2 3" xfId="5441"/>
    <cellStyle name="Accent1 3 2 4" xfId="5442"/>
    <cellStyle name="Accent1 3 2 5" xfId="5443"/>
    <cellStyle name="Accent1 3 2 6" xfId="5444"/>
    <cellStyle name="Accent1 3 2 7" xfId="5445"/>
    <cellStyle name="Accent1 3 2 8" xfId="5446"/>
    <cellStyle name="Accent1 3 3" xfId="5447"/>
    <cellStyle name="Accent1 3 4" xfId="5448"/>
    <cellStyle name="Accent1 3 4 2" xfId="5449"/>
    <cellStyle name="Accent1 3 4 3" xfId="5450"/>
    <cellStyle name="Accent1 3 5" xfId="5451"/>
    <cellStyle name="Accent1 3 6" xfId="5452"/>
    <cellStyle name="Accent1 3 7" xfId="5453"/>
    <cellStyle name="Accent1 30" xfId="5454"/>
    <cellStyle name="Accent1 30 2" xfId="5455"/>
    <cellStyle name="Accent1 30 3" xfId="5456"/>
    <cellStyle name="Accent1 30 4" xfId="5457"/>
    <cellStyle name="Accent1 31" xfId="5458"/>
    <cellStyle name="Accent1 32" xfId="5459"/>
    <cellStyle name="Accent1 33" xfId="34253"/>
    <cellStyle name="Accent1 4" xfId="5460"/>
    <cellStyle name="Accent1 4 2" xfId="5461"/>
    <cellStyle name="Accent1 4 2 2" xfId="5462"/>
    <cellStyle name="Accent1 4 2 3" xfId="5463"/>
    <cellStyle name="Accent1 4 2 4" xfId="5464"/>
    <cellStyle name="Accent1 4 2 5" xfId="5465"/>
    <cellStyle name="Accent1 4 2 6" xfId="5466"/>
    <cellStyle name="Accent1 4 2 7" xfId="5467"/>
    <cellStyle name="Accent1 4 3" xfId="5468"/>
    <cellStyle name="Accent1 4 3 2" xfId="5469"/>
    <cellStyle name="Accent1 4 3 3" xfId="5470"/>
    <cellStyle name="Accent1 4 3 4" xfId="5471"/>
    <cellStyle name="Accent1 4 3 5" xfId="5472"/>
    <cellStyle name="Accent1 4 3 6" xfId="5473"/>
    <cellStyle name="Accent1 4 3 7" xfId="5474"/>
    <cellStyle name="Accent1 4 4" xfId="5475"/>
    <cellStyle name="Accent1 4 5" xfId="5476"/>
    <cellStyle name="Accent1 4 6" xfId="5477"/>
    <cellStyle name="Accent1 4 7" xfId="5478"/>
    <cellStyle name="Accent1 4 8" xfId="5479"/>
    <cellStyle name="Accent1 4 9" xfId="5480"/>
    <cellStyle name="Accent1 5" xfId="5481"/>
    <cellStyle name="Accent1 5 2" xfId="5482"/>
    <cellStyle name="Accent1 5 2 2" xfId="5483"/>
    <cellStyle name="Accent1 5 2 3" xfId="5484"/>
    <cellStyle name="Accent1 5 2 4" xfId="5485"/>
    <cellStyle name="Accent1 5 2 5" xfId="5486"/>
    <cellStyle name="Accent1 5 2 6" xfId="5487"/>
    <cellStyle name="Accent1 5 2 7" xfId="5488"/>
    <cellStyle name="Accent1 5 3" xfId="5489"/>
    <cellStyle name="Accent1 5 3 2" xfId="5490"/>
    <cellStyle name="Accent1 5 3 3" xfId="5491"/>
    <cellStyle name="Accent1 5 3 4" xfId="5492"/>
    <cellStyle name="Accent1 5 3 5" xfId="5493"/>
    <cellStyle name="Accent1 5 3 6" xfId="5494"/>
    <cellStyle name="Accent1 5 3 7" xfId="5495"/>
    <cellStyle name="Accent1 5 4" xfId="5496"/>
    <cellStyle name="Accent1 5 5" xfId="5497"/>
    <cellStyle name="Accent1 5 6" xfId="5498"/>
    <cellStyle name="Accent1 5 7" xfId="5499"/>
    <cellStyle name="Accent1 5 8" xfId="5500"/>
    <cellStyle name="Accent1 5 9" xfId="5501"/>
    <cellStyle name="Accent1 6" xfId="5502"/>
    <cellStyle name="Accent1 6 2" xfId="5503"/>
    <cellStyle name="Accent1 6 2 2" xfId="5504"/>
    <cellStyle name="Accent1 6 2 3" xfId="5505"/>
    <cellStyle name="Accent1 6 2 4" xfId="5506"/>
    <cellStyle name="Accent1 6 2 5" xfId="5507"/>
    <cellStyle name="Accent1 6 2 6" xfId="5508"/>
    <cellStyle name="Accent1 6 2 7" xfId="5509"/>
    <cellStyle name="Accent1 6 3" xfId="5510"/>
    <cellStyle name="Accent1 6 3 2" xfId="5511"/>
    <cellStyle name="Accent1 6 3 3" xfId="5512"/>
    <cellStyle name="Accent1 6 3 4" xfId="5513"/>
    <cellStyle name="Accent1 6 3 5" xfId="5514"/>
    <cellStyle name="Accent1 6 3 6" xfId="5515"/>
    <cellStyle name="Accent1 6 3 7" xfId="5516"/>
    <cellStyle name="Accent1 6 4" xfId="5517"/>
    <cellStyle name="Accent1 6 5" xfId="5518"/>
    <cellStyle name="Accent1 6 6" xfId="5519"/>
    <cellStyle name="Accent1 6 7" xfId="5520"/>
    <cellStyle name="Accent1 6 8" xfId="5521"/>
    <cellStyle name="Accent1 6 9" xfId="5522"/>
    <cellStyle name="Accent1 7" xfId="5523"/>
    <cellStyle name="Accent1 7 2" xfId="5524"/>
    <cellStyle name="Accent1 7 2 2" xfId="5525"/>
    <cellStyle name="Accent1 7 2 3" xfId="5526"/>
    <cellStyle name="Accent1 7 2 4" xfId="5527"/>
    <cellStyle name="Accent1 7 2 5" xfId="5528"/>
    <cellStyle name="Accent1 7 2 6" xfId="5529"/>
    <cellStyle name="Accent1 7 2 7" xfId="5530"/>
    <cellStyle name="Accent1 7 3" xfId="5531"/>
    <cellStyle name="Accent1 7 3 2" xfId="5532"/>
    <cellStyle name="Accent1 7 3 3" xfId="5533"/>
    <cellStyle name="Accent1 7 3 4" xfId="5534"/>
    <cellStyle name="Accent1 7 3 5" xfId="5535"/>
    <cellStyle name="Accent1 7 3 6" xfId="5536"/>
    <cellStyle name="Accent1 7 3 7" xfId="5537"/>
    <cellStyle name="Accent1 7 4" xfId="5538"/>
    <cellStyle name="Accent1 7 5" xfId="5539"/>
    <cellStyle name="Accent1 7 6" xfId="5540"/>
    <cellStyle name="Accent1 7 7" xfId="5541"/>
    <cellStyle name="Accent1 7 8" xfId="5542"/>
    <cellStyle name="Accent1 7 9" xfId="5543"/>
    <cellStyle name="Accent1 8" xfId="5544"/>
    <cellStyle name="Accent1 8 2" xfId="5545"/>
    <cellStyle name="Accent1 8 2 2" xfId="5546"/>
    <cellStyle name="Accent1 8 2 3" xfId="5547"/>
    <cellStyle name="Accent1 8 2 4" xfId="5548"/>
    <cellStyle name="Accent1 8 2 5" xfId="5549"/>
    <cellStyle name="Accent1 8 2 6" xfId="5550"/>
    <cellStyle name="Accent1 8 2 7" xfId="5551"/>
    <cellStyle name="Accent1 8 3" xfId="5552"/>
    <cellStyle name="Accent1 8 3 2" xfId="5553"/>
    <cellStyle name="Accent1 8 3 3" xfId="5554"/>
    <cellStyle name="Accent1 8 3 4" xfId="5555"/>
    <cellStyle name="Accent1 8 3 5" xfId="5556"/>
    <cellStyle name="Accent1 8 3 6" xfId="5557"/>
    <cellStyle name="Accent1 8 3 7" xfId="5558"/>
    <cellStyle name="Accent1 8 4" xfId="5559"/>
    <cellStyle name="Accent1 8 5" xfId="5560"/>
    <cellStyle name="Accent1 8 6" xfId="5561"/>
    <cellStyle name="Accent1 8 7" xfId="5562"/>
    <cellStyle name="Accent1 8 8" xfId="5563"/>
    <cellStyle name="Accent1 8 9" xfId="5564"/>
    <cellStyle name="Accent1 9" xfId="5565"/>
    <cellStyle name="Accent1 9 2" xfId="5566"/>
    <cellStyle name="Accent1 9 3" xfId="5567"/>
    <cellStyle name="Accent1 9 4" xfId="5568"/>
    <cellStyle name="Accent2 10" xfId="5569"/>
    <cellStyle name="Accent2 10 2" xfId="5570"/>
    <cellStyle name="Accent2 10 3" xfId="5571"/>
    <cellStyle name="Accent2 10 4" xfId="5572"/>
    <cellStyle name="Accent2 11" xfId="5573"/>
    <cellStyle name="Accent2 11 2" xfId="5574"/>
    <cellStyle name="Accent2 11 3" xfId="5575"/>
    <cellStyle name="Accent2 11 4" xfId="5576"/>
    <cellStyle name="Accent2 12" xfId="5577"/>
    <cellStyle name="Accent2 12 2" xfId="5578"/>
    <cellStyle name="Accent2 12 3" xfId="5579"/>
    <cellStyle name="Accent2 12 4" xfId="5580"/>
    <cellStyle name="Accent2 13" xfId="5581"/>
    <cellStyle name="Accent2 13 2" xfId="5582"/>
    <cellStyle name="Accent2 13 3" xfId="5583"/>
    <cellStyle name="Accent2 13 4" xfId="5584"/>
    <cellStyle name="Accent2 14" xfId="5585"/>
    <cellStyle name="Accent2 14 2" xfId="5586"/>
    <cellStyle name="Accent2 14 3" xfId="5587"/>
    <cellStyle name="Accent2 14 4" xfId="5588"/>
    <cellStyle name="Accent2 15" xfId="5589"/>
    <cellStyle name="Accent2 15 2" xfId="5590"/>
    <cellStyle name="Accent2 15 3" xfId="5591"/>
    <cellStyle name="Accent2 15 4" xfId="5592"/>
    <cellStyle name="Accent2 16" xfId="5593"/>
    <cellStyle name="Accent2 16 2" xfId="5594"/>
    <cellStyle name="Accent2 16 3" xfId="5595"/>
    <cellStyle name="Accent2 16 4" xfId="5596"/>
    <cellStyle name="Accent2 17" xfId="5597"/>
    <cellStyle name="Accent2 17 2" xfId="5598"/>
    <cellStyle name="Accent2 17 3" xfId="5599"/>
    <cellStyle name="Accent2 17 4" xfId="5600"/>
    <cellStyle name="Accent2 18" xfId="5601"/>
    <cellStyle name="Accent2 18 2" xfId="5602"/>
    <cellStyle name="Accent2 18 3" xfId="5603"/>
    <cellStyle name="Accent2 18 4" xfId="5604"/>
    <cellStyle name="Accent2 19" xfId="5605"/>
    <cellStyle name="Accent2 19 2" xfId="5606"/>
    <cellStyle name="Accent2 19 3" xfId="5607"/>
    <cellStyle name="Accent2 19 4" xfId="5608"/>
    <cellStyle name="Accent2 2" xfId="5609"/>
    <cellStyle name="Accent2 2 10" xfId="5610"/>
    <cellStyle name="Accent2 2 10 2" xfId="5611"/>
    <cellStyle name="Accent2 2 10 2 2" xfId="5612"/>
    <cellStyle name="Accent2 2 10 2 3" xfId="5613"/>
    <cellStyle name="Accent2 2 10 2 4" xfId="5614"/>
    <cellStyle name="Accent2 2 10 2 5" xfId="5615"/>
    <cellStyle name="Accent2 2 10 2 6" xfId="5616"/>
    <cellStyle name="Accent2 2 10 2 7" xfId="5617"/>
    <cellStyle name="Accent2 2 10 3" xfId="5618"/>
    <cellStyle name="Accent2 2 10 4" xfId="5619"/>
    <cellStyle name="Accent2 2 10 5" xfId="5620"/>
    <cellStyle name="Accent2 2 10 6" xfId="5621"/>
    <cellStyle name="Accent2 2 10 7" xfId="5622"/>
    <cellStyle name="Accent2 2 10 8" xfId="5623"/>
    <cellStyle name="Accent2 2 11" xfId="5624"/>
    <cellStyle name="Accent2 2 11 2" xfId="5625"/>
    <cellStyle name="Accent2 2 11 3" xfId="5626"/>
    <cellStyle name="Accent2 2 11 4" xfId="5627"/>
    <cellStyle name="Accent2 2 12" xfId="5628"/>
    <cellStyle name="Accent2 2 13" xfId="5629"/>
    <cellStyle name="Accent2 2 14" xfId="5630"/>
    <cellStyle name="Accent2 2 15" xfId="5631"/>
    <cellStyle name="Accent2 2 16" xfId="5632"/>
    <cellStyle name="Accent2 2 17" xfId="5633"/>
    <cellStyle name="Accent2 2 18" xfId="5634"/>
    <cellStyle name="Accent2 2 19" xfId="5635"/>
    <cellStyle name="Accent2 2 2" xfId="5636"/>
    <cellStyle name="Accent2 2 20" xfId="5637"/>
    <cellStyle name="Accent2 2 21" xfId="5638"/>
    <cellStyle name="Accent2 2 22" xfId="5639"/>
    <cellStyle name="Accent2 2 3" xfId="5640"/>
    <cellStyle name="Accent2 2 4" xfId="5641"/>
    <cellStyle name="Accent2 2 5" xfId="5642"/>
    <cellStyle name="Accent2 2 6" xfId="5643"/>
    <cellStyle name="Accent2 2 7" xfId="5644"/>
    <cellStyle name="Accent2 2 8" xfId="5645"/>
    <cellStyle name="Accent2 2 8 2" xfId="5646"/>
    <cellStyle name="Accent2 2 8 2 2" xfId="5647"/>
    <cellStyle name="Accent2 2 8 2 3" xfId="5648"/>
    <cellStyle name="Accent2 2 8 2 4" xfId="5649"/>
    <cellStyle name="Accent2 2 8 2 5" xfId="5650"/>
    <cellStyle name="Accent2 2 8 2 6" xfId="5651"/>
    <cellStyle name="Accent2 2 8 2 7" xfId="5652"/>
    <cellStyle name="Accent2 2 8 3" xfId="5653"/>
    <cellStyle name="Accent2 2 8 4" xfId="5654"/>
    <cellStyle name="Accent2 2 8 5" xfId="5655"/>
    <cellStyle name="Accent2 2 8 6" xfId="5656"/>
    <cellStyle name="Accent2 2 8 7" xfId="5657"/>
    <cellStyle name="Accent2 2 8 8" xfId="5658"/>
    <cellStyle name="Accent2 2 9" xfId="5659"/>
    <cellStyle name="Accent2 2 9 2" xfId="5660"/>
    <cellStyle name="Accent2 2 9 2 2" xfId="5661"/>
    <cellStyle name="Accent2 2 9 2 3" xfId="5662"/>
    <cellStyle name="Accent2 2 9 2 4" xfId="5663"/>
    <cellStyle name="Accent2 2 9 2 5" xfId="5664"/>
    <cellStyle name="Accent2 2 9 2 6" xfId="5665"/>
    <cellStyle name="Accent2 2 9 2 7" xfId="5666"/>
    <cellStyle name="Accent2 2 9 3" xfId="5667"/>
    <cellStyle name="Accent2 2 9 4" xfId="5668"/>
    <cellStyle name="Accent2 2 9 5" xfId="5669"/>
    <cellStyle name="Accent2 2 9 6" xfId="5670"/>
    <cellStyle name="Accent2 2 9 7" xfId="5671"/>
    <cellStyle name="Accent2 2 9 8" xfId="5672"/>
    <cellStyle name="Accent2 20" xfId="5673"/>
    <cellStyle name="Accent2 20 2" xfId="5674"/>
    <cellStyle name="Accent2 20 3" xfId="5675"/>
    <cellStyle name="Accent2 20 4" xfId="5676"/>
    <cellStyle name="Accent2 21" xfId="5677"/>
    <cellStyle name="Accent2 21 2" xfId="5678"/>
    <cellStyle name="Accent2 21 3" xfId="5679"/>
    <cellStyle name="Accent2 21 4" xfId="5680"/>
    <cellStyle name="Accent2 22" xfId="5681"/>
    <cellStyle name="Accent2 22 2" xfId="5682"/>
    <cellStyle name="Accent2 22 3" xfId="5683"/>
    <cellStyle name="Accent2 22 4" xfId="5684"/>
    <cellStyle name="Accent2 23" xfId="5685"/>
    <cellStyle name="Accent2 23 2" xfId="5686"/>
    <cellStyle name="Accent2 23 3" xfId="5687"/>
    <cellStyle name="Accent2 23 4" xfId="5688"/>
    <cellStyle name="Accent2 24" xfId="5689"/>
    <cellStyle name="Accent2 24 2" xfId="5690"/>
    <cellStyle name="Accent2 24 3" xfId="5691"/>
    <cellStyle name="Accent2 24 4" xfId="5692"/>
    <cellStyle name="Accent2 25" xfId="5693"/>
    <cellStyle name="Accent2 25 2" xfId="5694"/>
    <cellStyle name="Accent2 25 3" xfId="5695"/>
    <cellStyle name="Accent2 25 4" xfId="5696"/>
    <cellStyle name="Accent2 26" xfId="5697"/>
    <cellStyle name="Accent2 26 2" xfId="5698"/>
    <cellStyle name="Accent2 26 3" xfId="5699"/>
    <cellStyle name="Accent2 26 4" xfId="5700"/>
    <cellStyle name="Accent2 27" xfId="5701"/>
    <cellStyle name="Accent2 27 2" xfId="5702"/>
    <cellStyle name="Accent2 27 3" xfId="5703"/>
    <cellStyle name="Accent2 27 4" xfId="5704"/>
    <cellStyle name="Accent2 28" xfId="5705"/>
    <cellStyle name="Accent2 28 2" xfId="5706"/>
    <cellStyle name="Accent2 28 3" xfId="5707"/>
    <cellStyle name="Accent2 28 4" xfId="5708"/>
    <cellStyle name="Accent2 29" xfId="5709"/>
    <cellStyle name="Accent2 29 2" xfId="5710"/>
    <cellStyle name="Accent2 29 3" xfId="5711"/>
    <cellStyle name="Accent2 29 4" xfId="5712"/>
    <cellStyle name="Accent2 3" xfId="5713"/>
    <cellStyle name="Accent2 3 2" xfId="5714"/>
    <cellStyle name="Accent2 3 2 2" xfId="5715"/>
    <cellStyle name="Accent2 3 2 2 2" xfId="5716"/>
    <cellStyle name="Accent2 3 2 2 2 2" xfId="5717"/>
    <cellStyle name="Accent2 3 2 2 2 3" xfId="5718"/>
    <cellStyle name="Accent2 3 2 2 2 4" xfId="5719"/>
    <cellStyle name="Accent2 3 2 2 2 5" xfId="5720"/>
    <cellStyle name="Accent2 3 2 2 2 6" xfId="5721"/>
    <cellStyle name="Accent2 3 2 2 2 7" xfId="5722"/>
    <cellStyle name="Accent2 3 2 2 3" xfId="5723"/>
    <cellStyle name="Accent2 3 2 2 4" xfId="5724"/>
    <cellStyle name="Accent2 3 2 2 5" xfId="5725"/>
    <cellStyle name="Accent2 3 2 2 6" xfId="5726"/>
    <cellStyle name="Accent2 3 2 2 7" xfId="5727"/>
    <cellStyle name="Accent2 3 2 2 8" xfId="5728"/>
    <cellStyle name="Accent2 3 2 3" xfId="5729"/>
    <cellStyle name="Accent2 3 2 4" xfId="5730"/>
    <cellStyle name="Accent2 3 2 5" xfId="5731"/>
    <cellStyle name="Accent2 3 2 6" xfId="5732"/>
    <cellStyle name="Accent2 3 2 7" xfId="5733"/>
    <cellStyle name="Accent2 3 2 8" xfId="5734"/>
    <cellStyle name="Accent2 3 3" xfId="5735"/>
    <cellStyle name="Accent2 3 4" xfId="5736"/>
    <cellStyle name="Accent2 3 4 2" xfId="5737"/>
    <cellStyle name="Accent2 3 4 3" xfId="5738"/>
    <cellStyle name="Accent2 3 5" xfId="5739"/>
    <cellStyle name="Accent2 3 6" xfId="5740"/>
    <cellStyle name="Accent2 3 7" xfId="5741"/>
    <cellStyle name="Accent2 30" xfId="5742"/>
    <cellStyle name="Accent2 30 2" xfId="5743"/>
    <cellStyle name="Accent2 30 3" xfId="5744"/>
    <cellStyle name="Accent2 30 4" xfId="5745"/>
    <cellStyle name="Accent2 31" xfId="5746"/>
    <cellStyle name="Accent2 32" xfId="5747"/>
    <cellStyle name="Accent2 33" xfId="34254"/>
    <cellStyle name="Accent2 4" xfId="5748"/>
    <cellStyle name="Accent2 4 2" xfId="5749"/>
    <cellStyle name="Accent2 4 2 2" xfId="5750"/>
    <cellStyle name="Accent2 4 2 3" xfId="5751"/>
    <cellStyle name="Accent2 4 2 4" xfId="5752"/>
    <cellStyle name="Accent2 4 2 5" xfId="5753"/>
    <cellStyle name="Accent2 4 2 6" xfId="5754"/>
    <cellStyle name="Accent2 4 2 7" xfId="5755"/>
    <cellStyle name="Accent2 4 3" xfId="5756"/>
    <cellStyle name="Accent2 4 3 2" xfId="5757"/>
    <cellStyle name="Accent2 4 3 3" xfId="5758"/>
    <cellStyle name="Accent2 4 3 4" xfId="5759"/>
    <cellStyle name="Accent2 4 3 5" xfId="5760"/>
    <cellStyle name="Accent2 4 3 6" xfId="5761"/>
    <cellStyle name="Accent2 4 3 7" xfId="5762"/>
    <cellStyle name="Accent2 4 4" xfId="5763"/>
    <cellStyle name="Accent2 4 5" xfId="5764"/>
    <cellStyle name="Accent2 4 6" xfId="5765"/>
    <cellStyle name="Accent2 4 7" xfId="5766"/>
    <cellStyle name="Accent2 4 8" xfId="5767"/>
    <cellStyle name="Accent2 4 9" xfId="5768"/>
    <cellStyle name="Accent2 5" xfId="5769"/>
    <cellStyle name="Accent2 5 2" xfId="5770"/>
    <cellStyle name="Accent2 5 2 2" xfId="5771"/>
    <cellStyle name="Accent2 5 2 3" xfId="5772"/>
    <cellStyle name="Accent2 5 2 4" xfId="5773"/>
    <cellStyle name="Accent2 5 2 5" xfId="5774"/>
    <cellStyle name="Accent2 5 2 6" xfId="5775"/>
    <cellStyle name="Accent2 5 2 7" xfId="5776"/>
    <cellStyle name="Accent2 5 3" xfId="5777"/>
    <cellStyle name="Accent2 5 3 2" xfId="5778"/>
    <cellStyle name="Accent2 5 3 3" xfId="5779"/>
    <cellStyle name="Accent2 5 3 4" xfId="5780"/>
    <cellStyle name="Accent2 5 3 5" xfId="5781"/>
    <cellStyle name="Accent2 5 3 6" xfId="5782"/>
    <cellStyle name="Accent2 5 3 7" xfId="5783"/>
    <cellStyle name="Accent2 5 4" xfId="5784"/>
    <cellStyle name="Accent2 5 5" xfId="5785"/>
    <cellStyle name="Accent2 5 6" xfId="5786"/>
    <cellStyle name="Accent2 5 7" xfId="5787"/>
    <cellStyle name="Accent2 5 8" xfId="5788"/>
    <cellStyle name="Accent2 5 9" xfId="5789"/>
    <cellStyle name="Accent2 6" xfId="5790"/>
    <cellStyle name="Accent2 6 2" xfId="5791"/>
    <cellStyle name="Accent2 6 2 2" xfId="5792"/>
    <cellStyle name="Accent2 6 2 3" xfId="5793"/>
    <cellStyle name="Accent2 6 2 4" xfId="5794"/>
    <cellStyle name="Accent2 6 2 5" xfId="5795"/>
    <cellStyle name="Accent2 6 2 6" xfId="5796"/>
    <cellStyle name="Accent2 6 2 7" xfId="5797"/>
    <cellStyle name="Accent2 6 3" xfId="5798"/>
    <cellStyle name="Accent2 6 3 2" xfId="5799"/>
    <cellStyle name="Accent2 6 3 3" xfId="5800"/>
    <cellStyle name="Accent2 6 3 4" xfId="5801"/>
    <cellStyle name="Accent2 6 3 5" xfId="5802"/>
    <cellStyle name="Accent2 6 3 6" xfId="5803"/>
    <cellStyle name="Accent2 6 3 7" xfId="5804"/>
    <cellStyle name="Accent2 6 4" xfId="5805"/>
    <cellStyle name="Accent2 6 5" xfId="5806"/>
    <cellStyle name="Accent2 6 6" xfId="5807"/>
    <cellStyle name="Accent2 6 7" xfId="5808"/>
    <cellStyle name="Accent2 6 8" xfId="5809"/>
    <cellStyle name="Accent2 6 9" xfId="5810"/>
    <cellStyle name="Accent2 7" xfId="5811"/>
    <cellStyle name="Accent2 7 2" xfId="5812"/>
    <cellStyle name="Accent2 7 2 2" xfId="5813"/>
    <cellStyle name="Accent2 7 2 3" xfId="5814"/>
    <cellStyle name="Accent2 7 2 4" xfId="5815"/>
    <cellStyle name="Accent2 7 2 5" xfId="5816"/>
    <cellStyle name="Accent2 7 2 6" xfId="5817"/>
    <cellStyle name="Accent2 7 2 7" xfId="5818"/>
    <cellStyle name="Accent2 7 3" xfId="5819"/>
    <cellStyle name="Accent2 7 3 2" xfId="5820"/>
    <cellStyle name="Accent2 7 3 3" xfId="5821"/>
    <cellStyle name="Accent2 7 3 4" xfId="5822"/>
    <cellStyle name="Accent2 7 3 5" xfId="5823"/>
    <cellStyle name="Accent2 7 3 6" xfId="5824"/>
    <cellStyle name="Accent2 7 3 7" xfId="5825"/>
    <cellStyle name="Accent2 7 4" xfId="5826"/>
    <cellStyle name="Accent2 7 5" xfId="5827"/>
    <cellStyle name="Accent2 7 6" xfId="5828"/>
    <cellStyle name="Accent2 7 7" xfId="5829"/>
    <cellStyle name="Accent2 7 8" xfId="5830"/>
    <cellStyle name="Accent2 7 9" xfId="5831"/>
    <cellStyle name="Accent2 8" xfId="5832"/>
    <cellStyle name="Accent2 8 2" xfId="5833"/>
    <cellStyle name="Accent2 8 2 2" xfId="5834"/>
    <cellStyle name="Accent2 8 2 3" xfId="5835"/>
    <cellStyle name="Accent2 8 2 4" xfId="5836"/>
    <cellStyle name="Accent2 8 2 5" xfId="5837"/>
    <cellStyle name="Accent2 8 2 6" xfId="5838"/>
    <cellStyle name="Accent2 8 2 7" xfId="5839"/>
    <cellStyle name="Accent2 8 3" xfId="5840"/>
    <cellStyle name="Accent2 8 3 2" xfId="5841"/>
    <cellStyle name="Accent2 8 3 3" xfId="5842"/>
    <cellStyle name="Accent2 8 3 4" xfId="5843"/>
    <cellStyle name="Accent2 8 3 5" xfId="5844"/>
    <cellStyle name="Accent2 8 3 6" xfId="5845"/>
    <cellStyle name="Accent2 8 3 7" xfId="5846"/>
    <cellStyle name="Accent2 8 4" xfId="5847"/>
    <cellStyle name="Accent2 8 5" xfId="5848"/>
    <cellStyle name="Accent2 8 6" xfId="5849"/>
    <cellStyle name="Accent2 8 7" xfId="5850"/>
    <cellStyle name="Accent2 8 8" xfId="5851"/>
    <cellStyle name="Accent2 8 9" xfId="5852"/>
    <cellStyle name="Accent2 9" xfId="5853"/>
    <cellStyle name="Accent2 9 2" xfId="5854"/>
    <cellStyle name="Accent2 9 3" xfId="5855"/>
    <cellStyle name="Accent2 9 4" xfId="5856"/>
    <cellStyle name="Accent3 10" xfId="5857"/>
    <cellStyle name="Accent3 10 2" xfId="5858"/>
    <cellStyle name="Accent3 10 3" xfId="5859"/>
    <cellStyle name="Accent3 10 4" xfId="5860"/>
    <cellStyle name="Accent3 11" xfId="5861"/>
    <cellStyle name="Accent3 11 2" xfId="5862"/>
    <cellStyle name="Accent3 11 3" xfId="5863"/>
    <cellStyle name="Accent3 11 4" xfId="5864"/>
    <cellStyle name="Accent3 12" xfId="5865"/>
    <cellStyle name="Accent3 12 2" xfId="5866"/>
    <cellStyle name="Accent3 12 3" xfId="5867"/>
    <cellStyle name="Accent3 12 4" xfId="5868"/>
    <cellStyle name="Accent3 13" xfId="5869"/>
    <cellStyle name="Accent3 13 2" xfId="5870"/>
    <cellStyle name="Accent3 13 3" xfId="5871"/>
    <cellStyle name="Accent3 13 4" xfId="5872"/>
    <cellStyle name="Accent3 14" xfId="5873"/>
    <cellStyle name="Accent3 14 2" xfId="5874"/>
    <cellStyle name="Accent3 14 3" xfId="5875"/>
    <cellStyle name="Accent3 14 4" xfId="5876"/>
    <cellStyle name="Accent3 15" xfId="5877"/>
    <cellStyle name="Accent3 15 2" xfId="5878"/>
    <cellStyle name="Accent3 15 3" xfId="5879"/>
    <cellStyle name="Accent3 15 4" xfId="5880"/>
    <cellStyle name="Accent3 16" xfId="5881"/>
    <cellStyle name="Accent3 16 2" xfId="5882"/>
    <cellStyle name="Accent3 16 3" xfId="5883"/>
    <cellStyle name="Accent3 16 4" xfId="5884"/>
    <cellStyle name="Accent3 17" xfId="5885"/>
    <cellStyle name="Accent3 17 2" xfId="5886"/>
    <cellStyle name="Accent3 17 3" xfId="5887"/>
    <cellStyle name="Accent3 17 4" xfId="5888"/>
    <cellStyle name="Accent3 18" xfId="5889"/>
    <cellStyle name="Accent3 18 2" xfId="5890"/>
    <cellStyle name="Accent3 18 3" xfId="5891"/>
    <cellStyle name="Accent3 18 4" xfId="5892"/>
    <cellStyle name="Accent3 19" xfId="5893"/>
    <cellStyle name="Accent3 19 2" xfId="5894"/>
    <cellStyle name="Accent3 19 3" xfId="5895"/>
    <cellStyle name="Accent3 19 4" xfId="5896"/>
    <cellStyle name="Accent3 2" xfId="5897"/>
    <cellStyle name="Accent3 2 10" xfId="5898"/>
    <cellStyle name="Accent3 2 10 2" xfId="5899"/>
    <cellStyle name="Accent3 2 10 2 2" xfId="5900"/>
    <cellStyle name="Accent3 2 10 2 3" xfId="5901"/>
    <cellStyle name="Accent3 2 10 2 4" xfId="5902"/>
    <cellStyle name="Accent3 2 10 2 5" xfId="5903"/>
    <cellStyle name="Accent3 2 10 2 6" xfId="5904"/>
    <cellStyle name="Accent3 2 10 2 7" xfId="5905"/>
    <cellStyle name="Accent3 2 10 3" xfId="5906"/>
    <cellStyle name="Accent3 2 10 4" xfId="5907"/>
    <cellStyle name="Accent3 2 10 5" xfId="5908"/>
    <cellStyle name="Accent3 2 10 6" xfId="5909"/>
    <cellStyle name="Accent3 2 10 7" xfId="5910"/>
    <cellStyle name="Accent3 2 10 8" xfId="5911"/>
    <cellStyle name="Accent3 2 11" xfId="5912"/>
    <cellStyle name="Accent3 2 11 2" xfId="5913"/>
    <cellStyle name="Accent3 2 11 3" xfId="5914"/>
    <cellStyle name="Accent3 2 11 4" xfId="5915"/>
    <cellStyle name="Accent3 2 12" xfId="5916"/>
    <cellStyle name="Accent3 2 13" xfId="5917"/>
    <cellStyle name="Accent3 2 14" xfId="5918"/>
    <cellStyle name="Accent3 2 15" xfId="5919"/>
    <cellStyle name="Accent3 2 16" xfId="5920"/>
    <cellStyle name="Accent3 2 17" xfId="5921"/>
    <cellStyle name="Accent3 2 18" xfId="5922"/>
    <cellStyle name="Accent3 2 19" xfId="5923"/>
    <cellStyle name="Accent3 2 2" xfId="5924"/>
    <cellStyle name="Accent3 2 20" xfId="5925"/>
    <cellStyle name="Accent3 2 21" xfId="5926"/>
    <cellStyle name="Accent3 2 22" xfId="5927"/>
    <cellStyle name="Accent3 2 3" xfId="5928"/>
    <cellStyle name="Accent3 2 4" xfId="5929"/>
    <cellStyle name="Accent3 2 5" xfId="5930"/>
    <cellStyle name="Accent3 2 6" xfId="5931"/>
    <cellStyle name="Accent3 2 7" xfId="5932"/>
    <cellStyle name="Accent3 2 8" xfId="5933"/>
    <cellStyle name="Accent3 2 8 2" xfId="5934"/>
    <cellStyle name="Accent3 2 8 2 2" xfId="5935"/>
    <cellStyle name="Accent3 2 8 2 3" xfId="5936"/>
    <cellStyle name="Accent3 2 8 2 4" xfId="5937"/>
    <cellStyle name="Accent3 2 8 2 5" xfId="5938"/>
    <cellStyle name="Accent3 2 8 2 6" xfId="5939"/>
    <cellStyle name="Accent3 2 8 2 7" xfId="5940"/>
    <cellStyle name="Accent3 2 8 3" xfId="5941"/>
    <cellStyle name="Accent3 2 8 4" xfId="5942"/>
    <cellStyle name="Accent3 2 8 5" xfId="5943"/>
    <cellStyle name="Accent3 2 8 6" xfId="5944"/>
    <cellStyle name="Accent3 2 8 7" xfId="5945"/>
    <cellStyle name="Accent3 2 8 8" xfId="5946"/>
    <cellStyle name="Accent3 2 9" xfId="5947"/>
    <cellStyle name="Accent3 2 9 2" xfId="5948"/>
    <cellStyle name="Accent3 2 9 2 2" xfId="5949"/>
    <cellStyle name="Accent3 2 9 2 3" xfId="5950"/>
    <cellStyle name="Accent3 2 9 2 4" xfId="5951"/>
    <cellStyle name="Accent3 2 9 2 5" xfId="5952"/>
    <cellStyle name="Accent3 2 9 2 6" xfId="5953"/>
    <cellStyle name="Accent3 2 9 2 7" xfId="5954"/>
    <cellStyle name="Accent3 2 9 3" xfId="5955"/>
    <cellStyle name="Accent3 2 9 4" xfId="5956"/>
    <cellStyle name="Accent3 2 9 5" xfId="5957"/>
    <cellStyle name="Accent3 2 9 6" xfId="5958"/>
    <cellStyle name="Accent3 2 9 7" xfId="5959"/>
    <cellStyle name="Accent3 2 9 8" xfId="5960"/>
    <cellStyle name="Accent3 20" xfId="5961"/>
    <cellStyle name="Accent3 20 2" xfId="5962"/>
    <cellStyle name="Accent3 20 3" xfId="5963"/>
    <cellStyle name="Accent3 20 4" xfId="5964"/>
    <cellStyle name="Accent3 21" xfId="5965"/>
    <cellStyle name="Accent3 21 2" xfId="5966"/>
    <cellStyle name="Accent3 21 3" xfId="5967"/>
    <cellStyle name="Accent3 21 4" xfId="5968"/>
    <cellStyle name="Accent3 22" xfId="5969"/>
    <cellStyle name="Accent3 22 2" xfId="5970"/>
    <cellStyle name="Accent3 22 3" xfId="5971"/>
    <cellStyle name="Accent3 22 4" xfId="5972"/>
    <cellStyle name="Accent3 23" xfId="5973"/>
    <cellStyle name="Accent3 23 2" xfId="5974"/>
    <cellStyle name="Accent3 23 3" xfId="5975"/>
    <cellStyle name="Accent3 23 4" xfId="5976"/>
    <cellStyle name="Accent3 24" xfId="5977"/>
    <cellStyle name="Accent3 24 2" xfId="5978"/>
    <cellStyle name="Accent3 24 3" xfId="5979"/>
    <cellStyle name="Accent3 24 4" xfId="5980"/>
    <cellStyle name="Accent3 25" xfId="5981"/>
    <cellStyle name="Accent3 25 2" xfId="5982"/>
    <cellStyle name="Accent3 25 3" xfId="5983"/>
    <cellStyle name="Accent3 25 4" xfId="5984"/>
    <cellStyle name="Accent3 26" xfId="5985"/>
    <cellStyle name="Accent3 26 2" xfId="5986"/>
    <cellStyle name="Accent3 26 3" xfId="5987"/>
    <cellStyle name="Accent3 26 4" xfId="5988"/>
    <cellStyle name="Accent3 27" xfId="5989"/>
    <cellStyle name="Accent3 27 2" xfId="5990"/>
    <cellStyle name="Accent3 27 3" xfId="5991"/>
    <cellStyle name="Accent3 27 4" xfId="5992"/>
    <cellStyle name="Accent3 28" xfId="5993"/>
    <cellStyle name="Accent3 28 2" xfId="5994"/>
    <cellStyle name="Accent3 28 3" xfId="5995"/>
    <cellStyle name="Accent3 28 4" xfId="5996"/>
    <cellStyle name="Accent3 29" xfId="5997"/>
    <cellStyle name="Accent3 29 2" xfId="5998"/>
    <cellStyle name="Accent3 29 3" xfId="5999"/>
    <cellStyle name="Accent3 29 4" xfId="6000"/>
    <cellStyle name="Accent3 3" xfId="6001"/>
    <cellStyle name="Accent3 3 2" xfId="6002"/>
    <cellStyle name="Accent3 3 2 2" xfId="6003"/>
    <cellStyle name="Accent3 3 2 2 2" xfId="6004"/>
    <cellStyle name="Accent3 3 2 2 2 2" xfId="6005"/>
    <cellStyle name="Accent3 3 2 2 2 3" xfId="6006"/>
    <cellStyle name="Accent3 3 2 2 2 4" xfId="6007"/>
    <cellStyle name="Accent3 3 2 2 2 5" xfId="6008"/>
    <cellStyle name="Accent3 3 2 2 2 6" xfId="6009"/>
    <cellStyle name="Accent3 3 2 2 2 7" xfId="6010"/>
    <cellStyle name="Accent3 3 2 2 3" xfId="6011"/>
    <cellStyle name="Accent3 3 2 2 4" xfId="6012"/>
    <cellStyle name="Accent3 3 2 2 5" xfId="6013"/>
    <cellStyle name="Accent3 3 2 2 6" xfId="6014"/>
    <cellStyle name="Accent3 3 2 2 7" xfId="6015"/>
    <cellStyle name="Accent3 3 2 2 8" xfId="6016"/>
    <cellStyle name="Accent3 3 2 3" xfId="6017"/>
    <cellStyle name="Accent3 3 2 4" xfId="6018"/>
    <cellStyle name="Accent3 3 2 5" xfId="6019"/>
    <cellStyle name="Accent3 3 2 6" xfId="6020"/>
    <cellStyle name="Accent3 3 2 7" xfId="6021"/>
    <cellStyle name="Accent3 3 2 8" xfId="6022"/>
    <cellStyle name="Accent3 3 3" xfId="6023"/>
    <cellStyle name="Accent3 3 4" xfId="6024"/>
    <cellStyle name="Accent3 3 4 2" xfId="6025"/>
    <cellStyle name="Accent3 3 4 3" xfId="6026"/>
    <cellStyle name="Accent3 3 5" xfId="6027"/>
    <cellStyle name="Accent3 3 6" xfId="6028"/>
    <cellStyle name="Accent3 3 7" xfId="6029"/>
    <cellStyle name="Accent3 30" xfId="6030"/>
    <cellStyle name="Accent3 30 2" xfId="6031"/>
    <cellStyle name="Accent3 30 3" xfId="6032"/>
    <cellStyle name="Accent3 30 4" xfId="6033"/>
    <cellStyle name="Accent3 31" xfId="6034"/>
    <cellStyle name="Accent3 32" xfId="6035"/>
    <cellStyle name="Accent3 33" xfId="34255"/>
    <cellStyle name="Accent3 4" xfId="6036"/>
    <cellStyle name="Accent3 4 2" xfId="6037"/>
    <cellStyle name="Accent3 4 2 2" xfId="6038"/>
    <cellStyle name="Accent3 4 2 3" xfId="6039"/>
    <cellStyle name="Accent3 4 2 4" xfId="6040"/>
    <cellStyle name="Accent3 4 2 5" xfId="6041"/>
    <cellStyle name="Accent3 4 2 6" xfId="6042"/>
    <cellStyle name="Accent3 4 2 7" xfId="6043"/>
    <cellStyle name="Accent3 4 3" xfId="6044"/>
    <cellStyle name="Accent3 4 3 2" xfId="6045"/>
    <cellStyle name="Accent3 4 3 3" xfId="6046"/>
    <cellStyle name="Accent3 4 3 4" xfId="6047"/>
    <cellStyle name="Accent3 4 3 5" xfId="6048"/>
    <cellStyle name="Accent3 4 3 6" xfId="6049"/>
    <cellStyle name="Accent3 4 3 7" xfId="6050"/>
    <cellStyle name="Accent3 4 4" xfId="6051"/>
    <cellStyle name="Accent3 4 5" xfId="6052"/>
    <cellStyle name="Accent3 4 6" xfId="6053"/>
    <cellStyle name="Accent3 4 7" xfId="6054"/>
    <cellStyle name="Accent3 4 8" xfId="6055"/>
    <cellStyle name="Accent3 4 9" xfId="6056"/>
    <cellStyle name="Accent3 5" xfId="6057"/>
    <cellStyle name="Accent3 5 2" xfId="6058"/>
    <cellStyle name="Accent3 5 2 2" xfId="6059"/>
    <cellStyle name="Accent3 5 2 3" xfId="6060"/>
    <cellStyle name="Accent3 5 2 4" xfId="6061"/>
    <cellStyle name="Accent3 5 2 5" xfId="6062"/>
    <cellStyle name="Accent3 5 2 6" xfId="6063"/>
    <cellStyle name="Accent3 5 2 7" xfId="6064"/>
    <cellStyle name="Accent3 5 3" xfId="6065"/>
    <cellStyle name="Accent3 5 3 2" xfId="6066"/>
    <cellStyle name="Accent3 5 3 3" xfId="6067"/>
    <cellStyle name="Accent3 5 3 4" xfId="6068"/>
    <cellStyle name="Accent3 5 3 5" xfId="6069"/>
    <cellStyle name="Accent3 5 3 6" xfId="6070"/>
    <cellStyle name="Accent3 5 3 7" xfId="6071"/>
    <cellStyle name="Accent3 5 4" xfId="6072"/>
    <cellStyle name="Accent3 5 5" xfId="6073"/>
    <cellStyle name="Accent3 5 6" xfId="6074"/>
    <cellStyle name="Accent3 5 7" xfId="6075"/>
    <cellStyle name="Accent3 5 8" xfId="6076"/>
    <cellStyle name="Accent3 5 9" xfId="6077"/>
    <cellStyle name="Accent3 6" xfId="6078"/>
    <cellStyle name="Accent3 6 2" xfId="6079"/>
    <cellStyle name="Accent3 6 2 2" xfId="6080"/>
    <cellStyle name="Accent3 6 2 3" xfId="6081"/>
    <cellStyle name="Accent3 6 2 4" xfId="6082"/>
    <cellStyle name="Accent3 6 2 5" xfId="6083"/>
    <cellStyle name="Accent3 6 2 6" xfId="6084"/>
    <cellStyle name="Accent3 6 2 7" xfId="6085"/>
    <cellStyle name="Accent3 6 3" xfId="6086"/>
    <cellStyle name="Accent3 6 3 2" xfId="6087"/>
    <cellStyle name="Accent3 6 3 3" xfId="6088"/>
    <cellStyle name="Accent3 6 3 4" xfId="6089"/>
    <cellStyle name="Accent3 6 3 5" xfId="6090"/>
    <cellStyle name="Accent3 6 3 6" xfId="6091"/>
    <cellStyle name="Accent3 6 3 7" xfId="6092"/>
    <cellStyle name="Accent3 6 4" xfId="6093"/>
    <cellStyle name="Accent3 6 5" xfId="6094"/>
    <cellStyle name="Accent3 6 6" xfId="6095"/>
    <cellStyle name="Accent3 6 7" xfId="6096"/>
    <cellStyle name="Accent3 6 8" xfId="6097"/>
    <cellStyle name="Accent3 6 9" xfId="6098"/>
    <cellStyle name="Accent3 7" xfId="6099"/>
    <cellStyle name="Accent3 7 2" xfId="6100"/>
    <cellStyle name="Accent3 7 2 2" xfId="6101"/>
    <cellStyle name="Accent3 7 2 3" xfId="6102"/>
    <cellStyle name="Accent3 7 2 4" xfId="6103"/>
    <cellStyle name="Accent3 7 2 5" xfId="6104"/>
    <cellStyle name="Accent3 7 2 6" xfId="6105"/>
    <cellStyle name="Accent3 7 2 7" xfId="6106"/>
    <cellStyle name="Accent3 7 3" xfId="6107"/>
    <cellStyle name="Accent3 7 3 2" xfId="6108"/>
    <cellStyle name="Accent3 7 3 3" xfId="6109"/>
    <cellStyle name="Accent3 7 3 4" xfId="6110"/>
    <cellStyle name="Accent3 7 3 5" xfId="6111"/>
    <cellStyle name="Accent3 7 3 6" xfId="6112"/>
    <cellStyle name="Accent3 7 3 7" xfId="6113"/>
    <cellStyle name="Accent3 7 4" xfId="6114"/>
    <cellStyle name="Accent3 7 5" xfId="6115"/>
    <cellStyle name="Accent3 7 6" xfId="6116"/>
    <cellStyle name="Accent3 7 7" xfId="6117"/>
    <cellStyle name="Accent3 7 8" xfId="6118"/>
    <cellStyle name="Accent3 7 9" xfId="6119"/>
    <cellStyle name="Accent3 8" xfId="6120"/>
    <cellStyle name="Accent3 8 2" xfId="6121"/>
    <cellStyle name="Accent3 8 2 2" xfId="6122"/>
    <cellStyle name="Accent3 8 2 3" xfId="6123"/>
    <cellStyle name="Accent3 8 2 4" xfId="6124"/>
    <cellStyle name="Accent3 8 2 5" xfId="6125"/>
    <cellStyle name="Accent3 8 2 6" xfId="6126"/>
    <cellStyle name="Accent3 8 2 7" xfId="6127"/>
    <cellStyle name="Accent3 8 3" xfId="6128"/>
    <cellStyle name="Accent3 8 3 2" xfId="6129"/>
    <cellStyle name="Accent3 8 3 3" xfId="6130"/>
    <cellStyle name="Accent3 8 3 4" xfId="6131"/>
    <cellStyle name="Accent3 8 3 5" xfId="6132"/>
    <cellStyle name="Accent3 8 3 6" xfId="6133"/>
    <cellStyle name="Accent3 8 3 7" xfId="6134"/>
    <cellStyle name="Accent3 8 4" xfId="6135"/>
    <cellStyle name="Accent3 8 5" xfId="6136"/>
    <cellStyle name="Accent3 8 6" xfId="6137"/>
    <cellStyle name="Accent3 8 7" xfId="6138"/>
    <cellStyle name="Accent3 8 8" xfId="6139"/>
    <cellStyle name="Accent3 8 9" xfId="6140"/>
    <cellStyle name="Accent3 9" xfId="6141"/>
    <cellStyle name="Accent3 9 2" xfId="6142"/>
    <cellStyle name="Accent3 9 3" xfId="6143"/>
    <cellStyle name="Accent3 9 4" xfId="6144"/>
    <cellStyle name="Accent4 10" xfId="6145"/>
    <cellStyle name="Accent4 10 2" xfId="6146"/>
    <cellStyle name="Accent4 10 3" xfId="6147"/>
    <cellStyle name="Accent4 10 4" xfId="6148"/>
    <cellStyle name="Accent4 11" xfId="6149"/>
    <cellStyle name="Accent4 11 2" xfId="6150"/>
    <cellStyle name="Accent4 11 3" xfId="6151"/>
    <cellStyle name="Accent4 11 4" xfId="6152"/>
    <cellStyle name="Accent4 12" xfId="6153"/>
    <cellStyle name="Accent4 12 2" xfId="6154"/>
    <cellStyle name="Accent4 12 3" xfId="6155"/>
    <cellStyle name="Accent4 12 4" xfId="6156"/>
    <cellStyle name="Accent4 13" xfId="6157"/>
    <cellStyle name="Accent4 13 2" xfId="6158"/>
    <cellStyle name="Accent4 13 3" xfId="6159"/>
    <cellStyle name="Accent4 13 4" xfId="6160"/>
    <cellStyle name="Accent4 14" xfId="6161"/>
    <cellStyle name="Accent4 14 2" xfId="6162"/>
    <cellStyle name="Accent4 14 3" xfId="6163"/>
    <cellStyle name="Accent4 14 4" xfId="6164"/>
    <cellStyle name="Accent4 15" xfId="6165"/>
    <cellStyle name="Accent4 15 2" xfId="6166"/>
    <cellStyle name="Accent4 15 3" xfId="6167"/>
    <cellStyle name="Accent4 15 4" xfId="6168"/>
    <cellStyle name="Accent4 16" xfId="6169"/>
    <cellStyle name="Accent4 16 2" xfId="6170"/>
    <cellStyle name="Accent4 16 3" xfId="6171"/>
    <cellStyle name="Accent4 16 4" xfId="6172"/>
    <cellStyle name="Accent4 17" xfId="6173"/>
    <cellStyle name="Accent4 17 2" xfId="6174"/>
    <cellStyle name="Accent4 17 3" xfId="6175"/>
    <cellStyle name="Accent4 17 4" xfId="6176"/>
    <cellStyle name="Accent4 18" xfId="6177"/>
    <cellStyle name="Accent4 18 2" xfId="6178"/>
    <cellStyle name="Accent4 18 3" xfId="6179"/>
    <cellStyle name="Accent4 18 4" xfId="6180"/>
    <cellStyle name="Accent4 19" xfId="6181"/>
    <cellStyle name="Accent4 19 2" xfId="6182"/>
    <cellStyle name="Accent4 19 3" xfId="6183"/>
    <cellStyle name="Accent4 19 4" xfId="6184"/>
    <cellStyle name="Accent4 2" xfId="6185"/>
    <cellStyle name="Accent4 2 10" xfId="6186"/>
    <cellStyle name="Accent4 2 10 2" xfId="6187"/>
    <cellStyle name="Accent4 2 10 2 2" xfId="6188"/>
    <cellStyle name="Accent4 2 10 2 3" xfId="6189"/>
    <cellStyle name="Accent4 2 10 2 4" xfId="6190"/>
    <cellStyle name="Accent4 2 10 2 5" xfId="6191"/>
    <cellStyle name="Accent4 2 10 2 6" xfId="6192"/>
    <cellStyle name="Accent4 2 10 2 7" xfId="6193"/>
    <cellStyle name="Accent4 2 10 3" xfId="6194"/>
    <cellStyle name="Accent4 2 10 4" xfId="6195"/>
    <cellStyle name="Accent4 2 10 5" xfId="6196"/>
    <cellStyle name="Accent4 2 10 6" xfId="6197"/>
    <cellStyle name="Accent4 2 10 7" xfId="6198"/>
    <cellStyle name="Accent4 2 10 8" xfId="6199"/>
    <cellStyle name="Accent4 2 11" xfId="6200"/>
    <cellStyle name="Accent4 2 11 2" xfId="6201"/>
    <cellStyle name="Accent4 2 11 3" xfId="6202"/>
    <cellStyle name="Accent4 2 11 4" xfId="6203"/>
    <cellStyle name="Accent4 2 12" xfId="6204"/>
    <cellStyle name="Accent4 2 13" xfId="6205"/>
    <cellStyle name="Accent4 2 14" xfId="6206"/>
    <cellStyle name="Accent4 2 15" xfId="6207"/>
    <cellStyle name="Accent4 2 16" xfId="6208"/>
    <cellStyle name="Accent4 2 17" xfId="6209"/>
    <cellStyle name="Accent4 2 18" xfId="6210"/>
    <cellStyle name="Accent4 2 19" xfId="6211"/>
    <cellStyle name="Accent4 2 2" xfId="6212"/>
    <cellStyle name="Accent4 2 20" xfId="6213"/>
    <cellStyle name="Accent4 2 21" xfId="6214"/>
    <cellStyle name="Accent4 2 22" xfId="6215"/>
    <cellStyle name="Accent4 2 3" xfId="6216"/>
    <cellStyle name="Accent4 2 4" xfId="6217"/>
    <cellStyle name="Accent4 2 5" xfId="6218"/>
    <cellStyle name="Accent4 2 6" xfId="6219"/>
    <cellStyle name="Accent4 2 7" xfId="6220"/>
    <cellStyle name="Accent4 2 8" xfId="6221"/>
    <cellStyle name="Accent4 2 8 2" xfId="6222"/>
    <cellStyle name="Accent4 2 8 2 2" xfId="6223"/>
    <cellStyle name="Accent4 2 8 2 3" xfId="6224"/>
    <cellStyle name="Accent4 2 8 2 4" xfId="6225"/>
    <cellStyle name="Accent4 2 8 2 5" xfId="6226"/>
    <cellStyle name="Accent4 2 8 2 6" xfId="6227"/>
    <cellStyle name="Accent4 2 8 2 7" xfId="6228"/>
    <cellStyle name="Accent4 2 8 3" xfId="6229"/>
    <cellStyle name="Accent4 2 8 4" xfId="6230"/>
    <cellStyle name="Accent4 2 8 5" xfId="6231"/>
    <cellStyle name="Accent4 2 8 6" xfId="6232"/>
    <cellStyle name="Accent4 2 8 7" xfId="6233"/>
    <cellStyle name="Accent4 2 8 8" xfId="6234"/>
    <cellStyle name="Accent4 2 9" xfId="6235"/>
    <cellStyle name="Accent4 2 9 2" xfId="6236"/>
    <cellStyle name="Accent4 2 9 2 2" xfId="6237"/>
    <cellStyle name="Accent4 2 9 2 3" xfId="6238"/>
    <cellStyle name="Accent4 2 9 2 4" xfId="6239"/>
    <cellStyle name="Accent4 2 9 2 5" xfId="6240"/>
    <cellStyle name="Accent4 2 9 2 6" xfId="6241"/>
    <cellStyle name="Accent4 2 9 2 7" xfId="6242"/>
    <cellStyle name="Accent4 2 9 3" xfId="6243"/>
    <cellStyle name="Accent4 2 9 4" xfId="6244"/>
    <cellStyle name="Accent4 2 9 5" xfId="6245"/>
    <cellStyle name="Accent4 2 9 6" xfId="6246"/>
    <cellStyle name="Accent4 2 9 7" xfId="6247"/>
    <cellStyle name="Accent4 2 9 8" xfId="6248"/>
    <cellStyle name="Accent4 20" xfId="6249"/>
    <cellStyle name="Accent4 20 2" xfId="6250"/>
    <cellStyle name="Accent4 20 3" xfId="6251"/>
    <cellStyle name="Accent4 20 4" xfId="6252"/>
    <cellStyle name="Accent4 21" xfId="6253"/>
    <cellStyle name="Accent4 21 2" xfId="6254"/>
    <cellStyle name="Accent4 21 3" xfId="6255"/>
    <cellStyle name="Accent4 21 4" xfId="6256"/>
    <cellStyle name="Accent4 22" xfId="6257"/>
    <cellStyle name="Accent4 22 2" xfId="6258"/>
    <cellStyle name="Accent4 22 3" xfId="6259"/>
    <cellStyle name="Accent4 22 4" xfId="6260"/>
    <cellStyle name="Accent4 23" xfId="6261"/>
    <cellStyle name="Accent4 23 2" xfId="6262"/>
    <cellStyle name="Accent4 23 3" xfId="6263"/>
    <cellStyle name="Accent4 23 4" xfId="6264"/>
    <cellStyle name="Accent4 24" xfId="6265"/>
    <cellStyle name="Accent4 24 2" xfId="6266"/>
    <cellStyle name="Accent4 24 3" xfId="6267"/>
    <cellStyle name="Accent4 24 4" xfId="6268"/>
    <cellStyle name="Accent4 25" xfId="6269"/>
    <cellStyle name="Accent4 25 2" xfId="6270"/>
    <cellStyle name="Accent4 25 3" xfId="6271"/>
    <cellStyle name="Accent4 25 4" xfId="6272"/>
    <cellStyle name="Accent4 26" xfId="6273"/>
    <cellStyle name="Accent4 26 2" xfId="6274"/>
    <cellStyle name="Accent4 26 3" xfId="6275"/>
    <cellStyle name="Accent4 26 4" xfId="6276"/>
    <cellStyle name="Accent4 27" xfId="6277"/>
    <cellStyle name="Accent4 27 2" xfId="6278"/>
    <cellStyle name="Accent4 27 3" xfId="6279"/>
    <cellStyle name="Accent4 27 4" xfId="6280"/>
    <cellStyle name="Accent4 28" xfId="6281"/>
    <cellStyle name="Accent4 28 2" xfId="6282"/>
    <cellStyle name="Accent4 28 3" xfId="6283"/>
    <cellStyle name="Accent4 28 4" xfId="6284"/>
    <cellStyle name="Accent4 29" xfId="6285"/>
    <cellStyle name="Accent4 29 2" xfId="6286"/>
    <cellStyle name="Accent4 29 3" xfId="6287"/>
    <cellStyle name="Accent4 29 4" xfId="6288"/>
    <cellStyle name="Accent4 3" xfId="6289"/>
    <cellStyle name="Accent4 3 2" xfId="6290"/>
    <cellStyle name="Accent4 3 2 2" xfId="6291"/>
    <cellStyle name="Accent4 3 2 2 2" xfId="6292"/>
    <cellStyle name="Accent4 3 2 2 2 2" xfId="6293"/>
    <cellStyle name="Accent4 3 2 2 2 3" xfId="6294"/>
    <cellStyle name="Accent4 3 2 2 2 4" xfId="6295"/>
    <cellStyle name="Accent4 3 2 2 2 5" xfId="6296"/>
    <cellStyle name="Accent4 3 2 2 2 6" xfId="6297"/>
    <cellStyle name="Accent4 3 2 2 2 7" xfId="6298"/>
    <cellStyle name="Accent4 3 2 2 3" xfId="6299"/>
    <cellStyle name="Accent4 3 2 2 4" xfId="6300"/>
    <cellStyle name="Accent4 3 2 2 5" xfId="6301"/>
    <cellStyle name="Accent4 3 2 2 6" xfId="6302"/>
    <cellStyle name="Accent4 3 2 2 7" xfId="6303"/>
    <cellStyle name="Accent4 3 2 2 8" xfId="6304"/>
    <cellStyle name="Accent4 3 2 3" xfId="6305"/>
    <cellStyle name="Accent4 3 2 4" xfId="6306"/>
    <cellStyle name="Accent4 3 2 5" xfId="6307"/>
    <cellStyle name="Accent4 3 2 6" xfId="6308"/>
    <cellStyle name="Accent4 3 2 7" xfId="6309"/>
    <cellStyle name="Accent4 3 2 8" xfId="6310"/>
    <cellStyle name="Accent4 3 3" xfId="6311"/>
    <cellStyle name="Accent4 3 4" xfId="6312"/>
    <cellStyle name="Accent4 3 4 2" xfId="6313"/>
    <cellStyle name="Accent4 3 4 3" xfId="6314"/>
    <cellStyle name="Accent4 3 5" xfId="6315"/>
    <cellStyle name="Accent4 3 6" xfId="6316"/>
    <cellStyle name="Accent4 3 7" xfId="6317"/>
    <cellStyle name="Accent4 30" xfId="6318"/>
    <cellStyle name="Accent4 30 2" xfId="6319"/>
    <cellStyle name="Accent4 30 3" xfId="6320"/>
    <cellStyle name="Accent4 30 4" xfId="6321"/>
    <cellStyle name="Accent4 31" xfId="6322"/>
    <cellStyle name="Accent4 32" xfId="6323"/>
    <cellStyle name="Accent4 33" xfId="34256"/>
    <cellStyle name="Accent4 4" xfId="6324"/>
    <cellStyle name="Accent4 4 2" xfId="6325"/>
    <cellStyle name="Accent4 4 2 2" xfId="6326"/>
    <cellStyle name="Accent4 4 2 3" xfId="6327"/>
    <cellStyle name="Accent4 4 2 4" xfId="6328"/>
    <cellStyle name="Accent4 4 2 5" xfId="6329"/>
    <cellStyle name="Accent4 4 2 6" xfId="6330"/>
    <cellStyle name="Accent4 4 2 7" xfId="6331"/>
    <cellStyle name="Accent4 4 3" xfId="6332"/>
    <cellStyle name="Accent4 4 3 2" xfId="6333"/>
    <cellStyle name="Accent4 4 3 3" xfId="6334"/>
    <cellStyle name="Accent4 4 3 4" xfId="6335"/>
    <cellStyle name="Accent4 4 3 5" xfId="6336"/>
    <cellStyle name="Accent4 4 3 6" xfId="6337"/>
    <cellStyle name="Accent4 4 3 7" xfId="6338"/>
    <cellStyle name="Accent4 4 4" xfId="6339"/>
    <cellStyle name="Accent4 4 5" xfId="6340"/>
    <cellStyle name="Accent4 4 6" xfId="6341"/>
    <cellStyle name="Accent4 4 7" xfId="6342"/>
    <cellStyle name="Accent4 4 8" xfId="6343"/>
    <cellStyle name="Accent4 4 9" xfId="6344"/>
    <cellStyle name="Accent4 5" xfId="6345"/>
    <cellStyle name="Accent4 5 2" xfId="6346"/>
    <cellStyle name="Accent4 5 2 2" xfId="6347"/>
    <cellStyle name="Accent4 5 2 3" xfId="6348"/>
    <cellStyle name="Accent4 5 2 4" xfId="6349"/>
    <cellStyle name="Accent4 5 2 5" xfId="6350"/>
    <cellStyle name="Accent4 5 2 6" xfId="6351"/>
    <cellStyle name="Accent4 5 2 7" xfId="6352"/>
    <cellStyle name="Accent4 5 3" xfId="6353"/>
    <cellStyle name="Accent4 5 3 2" xfId="6354"/>
    <cellStyle name="Accent4 5 3 3" xfId="6355"/>
    <cellStyle name="Accent4 5 3 4" xfId="6356"/>
    <cellStyle name="Accent4 5 3 5" xfId="6357"/>
    <cellStyle name="Accent4 5 3 6" xfId="6358"/>
    <cellStyle name="Accent4 5 3 7" xfId="6359"/>
    <cellStyle name="Accent4 5 4" xfId="6360"/>
    <cellStyle name="Accent4 5 5" xfId="6361"/>
    <cellStyle name="Accent4 5 6" xfId="6362"/>
    <cellStyle name="Accent4 5 7" xfId="6363"/>
    <cellStyle name="Accent4 5 8" xfId="6364"/>
    <cellStyle name="Accent4 5 9" xfId="6365"/>
    <cellStyle name="Accent4 6" xfId="6366"/>
    <cellStyle name="Accent4 6 2" xfId="6367"/>
    <cellStyle name="Accent4 6 2 2" xfId="6368"/>
    <cellStyle name="Accent4 6 2 3" xfId="6369"/>
    <cellStyle name="Accent4 6 2 4" xfId="6370"/>
    <cellStyle name="Accent4 6 2 5" xfId="6371"/>
    <cellStyle name="Accent4 6 2 6" xfId="6372"/>
    <cellStyle name="Accent4 6 2 7" xfId="6373"/>
    <cellStyle name="Accent4 6 3" xfId="6374"/>
    <cellStyle name="Accent4 6 3 2" xfId="6375"/>
    <cellStyle name="Accent4 6 3 3" xfId="6376"/>
    <cellStyle name="Accent4 6 3 4" xfId="6377"/>
    <cellStyle name="Accent4 6 3 5" xfId="6378"/>
    <cellStyle name="Accent4 6 3 6" xfId="6379"/>
    <cellStyle name="Accent4 6 3 7" xfId="6380"/>
    <cellStyle name="Accent4 6 4" xfId="6381"/>
    <cellStyle name="Accent4 6 5" xfId="6382"/>
    <cellStyle name="Accent4 6 6" xfId="6383"/>
    <cellStyle name="Accent4 6 7" xfId="6384"/>
    <cellStyle name="Accent4 6 8" xfId="6385"/>
    <cellStyle name="Accent4 6 9" xfId="6386"/>
    <cellStyle name="Accent4 7" xfId="6387"/>
    <cellStyle name="Accent4 7 2" xfId="6388"/>
    <cellStyle name="Accent4 7 2 2" xfId="6389"/>
    <cellStyle name="Accent4 7 2 3" xfId="6390"/>
    <cellStyle name="Accent4 7 2 4" xfId="6391"/>
    <cellStyle name="Accent4 7 2 5" xfId="6392"/>
    <cellStyle name="Accent4 7 2 6" xfId="6393"/>
    <cellStyle name="Accent4 7 2 7" xfId="6394"/>
    <cellStyle name="Accent4 7 3" xfId="6395"/>
    <cellStyle name="Accent4 7 3 2" xfId="6396"/>
    <cellStyle name="Accent4 7 3 3" xfId="6397"/>
    <cellStyle name="Accent4 7 3 4" xfId="6398"/>
    <cellStyle name="Accent4 7 3 5" xfId="6399"/>
    <cellStyle name="Accent4 7 3 6" xfId="6400"/>
    <cellStyle name="Accent4 7 3 7" xfId="6401"/>
    <cellStyle name="Accent4 7 4" xfId="6402"/>
    <cellStyle name="Accent4 7 5" xfId="6403"/>
    <cellStyle name="Accent4 7 6" xfId="6404"/>
    <cellStyle name="Accent4 7 7" xfId="6405"/>
    <cellStyle name="Accent4 7 8" xfId="6406"/>
    <cellStyle name="Accent4 7 9" xfId="6407"/>
    <cellStyle name="Accent4 8" xfId="6408"/>
    <cellStyle name="Accent4 8 2" xfId="6409"/>
    <cellStyle name="Accent4 8 2 2" xfId="6410"/>
    <cellStyle name="Accent4 8 2 3" xfId="6411"/>
    <cellStyle name="Accent4 8 2 4" xfId="6412"/>
    <cellStyle name="Accent4 8 2 5" xfId="6413"/>
    <cellStyle name="Accent4 8 2 6" xfId="6414"/>
    <cellStyle name="Accent4 8 2 7" xfId="6415"/>
    <cellStyle name="Accent4 8 3" xfId="6416"/>
    <cellStyle name="Accent4 8 3 2" xfId="6417"/>
    <cellStyle name="Accent4 8 3 3" xfId="6418"/>
    <cellStyle name="Accent4 8 3 4" xfId="6419"/>
    <cellStyle name="Accent4 8 3 5" xfId="6420"/>
    <cellStyle name="Accent4 8 3 6" xfId="6421"/>
    <cellStyle name="Accent4 8 3 7" xfId="6422"/>
    <cellStyle name="Accent4 8 4" xfId="6423"/>
    <cellStyle name="Accent4 8 5" xfId="6424"/>
    <cellStyle name="Accent4 8 6" xfId="6425"/>
    <cellStyle name="Accent4 8 7" xfId="6426"/>
    <cellStyle name="Accent4 8 8" xfId="6427"/>
    <cellStyle name="Accent4 8 9" xfId="6428"/>
    <cellStyle name="Accent4 9" xfId="6429"/>
    <cellStyle name="Accent4 9 2" xfId="6430"/>
    <cellStyle name="Accent4 9 3" xfId="6431"/>
    <cellStyle name="Accent4 9 4" xfId="6432"/>
    <cellStyle name="Accent5 10" xfId="6433"/>
    <cellStyle name="Accent5 10 2" xfId="6434"/>
    <cellStyle name="Accent5 10 3" xfId="6435"/>
    <cellStyle name="Accent5 10 4" xfId="6436"/>
    <cellStyle name="Accent5 11" xfId="6437"/>
    <cellStyle name="Accent5 11 2" xfId="6438"/>
    <cellStyle name="Accent5 11 3" xfId="6439"/>
    <cellStyle name="Accent5 11 4" xfId="6440"/>
    <cellStyle name="Accent5 12" xfId="6441"/>
    <cellStyle name="Accent5 12 2" xfId="6442"/>
    <cellStyle name="Accent5 12 3" xfId="6443"/>
    <cellStyle name="Accent5 12 4" xfId="6444"/>
    <cellStyle name="Accent5 13" xfId="6445"/>
    <cellStyle name="Accent5 13 2" xfId="6446"/>
    <cellStyle name="Accent5 13 3" xfId="6447"/>
    <cellStyle name="Accent5 13 4" xfId="6448"/>
    <cellStyle name="Accent5 14" xfId="6449"/>
    <cellStyle name="Accent5 14 2" xfId="6450"/>
    <cellStyle name="Accent5 14 3" xfId="6451"/>
    <cellStyle name="Accent5 14 4" xfId="6452"/>
    <cellStyle name="Accent5 15" xfId="6453"/>
    <cellStyle name="Accent5 15 2" xfId="6454"/>
    <cellStyle name="Accent5 15 3" xfId="6455"/>
    <cellStyle name="Accent5 15 4" xfId="6456"/>
    <cellStyle name="Accent5 16" xfId="6457"/>
    <cellStyle name="Accent5 16 2" xfId="6458"/>
    <cellStyle name="Accent5 16 3" xfId="6459"/>
    <cellStyle name="Accent5 16 4" xfId="6460"/>
    <cellStyle name="Accent5 17" xfId="6461"/>
    <cellStyle name="Accent5 17 2" xfId="6462"/>
    <cellStyle name="Accent5 17 3" xfId="6463"/>
    <cellStyle name="Accent5 17 4" xfId="6464"/>
    <cellStyle name="Accent5 18" xfId="6465"/>
    <cellStyle name="Accent5 18 2" xfId="6466"/>
    <cellStyle name="Accent5 18 3" xfId="6467"/>
    <cellStyle name="Accent5 18 4" xfId="6468"/>
    <cellStyle name="Accent5 19" xfId="6469"/>
    <cellStyle name="Accent5 19 2" xfId="6470"/>
    <cellStyle name="Accent5 19 3" xfId="6471"/>
    <cellStyle name="Accent5 19 4" xfId="6472"/>
    <cellStyle name="Accent5 2" xfId="6473"/>
    <cellStyle name="Accent5 2 10" xfId="6474"/>
    <cellStyle name="Accent5 2 10 2" xfId="6475"/>
    <cellStyle name="Accent5 2 10 2 2" xfId="6476"/>
    <cellStyle name="Accent5 2 10 2 3" xfId="6477"/>
    <cellStyle name="Accent5 2 10 2 4" xfId="6478"/>
    <cellStyle name="Accent5 2 10 2 5" xfId="6479"/>
    <cellStyle name="Accent5 2 10 2 6" xfId="6480"/>
    <cellStyle name="Accent5 2 10 2 7" xfId="6481"/>
    <cellStyle name="Accent5 2 10 3" xfId="6482"/>
    <cellStyle name="Accent5 2 10 4" xfId="6483"/>
    <cellStyle name="Accent5 2 10 5" xfId="6484"/>
    <cellStyle name="Accent5 2 10 6" xfId="6485"/>
    <cellStyle name="Accent5 2 10 7" xfId="6486"/>
    <cellStyle name="Accent5 2 10 8" xfId="6487"/>
    <cellStyle name="Accent5 2 11" xfId="6488"/>
    <cellStyle name="Accent5 2 11 2" xfId="6489"/>
    <cellStyle name="Accent5 2 11 3" xfId="6490"/>
    <cellStyle name="Accent5 2 11 4" xfId="6491"/>
    <cellStyle name="Accent5 2 12" xfId="6492"/>
    <cellStyle name="Accent5 2 13" xfId="6493"/>
    <cellStyle name="Accent5 2 14" xfId="6494"/>
    <cellStyle name="Accent5 2 15" xfId="6495"/>
    <cellStyle name="Accent5 2 16" xfId="6496"/>
    <cellStyle name="Accent5 2 17" xfId="6497"/>
    <cellStyle name="Accent5 2 18" xfId="6498"/>
    <cellStyle name="Accent5 2 19" xfId="6499"/>
    <cellStyle name="Accent5 2 2" xfId="6500"/>
    <cellStyle name="Accent5 2 20" xfId="6501"/>
    <cellStyle name="Accent5 2 21" xfId="6502"/>
    <cellStyle name="Accent5 2 22" xfId="6503"/>
    <cellStyle name="Accent5 2 3" xfId="6504"/>
    <cellStyle name="Accent5 2 4" xfId="6505"/>
    <cellStyle name="Accent5 2 5" xfId="6506"/>
    <cellStyle name="Accent5 2 6" xfId="6507"/>
    <cellStyle name="Accent5 2 7" xfId="6508"/>
    <cellStyle name="Accent5 2 8" xfId="6509"/>
    <cellStyle name="Accent5 2 8 2" xfId="6510"/>
    <cellStyle name="Accent5 2 8 2 2" xfId="6511"/>
    <cellStyle name="Accent5 2 8 2 3" xfId="6512"/>
    <cellStyle name="Accent5 2 8 2 4" xfId="6513"/>
    <cellStyle name="Accent5 2 8 2 5" xfId="6514"/>
    <cellStyle name="Accent5 2 8 2 6" xfId="6515"/>
    <cellStyle name="Accent5 2 8 2 7" xfId="6516"/>
    <cellStyle name="Accent5 2 8 3" xfId="6517"/>
    <cellStyle name="Accent5 2 8 4" xfId="6518"/>
    <cellStyle name="Accent5 2 8 5" xfId="6519"/>
    <cellStyle name="Accent5 2 8 6" xfId="6520"/>
    <cellStyle name="Accent5 2 8 7" xfId="6521"/>
    <cellStyle name="Accent5 2 8 8" xfId="6522"/>
    <cellStyle name="Accent5 2 9" xfId="6523"/>
    <cellStyle name="Accent5 2 9 2" xfId="6524"/>
    <cellStyle name="Accent5 2 9 2 2" xfId="6525"/>
    <cellStyle name="Accent5 2 9 2 3" xfId="6526"/>
    <cellStyle name="Accent5 2 9 2 4" xfId="6527"/>
    <cellStyle name="Accent5 2 9 2 5" xfId="6528"/>
    <cellStyle name="Accent5 2 9 2 6" xfId="6529"/>
    <cellStyle name="Accent5 2 9 2 7" xfId="6530"/>
    <cellStyle name="Accent5 2 9 3" xfId="6531"/>
    <cellStyle name="Accent5 2 9 4" xfId="6532"/>
    <cellStyle name="Accent5 2 9 5" xfId="6533"/>
    <cellStyle name="Accent5 2 9 6" xfId="6534"/>
    <cellStyle name="Accent5 2 9 7" xfId="6535"/>
    <cellStyle name="Accent5 2 9 8" xfId="6536"/>
    <cellStyle name="Accent5 20" xfId="6537"/>
    <cellStyle name="Accent5 20 2" xfId="6538"/>
    <cellStyle name="Accent5 20 3" xfId="6539"/>
    <cellStyle name="Accent5 20 4" xfId="6540"/>
    <cellStyle name="Accent5 21" xfId="6541"/>
    <cellStyle name="Accent5 21 2" xfId="6542"/>
    <cellStyle name="Accent5 21 3" xfId="6543"/>
    <cellStyle name="Accent5 21 4" xfId="6544"/>
    <cellStyle name="Accent5 22" xfId="6545"/>
    <cellStyle name="Accent5 22 2" xfId="6546"/>
    <cellStyle name="Accent5 22 3" xfId="6547"/>
    <cellStyle name="Accent5 22 4" xfId="6548"/>
    <cellStyle name="Accent5 23" xfId="6549"/>
    <cellStyle name="Accent5 23 2" xfId="6550"/>
    <cellStyle name="Accent5 23 3" xfId="6551"/>
    <cellStyle name="Accent5 23 4" xfId="6552"/>
    <cellStyle name="Accent5 24" xfId="6553"/>
    <cellStyle name="Accent5 24 2" xfId="6554"/>
    <cellStyle name="Accent5 24 3" xfId="6555"/>
    <cellStyle name="Accent5 24 4" xfId="6556"/>
    <cellStyle name="Accent5 25" xfId="6557"/>
    <cellStyle name="Accent5 25 2" xfId="6558"/>
    <cellStyle name="Accent5 25 3" xfId="6559"/>
    <cellStyle name="Accent5 25 4" xfId="6560"/>
    <cellStyle name="Accent5 26" xfId="6561"/>
    <cellStyle name="Accent5 26 2" xfId="6562"/>
    <cellStyle name="Accent5 26 3" xfId="6563"/>
    <cellStyle name="Accent5 26 4" xfId="6564"/>
    <cellStyle name="Accent5 27" xfId="6565"/>
    <cellStyle name="Accent5 27 2" xfId="6566"/>
    <cellStyle name="Accent5 27 3" xfId="6567"/>
    <cellStyle name="Accent5 27 4" xfId="6568"/>
    <cellStyle name="Accent5 28" xfId="6569"/>
    <cellStyle name="Accent5 28 2" xfId="6570"/>
    <cellStyle name="Accent5 28 3" xfId="6571"/>
    <cellStyle name="Accent5 28 4" xfId="6572"/>
    <cellStyle name="Accent5 29" xfId="6573"/>
    <cellStyle name="Accent5 29 2" xfId="6574"/>
    <cellStyle name="Accent5 29 3" xfId="6575"/>
    <cellStyle name="Accent5 29 4" xfId="6576"/>
    <cellStyle name="Accent5 3" xfId="6577"/>
    <cellStyle name="Accent5 3 2" xfId="6578"/>
    <cellStyle name="Accent5 3 2 2" xfId="6579"/>
    <cellStyle name="Accent5 3 2 2 2" xfId="6580"/>
    <cellStyle name="Accent5 3 2 2 2 2" xfId="6581"/>
    <cellStyle name="Accent5 3 2 2 2 3" xfId="6582"/>
    <cellStyle name="Accent5 3 2 2 2 4" xfId="6583"/>
    <cellStyle name="Accent5 3 2 2 2 5" xfId="6584"/>
    <cellStyle name="Accent5 3 2 2 2 6" xfId="6585"/>
    <cellStyle name="Accent5 3 2 2 2 7" xfId="6586"/>
    <cellStyle name="Accent5 3 2 2 3" xfId="6587"/>
    <cellStyle name="Accent5 3 2 2 4" xfId="6588"/>
    <cellStyle name="Accent5 3 2 2 5" xfId="6589"/>
    <cellStyle name="Accent5 3 2 2 6" xfId="6590"/>
    <cellStyle name="Accent5 3 2 2 7" xfId="6591"/>
    <cellStyle name="Accent5 3 2 2 8" xfId="6592"/>
    <cellStyle name="Accent5 3 2 3" xfId="6593"/>
    <cellStyle name="Accent5 3 2 4" xfId="6594"/>
    <cellStyle name="Accent5 3 2 5" xfId="6595"/>
    <cellStyle name="Accent5 3 2 6" xfId="6596"/>
    <cellStyle name="Accent5 3 2 7" xfId="6597"/>
    <cellStyle name="Accent5 3 2 8" xfId="6598"/>
    <cellStyle name="Accent5 3 3" xfId="6599"/>
    <cellStyle name="Accent5 3 4" xfId="6600"/>
    <cellStyle name="Accent5 3 4 2" xfId="6601"/>
    <cellStyle name="Accent5 3 4 3" xfId="6602"/>
    <cellStyle name="Accent5 3 5" xfId="6603"/>
    <cellStyle name="Accent5 3 6" xfId="6604"/>
    <cellStyle name="Accent5 3 7" xfId="6605"/>
    <cellStyle name="Accent5 30" xfId="6606"/>
    <cellStyle name="Accent5 30 2" xfId="6607"/>
    <cellStyle name="Accent5 30 3" xfId="6608"/>
    <cellStyle name="Accent5 30 4" xfId="6609"/>
    <cellStyle name="Accent5 31" xfId="6610"/>
    <cellStyle name="Accent5 32" xfId="6611"/>
    <cellStyle name="Accent5 33" xfId="34257"/>
    <cellStyle name="Accent5 4" xfId="6612"/>
    <cellStyle name="Accent5 4 2" xfId="6613"/>
    <cellStyle name="Accent5 4 2 2" xfId="6614"/>
    <cellStyle name="Accent5 4 2 3" xfId="6615"/>
    <cellStyle name="Accent5 4 2 4" xfId="6616"/>
    <cellStyle name="Accent5 4 2 5" xfId="6617"/>
    <cellStyle name="Accent5 4 2 6" xfId="6618"/>
    <cellStyle name="Accent5 4 2 7" xfId="6619"/>
    <cellStyle name="Accent5 4 3" xfId="6620"/>
    <cellStyle name="Accent5 4 3 2" xfId="6621"/>
    <cellStyle name="Accent5 4 3 3" xfId="6622"/>
    <cellStyle name="Accent5 4 3 4" xfId="6623"/>
    <cellStyle name="Accent5 4 3 5" xfId="6624"/>
    <cellStyle name="Accent5 4 3 6" xfId="6625"/>
    <cellStyle name="Accent5 4 3 7" xfId="6626"/>
    <cellStyle name="Accent5 4 4" xfId="6627"/>
    <cellStyle name="Accent5 4 5" xfId="6628"/>
    <cellStyle name="Accent5 4 6" xfId="6629"/>
    <cellStyle name="Accent5 4 7" xfId="6630"/>
    <cellStyle name="Accent5 4 8" xfId="6631"/>
    <cellStyle name="Accent5 4 9" xfId="6632"/>
    <cellStyle name="Accent5 5" xfId="6633"/>
    <cellStyle name="Accent5 5 2" xfId="6634"/>
    <cellStyle name="Accent5 5 2 2" xfId="6635"/>
    <cellStyle name="Accent5 5 2 3" xfId="6636"/>
    <cellStyle name="Accent5 5 2 4" xfId="6637"/>
    <cellStyle name="Accent5 5 2 5" xfId="6638"/>
    <cellStyle name="Accent5 5 2 6" xfId="6639"/>
    <cellStyle name="Accent5 5 2 7" xfId="6640"/>
    <cellStyle name="Accent5 5 3" xfId="6641"/>
    <cellStyle name="Accent5 5 3 2" xfId="6642"/>
    <cellStyle name="Accent5 5 3 3" xfId="6643"/>
    <cellStyle name="Accent5 5 3 4" xfId="6644"/>
    <cellStyle name="Accent5 5 3 5" xfId="6645"/>
    <cellStyle name="Accent5 5 3 6" xfId="6646"/>
    <cellStyle name="Accent5 5 3 7" xfId="6647"/>
    <cellStyle name="Accent5 5 4" xfId="6648"/>
    <cellStyle name="Accent5 5 5" xfId="6649"/>
    <cellStyle name="Accent5 5 6" xfId="6650"/>
    <cellStyle name="Accent5 5 7" xfId="6651"/>
    <cellStyle name="Accent5 5 8" xfId="6652"/>
    <cellStyle name="Accent5 5 9" xfId="6653"/>
    <cellStyle name="Accent5 6" xfId="6654"/>
    <cellStyle name="Accent5 6 2" xfId="6655"/>
    <cellStyle name="Accent5 6 2 2" xfId="6656"/>
    <cellStyle name="Accent5 6 2 3" xfId="6657"/>
    <cellStyle name="Accent5 6 2 4" xfId="6658"/>
    <cellStyle name="Accent5 6 2 5" xfId="6659"/>
    <cellStyle name="Accent5 6 2 6" xfId="6660"/>
    <cellStyle name="Accent5 6 2 7" xfId="6661"/>
    <cellStyle name="Accent5 6 3" xfId="6662"/>
    <cellStyle name="Accent5 6 3 2" xfId="6663"/>
    <cellStyle name="Accent5 6 3 3" xfId="6664"/>
    <cellStyle name="Accent5 6 3 4" xfId="6665"/>
    <cellStyle name="Accent5 6 3 5" xfId="6666"/>
    <cellStyle name="Accent5 6 3 6" xfId="6667"/>
    <cellStyle name="Accent5 6 3 7" xfId="6668"/>
    <cellStyle name="Accent5 6 4" xfId="6669"/>
    <cellStyle name="Accent5 6 5" xfId="6670"/>
    <cellStyle name="Accent5 6 6" xfId="6671"/>
    <cellStyle name="Accent5 6 7" xfId="6672"/>
    <cellStyle name="Accent5 6 8" xfId="6673"/>
    <cellStyle name="Accent5 6 9" xfId="6674"/>
    <cellStyle name="Accent5 7" xfId="6675"/>
    <cellStyle name="Accent5 7 2" xfId="6676"/>
    <cellStyle name="Accent5 7 2 2" xfId="6677"/>
    <cellStyle name="Accent5 7 2 3" xfId="6678"/>
    <cellStyle name="Accent5 7 2 4" xfId="6679"/>
    <cellStyle name="Accent5 7 2 5" xfId="6680"/>
    <cellStyle name="Accent5 7 2 6" xfId="6681"/>
    <cellStyle name="Accent5 7 2 7" xfId="6682"/>
    <cellStyle name="Accent5 7 3" xfId="6683"/>
    <cellStyle name="Accent5 7 3 2" xfId="6684"/>
    <cellStyle name="Accent5 7 3 3" xfId="6685"/>
    <cellStyle name="Accent5 7 3 4" xfId="6686"/>
    <cellStyle name="Accent5 7 3 5" xfId="6687"/>
    <cellStyle name="Accent5 7 3 6" xfId="6688"/>
    <cellStyle name="Accent5 7 3 7" xfId="6689"/>
    <cellStyle name="Accent5 7 4" xfId="6690"/>
    <cellStyle name="Accent5 7 5" xfId="6691"/>
    <cellStyle name="Accent5 7 6" xfId="6692"/>
    <cellStyle name="Accent5 7 7" xfId="6693"/>
    <cellStyle name="Accent5 7 8" xfId="6694"/>
    <cellStyle name="Accent5 7 9" xfId="6695"/>
    <cellStyle name="Accent5 8" xfId="6696"/>
    <cellStyle name="Accent5 8 2" xfId="6697"/>
    <cellStyle name="Accent5 8 2 2" xfId="6698"/>
    <cellStyle name="Accent5 8 2 3" xfId="6699"/>
    <cellStyle name="Accent5 8 2 4" xfId="6700"/>
    <cellStyle name="Accent5 8 2 5" xfId="6701"/>
    <cellStyle name="Accent5 8 2 6" xfId="6702"/>
    <cellStyle name="Accent5 8 2 7" xfId="6703"/>
    <cellStyle name="Accent5 8 3" xfId="6704"/>
    <cellStyle name="Accent5 8 3 2" xfId="6705"/>
    <cellStyle name="Accent5 8 3 3" xfId="6706"/>
    <cellStyle name="Accent5 8 3 4" xfId="6707"/>
    <cellStyle name="Accent5 8 3 5" xfId="6708"/>
    <cellStyle name="Accent5 8 3 6" xfId="6709"/>
    <cellStyle name="Accent5 8 3 7" xfId="6710"/>
    <cellStyle name="Accent5 8 4" xfId="6711"/>
    <cellStyle name="Accent5 8 5" xfId="6712"/>
    <cellStyle name="Accent5 8 6" xfId="6713"/>
    <cellStyle name="Accent5 8 7" xfId="6714"/>
    <cellStyle name="Accent5 8 8" xfId="6715"/>
    <cellStyle name="Accent5 8 9" xfId="6716"/>
    <cellStyle name="Accent5 9" xfId="6717"/>
    <cellStyle name="Accent5 9 2" xfId="6718"/>
    <cellStyle name="Accent5 9 3" xfId="6719"/>
    <cellStyle name="Accent5 9 4" xfId="6720"/>
    <cellStyle name="Accent6 10" xfId="6721"/>
    <cellStyle name="Accent6 10 2" xfId="6722"/>
    <cellStyle name="Accent6 10 3" xfId="6723"/>
    <cellStyle name="Accent6 10 4" xfId="6724"/>
    <cellStyle name="Accent6 11" xfId="6725"/>
    <cellStyle name="Accent6 11 2" xfId="6726"/>
    <cellStyle name="Accent6 11 3" xfId="6727"/>
    <cellStyle name="Accent6 11 4" xfId="6728"/>
    <cellStyle name="Accent6 12" xfId="6729"/>
    <cellStyle name="Accent6 12 2" xfId="6730"/>
    <cellStyle name="Accent6 12 3" xfId="6731"/>
    <cellStyle name="Accent6 12 4" xfId="6732"/>
    <cellStyle name="Accent6 13" xfId="6733"/>
    <cellStyle name="Accent6 13 2" xfId="6734"/>
    <cellStyle name="Accent6 13 3" xfId="6735"/>
    <cellStyle name="Accent6 13 4" xfId="6736"/>
    <cellStyle name="Accent6 14" xfId="6737"/>
    <cellStyle name="Accent6 14 2" xfId="6738"/>
    <cellStyle name="Accent6 14 3" xfId="6739"/>
    <cellStyle name="Accent6 14 4" xfId="6740"/>
    <cellStyle name="Accent6 15" xfId="6741"/>
    <cellStyle name="Accent6 15 2" xfId="6742"/>
    <cellStyle name="Accent6 15 3" xfId="6743"/>
    <cellStyle name="Accent6 15 4" xfId="6744"/>
    <cellStyle name="Accent6 16" xfId="6745"/>
    <cellStyle name="Accent6 16 2" xfId="6746"/>
    <cellStyle name="Accent6 16 3" xfId="6747"/>
    <cellStyle name="Accent6 16 4" xfId="6748"/>
    <cellStyle name="Accent6 17" xfId="6749"/>
    <cellStyle name="Accent6 17 2" xfId="6750"/>
    <cellStyle name="Accent6 17 3" xfId="6751"/>
    <cellStyle name="Accent6 17 4" xfId="6752"/>
    <cellStyle name="Accent6 18" xfId="6753"/>
    <cellStyle name="Accent6 18 2" xfId="6754"/>
    <cellStyle name="Accent6 18 3" xfId="6755"/>
    <cellStyle name="Accent6 18 4" xfId="6756"/>
    <cellStyle name="Accent6 19" xfId="6757"/>
    <cellStyle name="Accent6 19 2" xfId="6758"/>
    <cellStyle name="Accent6 19 3" xfId="6759"/>
    <cellStyle name="Accent6 19 4" xfId="6760"/>
    <cellStyle name="Accent6 2" xfId="6761"/>
    <cellStyle name="Accent6 2 10" xfId="6762"/>
    <cellStyle name="Accent6 2 10 2" xfId="6763"/>
    <cellStyle name="Accent6 2 10 2 2" xfId="6764"/>
    <cellStyle name="Accent6 2 10 2 3" xfId="6765"/>
    <cellStyle name="Accent6 2 10 2 4" xfId="6766"/>
    <cellStyle name="Accent6 2 10 2 5" xfId="6767"/>
    <cellStyle name="Accent6 2 10 2 6" xfId="6768"/>
    <cellStyle name="Accent6 2 10 2 7" xfId="6769"/>
    <cellStyle name="Accent6 2 10 3" xfId="6770"/>
    <cellStyle name="Accent6 2 10 4" xfId="6771"/>
    <cellStyle name="Accent6 2 10 5" xfId="6772"/>
    <cellStyle name="Accent6 2 10 6" xfId="6773"/>
    <cellStyle name="Accent6 2 10 7" xfId="6774"/>
    <cellStyle name="Accent6 2 10 8" xfId="6775"/>
    <cellStyle name="Accent6 2 11" xfId="6776"/>
    <cellStyle name="Accent6 2 11 2" xfId="6777"/>
    <cellStyle name="Accent6 2 11 3" xfId="6778"/>
    <cellStyle name="Accent6 2 11 4" xfId="6779"/>
    <cellStyle name="Accent6 2 12" xfId="6780"/>
    <cellStyle name="Accent6 2 13" xfId="6781"/>
    <cellStyle name="Accent6 2 14" xfId="6782"/>
    <cellStyle name="Accent6 2 15" xfId="6783"/>
    <cellStyle name="Accent6 2 16" xfId="6784"/>
    <cellStyle name="Accent6 2 17" xfId="6785"/>
    <cellStyle name="Accent6 2 18" xfId="6786"/>
    <cellStyle name="Accent6 2 19" xfId="6787"/>
    <cellStyle name="Accent6 2 2" xfId="6788"/>
    <cellStyle name="Accent6 2 20" xfId="6789"/>
    <cellStyle name="Accent6 2 21" xfId="6790"/>
    <cellStyle name="Accent6 2 22" xfId="6791"/>
    <cellStyle name="Accent6 2 3" xfId="6792"/>
    <cellStyle name="Accent6 2 4" xfId="6793"/>
    <cellStyle name="Accent6 2 5" xfId="6794"/>
    <cellStyle name="Accent6 2 6" xfId="6795"/>
    <cellStyle name="Accent6 2 7" xfId="6796"/>
    <cellStyle name="Accent6 2 8" xfId="6797"/>
    <cellStyle name="Accent6 2 8 2" xfId="6798"/>
    <cellStyle name="Accent6 2 8 2 2" xfId="6799"/>
    <cellStyle name="Accent6 2 8 2 3" xfId="6800"/>
    <cellStyle name="Accent6 2 8 2 4" xfId="6801"/>
    <cellStyle name="Accent6 2 8 2 5" xfId="6802"/>
    <cellStyle name="Accent6 2 8 2 6" xfId="6803"/>
    <cellStyle name="Accent6 2 8 2 7" xfId="6804"/>
    <cellStyle name="Accent6 2 8 3" xfId="6805"/>
    <cellStyle name="Accent6 2 8 4" xfId="6806"/>
    <cellStyle name="Accent6 2 8 5" xfId="6807"/>
    <cellStyle name="Accent6 2 8 6" xfId="6808"/>
    <cellStyle name="Accent6 2 8 7" xfId="6809"/>
    <cellStyle name="Accent6 2 8 8" xfId="6810"/>
    <cellStyle name="Accent6 2 9" xfId="6811"/>
    <cellStyle name="Accent6 2 9 2" xfId="6812"/>
    <cellStyle name="Accent6 2 9 2 2" xfId="6813"/>
    <cellStyle name="Accent6 2 9 2 3" xfId="6814"/>
    <cellStyle name="Accent6 2 9 2 4" xfId="6815"/>
    <cellStyle name="Accent6 2 9 2 5" xfId="6816"/>
    <cellStyle name="Accent6 2 9 2 6" xfId="6817"/>
    <cellStyle name="Accent6 2 9 2 7" xfId="6818"/>
    <cellStyle name="Accent6 2 9 3" xfId="6819"/>
    <cellStyle name="Accent6 2 9 4" xfId="6820"/>
    <cellStyle name="Accent6 2 9 5" xfId="6821"/>
    <cellStyle name="Accent6 2 9 6" xfId="6822"/>
    <cellStyle name="Accent6 2 9 7" xfId="6823"/>
    <cellStyle name="Accent6 2 9 8" xfId="6824"/>
    <cellStyle name="Accent6 20" xfId="6825"/>
    <cellStyle name="Accent6 20 2" xfId="6826"/>
    <cellStyle name="Accent6 20 3" xfId="6827"/>
    <cellStyle name="Accent6 20 4" xfId="6828"/>
    <cellStyle name="Accent6 21" xfId="6829"/>
    <cellStyle name="Accent6 21 2" xfId="6830"/>
    <cellStyle name="Accent6 21 3" xfId="6831"/>
    <cellStyle name="Accent6 21 4" xfId="6832"/>
    <cellStyle name="Accent6 22" xfId="6833"/>
    <cellStyle name="Accent6 22 2" xfId="6834"/>
    <cellStyle name="Accent6 22 3" xfId="6835"/>
    <cellStyle name="Accent6 22 4" xfId="6836"/>
    <cellStyle name="Accent6 23" xfId="6837"/>
    <cellStyle name="Accent6 23 2" xfId="6838"/>
    <cellStyle name="Accent6 23 3" xfId="6839"/>
    <cellStyle name="Accent6 23 4" xfId="6840"/>
    <cellStyle name="Accent6 24" xfId="6841"/>
    <cellStyle name="Accent6 24 2" xfId="6842"/>
    <cellStyle name="Accent6 24 3" xfId="6843"/>
    <cellStyle name="Accent6 24 4" xfId="6844"/>
    <cellStyle name="Accent6 25" xfId="6845"/>
    <cellStyle name="Accent6 25 2" xfId="6846"/>
    <cellStyle name="Accent6 25 3" xfId="6847"/>
    <cellStyle name="Accent6 25 4" xfId="6848"/>
    <cellStyle name="Accent6 26" xfId="6849"/>
    <cellStyle name="Accent6 26 2" xfId="6850"/>
    <cellStyle name="Accent6 26 3" xfId="6851"/>
    <cellStyle name="Accent6 26 4" xfId="6852"/>
    <cellStyle name="Accent6 27" xfId="6853"/>
    <cellStyle name="Accent6 27 2" xfId="6854"/>
    <cellStyle name="Accent6 27 3" xfId="6855"/>
    <cellStyle name="Accent6 27 4" xfId="6856"/>
    <cellStyle name="Accent6 28" xfId="6857"/>
    <cellStyle name="Accent6 28 2" xfId="6858"/>
    <cellStyle name="Accent6 28 3" xfId="6859"/>
    <cellStyle name="Accent6 28 4" xfId="6860"/>
    <cellStyle name="Accent6 29" xfId="6861"/>
    <cellStyle name="Accent6 29 2" xfId="6862"/>
    <cellStyle name="Accent6 29 3" xfId="6863"/>
    <cellStyle name="Accent6 29 4" xfId="6864"/>
    <cellStyle name="Accent6 3" xfId="6865"/>
    <cellStyle name="Accent6 3 2" xfId="6866"/>
    <cellStyle name="Accent6 3 2 2" xfId="6867"/>
    <cellStyle name="Accent6 3 2 2 2" xfId="6868"/>
    <cellStyle name="Accent6 3 2 2 2 2" xfId="6869"/>
    <cellStyle name="Accent6 3 2 2 2 3" xfId="6870"/>
    <cellStyle name="Accent6 3 2 2 2 4" xfId="6871"/>
    <cellStyle name="Accent6 3 2 2 2 5" xfId="6872"/>
    <cellStyle name="Accent6 3 2 2 2 6" xfId="6873"/>
    <cellStyle name="Accent6 3 2 2 2 7" xfId="6874"/>
    <cellStyle name="Accent6 3 2 2 3" xfId="6875"/>
    <cellStyle name="Accent6 3 2 2 4" xfId="6876"/>
    <cellStyle name="Accent6 3 2 2 5" xfId="6877"/>
    <cellStyle name="Accent6 3 2 2 6" xfId="6878"/>
    <cellStyle name="Accent6 3 2 2 7" xfId="6879"/>
    <cellStyle name="Accent6 3 2 2 8" xfId="6880"/>
    <cellStyle name="Accent6 3 2 3" xfId="6881"/>
    <cellStyle name="Accent6 3 2 4" xfId="6882"/>
    <cellStyle name="Accent6 3 2 5" xfId="6883"/>
    <cellStyle name="Accent6 3 2 6" xfId="6884"/>
    <cellStyle name="Accent6 3 2 7" xfId="6885"/>
    <cellStyle name="Accent6 3 2 8" xfId="6886"/>
    <cellStyle name="Accent6 3 3" xfId="6887"/>
    <cellStyle name="Accent6 3 4" xfId="6888"/>
    <cellStyle name="Accent6 3 4 2" xfId="6889"/>
    <cellStyle name="Accent6 3 4 3" xfId="6890"/>
    <cellStyle name="Accent6 3 5" xfId="6891"/>
    <cellStyle name="Accent6 3 6" xfId="6892"/>
    <cellStyle name="Accent6 3 7" xfId="6893"/>
    <cellStyle name="Accent6 30" xfId="6894"/>
    <cellStyle name="Accent6 30 2" xfId="6895"/>
    <cellStyle name="Accent6 30 3" xfId="6896"/>
    <cellStyle name="Accent6 30 4" xfId="6897"/>
    <cellStyle name="Accent6 31" xfId="6898"/>
    <cellStyle name="Accent6 32" xfId="6899"/>
    <cellStyle name="Accent6 33" xfId="34258"/>
    <cellStyle name="Accent6 4" xfId="6900"/>
    <cellStyle name="Accent6 4 2" xfId="6901"/>
    <cellStyle name="Accent6 4 2 2" xfId="6902"/>
    <cellStyle name="Accent6 4 2 3" xfId="6903"/>
    <cellStyle name="Accent6 4 2 4" xfId="6904"/>
    <cellStyle name="Accent6 4 2 5" xfId="6905"/>
    <cellStyle name="Accent6 4 2 6" xfId="6906"/>
    <cellStyle name="Accent6 4 2 7" xfId="6907"/>
    <cellStyle name="Accent6 4 3" xfId="6908"/>
    <cellStyle name="Accent6 4 3 2" xfId="6909"/>
    <cellStyle name="Accent6 4 3 3" xfId="6910"/>
    <cellStyle name="Accent6 4 3 4" xfId="6911"/>
    <cellStyle name="Accent6 4 3 5" xfId="6912"/>
    <cellStyle name="Accent6 4 3 6" xfId="6913"/>
    <cellStyle name="Accent6 4 3 7" xfId="6914"/>
    <cellStyle name="Accent6 4 4" xfId="6915"/>
    <cellStyle name="Accent6 4 5" xfId="6916"/>
    <cellStyle name="Accent6 4 6" xfId="6917"/>
    <cellStyle name="Accent6 4 7" xfId="6918"/>
    <cellStyle name="Accent6 4 8" xfId="6919"/>
    <cellStyle name="Accent6 4 9" xfId="6920"/>
    <cellStyle name="Accent6 5" xfId="6921"/>
    <cellStyle name="Accent6 5 2" xfId="6922"/>
    <cellStyle name="Accent6 5 2 2" xfId="6923"/>
    <cellStyle name="Accent6 5 2 3" xfId="6924"/>
    <cellStyle name="Accent6 5 2 4" xfId="6925"/>
    <cellStyle name="Accent6 5 2 5" xfId="6926"/>
    <cellStyle name="Accent6 5 2 6" xfId="6927"/>
    <cellStyle name="Accent6 5 2 7" xfId="6928"/>
    <cellStyle name="Accent6 5 3" xfId="6929"/>
    <cellStyle name="Accent6 5 3 2" xfId="6930"/>
    <cellStyle name="Accent6 5 3 3" xfId="6931"/>
    <cellStyle name="Accent6 5 3 4" xfId="6932"/>
    <cellStyle name="Accent6 5 3 5" xfId="6933"/>
    <cellStyle name="Accent6 5 3 6" xfId="6934"/>
    <cellStyle name="Accent6 5 3 7" xfId="6935"/>
    <cellStyle name="Accent6 5 4" xfId="6936"/>
    <cellStyle name="Accent6 5 5" xfId="6937"/>
    <cellStyle name="Accent6 5 6" xfId="6938"/>
    <cellStyle name="Accent6 5 7" xfId="6939"/>
    <cellStyle name="Accent6 5 8" xfId="6940"/>
    <cellStyle name="Accent6 5 9" xfId="6941"/>
    <cellStyle name="Accent6 6" xfId="6942"/>
    <cellStyle name="Accent6 6 2" xfId="6943"/>
    <cellStyle name="Accent6 6 2 2" xfId="6944"/>
    <cellStyle name="Accent6 6 2 3" xfId="6945"/>
    <cellStyle name="Accent6 6 2 4" xfId="6946"/>
    <cellStyle name="Accent6 6 2 5" xfId="6947"/>
    <cellStyle name="Accent6 6 2 6" xfId="6948"/>
    <cellStyle name="Accent6 6 2 7" xfId="6949"/>
    <cellStyle name="Accent6 6 3" xfId="6950"/>
    <cellStyle name="Accent6 6 3 2" xfId="6951"/>
    <cellStyle name="Accent6 6 3 3" xfId="6952"/>
    <cellStyle name="Accent6 6 3 4" xfId="6953"/>
    <cellStyle name="Accent6 6 3 5" xfId="6954"/>
    <cellStyle name="Accent6 6 3 6" xfId="6955"/>
    <cellStyle name="Accent6 6 3 7" xfId="6956"/>
    <cellStyle name="Accent6 6 4" xfId="6957"/>
    <cellStyle name="Accent6 6 5" xfId="6958"/>
    <cellStyle name="Accent6 6 6" xfId="6959"/>
    <cellStyle name="Accent6 6 7" xfId="6960"/>
    <cellStyle name="Accent6 6 8" xfId="6961"/>
    <cellStyle name="Accent6 6 9" xfId="6962"/>
    <cellStyle name="Accent6 7" xfId="6963"/>
    <cellStyle name="Accent6 7 2" xfId="6964"/>
    <cellStyle name="Accent6 7 2 2" xfId="6965"/>
    <cellStyle name="Accent6 7 2 3" xfId="6966"/>
    <cellStyle name="Accent6 7 2 4" xfId="6967"/>
    <cellStyle name="Accent6 7 2 5" xfId="6968"/>
    <cellStyle name="Accent6 7 2 6" xfId="6969"/>
    <cellStyle name="Accent6 7 2 7" xfId="6970"/>
    <cellStyle name="Accent6 7 3" xfId="6971"/>
    <cellStyle name="Accent6 7 3 2" xfId="6972"/>
    <cellStyle name="Accent6 7 3 3" xfId="6973"/>
    <cellStyle name="Accent6 7 3 4" xfId="6974"/>
    <cellStyle name="Accent6 7 3 5" xfId="6975"/>
    <cellStyle name="Accent6 7 3 6" xfId="6976"/>
    <cellStyle name="Accent6 7 3 7" xfId="6977"/>
    <cellStyle name="Accent6 7 4" xfId="6978"/>
    <cellStyle name="Accent6 7 5" xfId="6979"/>
    <cellStyle name="Accent6 7 6" xfId="6980"/>
    <cellStyle name="Accent6 7 7" xfId="6981"/>
    <cellStyle name="Accent6 7 8" xfId="6982"/>
    <cellStyle name="Accent6 7 9" xfId="6983"/>
    <cellStyle name="Accent6 8" xfId="6984"/>
    <cellStyle name="Accent6 8 2" xfId="6985"/>
    <cellStyle name="Accent6 8 2 2" xfId="6986"/>
    <cellStyle name="Accent6 8 2 3" xfId="6987"/>
    <cellStyle name="Accent6 8 2 4" xfId="6988"/>
    <cellStyle name="Accent6 8 2 5" xfId="6989"/>
    <cellStyle name="Accent6 8 2 6" xfId="6990"/>
    <cellStyle name="Accent6 8 2 7" xfId="6991"/>
    <cellStyle name="Accent6 8 3" xfId="6992"/>
    <cellStyle name="Accent6 8 3 2" xfId="6993"/>
    <cellStyle name="Accent6 8 3 3" xfId="6994"/>
    <cellStyle name="Accent6 8 3 4" xfId="6995"/>
    <cellStyle name="Accent6 8 3 5" xfId="6996"/>
    <cellStyle name="Accent6 8 3 6" xfId="6997"/>
    <cellStyle name="Accent6 8 3 7" xfId="6998"/>
    <cellStyle name="Accent6 8 4" xfId="6999"/>
    <cellStyle name="Accent6 8 5" xfId="7000"/>
    <cellStyle name="Accent6 8 6" xfId="7001"/>
    <cellStyle name="Accent6 8 7" xfId="7002"/>
    <cellStyle name="Accent6 8 8" xfId="7003"/>
    <cellStyle name="Accent6 8 9" xfId="7004"/>
    <cellStyle name="Accent6 9" xfId="7005"/>
    <cellStyle name="Accent6 9 2" xfId="7006"/>
    <cellStyle name="Accent6 9 3" xfId="7007"/>
    <cellStyle name="Accent6 9 4" xfId="7008"/>
    <cellStyle name="Bad 10" xfId="7009"/>
    <cellStyle name="Bad 10 2" xfId="7010"/>
    <cellStyle name="Bad 10 3" xfId="7011"/>
    <cellStyle name="Bad 10 4" xfId="7012"/>
    <cellStyle name="Bad 11" xfId="7013"/>
    <cellStyle name="Bad 11 2" xfId="7014"/>
    <cellStyle name="Bad 11 3" xfId="7015"/>
    <cellStyle name="Bad 11 4" xfId="7016"/>
    <cellStyle name="Bad 12" xfId="7017"/>
    <cellStyle name="Bad 12 2" xfId="7018"/>
    <cellStyle name="Bad 12 3" xfId="7019"/>
    <cellStyle name="Bad 12 4" xfId="7020"/>
    <cellStyle name="Bad 13" xfId="7021"/>
    <cellStyle name="Bad 13 2" xfId="7022"/>
    <cellStyle name="Bad 13 3" xfId="7023"/>
    <cellStyle name="Bad 13 4" xfId="7024"/>
    <cellStyle name="Bad 14" xfId="7025"/>
    <cellStyle name="Bad 14 2" xfId="7026"/>
    <cellStyle name="Bad 14 3" xfId="7027"/>
    <cellStyle name="Bad 14 4" xfId="7028"/>
    <cellStyle name="Bad 15" xfId="7029"/>
    <cellStyle name="Bad 15 2" xfId="7030"/>
    <cellStyle name="Bad 15 3" xfId="7031"/>
    <cellStyle name="Bad 15 4" xfId="7032"/>
    <cellStyle name="Bad 16" xfId="7033"/>
    <cellStyle name="Bad 16 2" xfId="7034"/>
    <cellStyle name="Bad 16 3" xfId="7035"/>
    <cellStyle name="Bad 16 4" xfId="7036"/>
    <cellStyle name="Bad 17" xfId="7037"/>
    <cellStyle name="Bad 17 2" xfId="7038"/>
    <cellStyle name="Bad 17 3" xfId="7039"/>
    <cellStyle name="Bad 17 4" xfId="7040"/>
    <cellStyle name="Bad 18" xfId="7041"/>
    <cellStyle name="Bad 18 2" xfId="7042"/>
    <cellStyle name="Bad 18 3" xfId="7043"/>
    <cellStyle name="Bad 18 4" xfId="7044"/>
    <cellStyle name="Bad 19" xfId="7045"/>
    <cellStyle name="Bad 19 2" xfId="7046"/>
    <cellStyle name="Bad 19 3" xfId="7047"/>
    <cellStyle name="Bad 19 4" xfId="7048"/>
    <cellStyle name="Bad 2" xfId="7049"/>
    <cellStyle name="Bad 2 10" xfId="7050"/>
    <cellStyle name="Bad 2 10 2" xfId="7051"/>
    <cellStyle name="Bad 2 10 2 2" xfId="7052"/>
    <cellStyle name="Bad 2 10 2 3" xfId="7053"/>
    <cellStyle name="Bad 2 10 2 4" xfId="7054"/>
    <cellStyle name="Bad 2 10 2 5" xfId="7055"/>
    <cellStyle name="Bad 2 10 2 6" xfId="7056"/>
    <cellStyle name="Bad 2 10 2 7" xfId="7057"/>
    <cellStyle name="Bad 2 10 3" xfId="7058"/>
    <cellStyle name="Bad 2 10 4" xfId="7059"/>
    <cellStyle name="Bad 2 10 5" xfId="7060"/>
    <cellStyle name="Bad 2 10 6" xfId="7061"/>
    <cellStyle name="Bad 2 10 7" xfId="7062"/>
    <cellStyle name="Bad 2 10 8" xfId="7063"/>
    <cellStyle name="Bad 2 11" xfId="7064"/>
    <cellStyle name="Bad 2 11 2" xfId="7065"/>
    <cellStyle name="Bad 2 11 3" xfId="7066"/>
    <cellStyle name="Bad 2 11 4" xfId="7067"/>
    <cellStyle name="Bad 2 12" xfId="7068"/>
    <cellStyle name="Bad 2 13" xfId="7069"/>
    <cellStyle name="Bad 2 14" xfId="7070"/>
    <cellStyle name="Bad 2 15" xfId="7071"/>
    <cellStyle name="Bad 2 16" xfId="7072"/>
    <cellStyle name="Bad 2 17" xfId="7073"/>
    <cellStyle name="Bad 2 18" xfId="7074"/>
    <cellStyle name="Bad 2 19" xfId="7075"/>
    <cellStyle name="Bad 2 2" xfId="7076"/>
    <cellStyle name="Bad 2 20" xfId="7077"/>
    <cellStyle name="Bad 2 21" xfId="7078"/>
    <cellStyle name="Bad 2 22" xfId="7079"/>
    <cellStyle name="Bad 2 3" xfId="7080"/>
    <cellStyle name="Bad 2 4" xfId="7081"/>
    <cellStyle name="Bad 2 5" xfId="7082"/>
    <cellStyle name="Bad 2 6" xfId="7083"/>
    <cellStyle name="Bad 2 7" xfId="7084"/>
    <cellStyle name="Bad 2 8" xfId="7085"/>
    <cellStyle name="Bad 2 8 2" xfId="7086"/>
    <cellStyle name="Bad 2 8 2 2" xfId="7087"/>
    <cellStyle name="Bad 2 8 2 3" xfId="7088"/>
    <cellStyle name="Bad 2 8 2 4" xfId="7089"/>
    <cellStyle name="Bad 2 8 2 5" xfId="7090"/>
    <cellStyle name="Bad 2 8 2 6" xfId="7091"/>
    <cellStyle name="Bad 2 8 2 7" xfId="7092"/>
    <cellStyle name="Bad 2 8 3" xfId="7093"/>
    <cellStyle name="Bad 2 8 4" xfId="7094"/>
    <cellStyle name="Bad 2 8 5" xfId="7095"/>
    <cellStyle name="Bad 2 8 6" xfId="7096"/>
    <cellStyle name="Bad 2 8 7" xfId="7097"/>
    <cellStyle name="Bad 2 8 8" xfId="7098"/>
    <cellStyle name="Bad 2 9" xfId="7099"/>
    <cellStyle name="Bad 2 9 2" xfId="7100"/>
    <cellStyle name="Bad 2 9 2 2" xfId="7101"/>
    <cellStyle name="Bad 2 9 2 3" xfId="7102"/>
    <cellStyle name="Bad 2 9 2 4" xfId="7103"/>
    <cellStyle name="Bad 2 9 2 5" xfId="7104"/>
    <cellStyle name="Bad 2 9 2 6" xfId="7105"/>
    <cellStyle name="Bad 2 9 2 7" xfId="7106"/>
    <cellStyle name="Bad 2 9 3" xfId="7107"/>
    <cellStyle name="Bad 2 9 4" xfId="7108"/>
    <cellStyle name="Bad 2 9 5" xfId="7109"/>
    <cellStyle name="Bad 2 9 6" xfId="7110"/>
    <cellStyle name="Bad 2 9 7" xfId="7111"/>
    <cellStyle name="Bad 2 9 8" xfId="7112"/>
    <cellStyle name="Bad 20" xfId="7113"/>
    <cellStyle name="Bad 20 2" xfId="7114"/>
    <cellStyle name="Bad 20 3" xfId="7115"/>
    <cellStyle name="Bad 20 4" xfId="7116"/>
    <cellStyle name="Bad 21" xfId="7117"/>
    <cellStyle name="Bad 21 2" xfId="7118"/>
    <cellStyle name="Bad 21 3" xfId="7119"/>
    <cellStyle name="Bad 21 4" xfId="7120"/>
    <cellStyle name="Bad 22" xfId="7121"/>
    <cellStyle name="Bad 22 2" xfId="7122"/>
    <cellStyle name="Bad 22 3" xfId="7123"/>
    <cellStyle name="Bad 22 4" xfId="7124"/>
    <cellStyle name="Bad 23" xfId="7125"/>
    <cellStyle name="Bad 23 2" xfId="7126"/>
    <cellStyle name="Bad 23 3" xfId="7127"/>
    <cellStyle name="Bad 23 4" xfId="7128"/>
    <cellStyle name="Bad 24" xfId="7129"/>
    <cellStyle name="Bad 24 2" xfId="7130"/>
    <cellStyle name="Bad 24 3" xfId="7131"/>
    <cellStyle name="Bad 24 4" xfId="7132"/>
    <cellStyle name="Bad 25" xfId="7133"/>
    <cellStyle name="Bad 25 2" xfId="7134"/>
    <cellStyle name="Bad 25 3" xfId="7135"/>
    <cellStyle name="Bad 25 4" xfId="7136"/>
    <cellStyle name="Bad 26" xfId="7137"/>
    <cellStyle name="Bad 26 2" xfId="7138"/>
    <cellStyle name="Bad 26 3" xfId="7139"/>
    <cellStyle name="Bad 26 4" xfId="7140"/>
    <cellStyle name="Bad 27" xfId="7141"/>
    <cellStyle name="Bad 27 2" xfId="7142"/>
    <cellStyle name="Bad 27 3" xfId="7143"/>
    <cellStyle name="Bad 27 4" xfId="7144"/>
    <cellStyle name="Bad 28" xfId="7145"/>
    <cellStyle name="Bad 28 2" xfId="7146"/>
    <cellStyle name="Bad 28 3" xfId="7147"/>
    <cellStyle name="Bad 28 4" xfId="7148"/>
    <cellStyle name="Bad 29" xfId="7149"/>
    <cellStyle name="Bad 29 2" xfId="7150"/>
    <cellStyle name="Bad 29 3" xfId="7151"/>
    <cellStyle name="Bad 29 4" xfId="7152"/>
    <cellStyle name="Bad 3" xfId="7153"/>
    <cellStyle name="Bad 3 2" xfId="7154"/>
    <cellStyle name="Bad 3 2 2" xfId="7155"/>
    <cellStyle name="Bad 3 2 2 2" xfId="7156"/>
    <cellStyle name="Bad 3 2 2 2 2" xfId="7157"/>
    <cellStyle name="Bad 3 2 2 2 3" xfId="7158"/>
    <cellStyle name="Bad 3 2 2 2 4" xfId="7159"/>
    <cellStyle name="Bad 3 2 2 2 5" xfId="7160"/>
    <cellStyle name="Bad 3 2 2 2 6" xfId="7161"/>
    <cellStyle name="Bad 3 2 2 2 7" xfId="7162"/>
    <cellStyle name="Bad 3 2 2 3" xfId="7163"/>
    <cellStyle name="Bad 3 2 2 4" xfId="7164"/>
    <cellStyle name="Bad 3 2 2 5" xfId="7165"/>
    <cellStyle name="Bad 3 2 2 6" xfId="7166"/>
    <cellStyle name="Bad 3 2 2 7" xfId="7167"/>
    <cellStyle name="Bad 3 2 2 8" xfId="7168"/>
    <cellStyle name="Bad 3 2 3" xfId="7169"/>
    <cellStyle name="Bad 3 2 4" xfId="7170"/>
    <cellStyle name="Bad 3 2 5" xfId="7171"/>
    <cellStyle name="Bad 3 2 6" xfId="7172"/>
    <cellStyle name="Bad 3 2 7" xfId="7173"/>
    <cellStyle name="Bad 3 2 8" xfId="7174"/>
    <cellStyle name="Bad 3 3" xfId="7175"/>
    <cellStyle name="Bad 3 4" xfId="7176"/>
    <cellStyle name="Bad 3 4 2" xfId="7177"/>
    <cellStyle name="Bad 3 4 3" xfId="7178"/>
    <cellStyle name="Bad 3 5" xfId="7179"/>
    <cellStyle name="Bad 3 6" xfId="7180"/>
    <cellStyle name="Bad 3 7" xfId="7181"/>
    <cellStyle name="Bad 30" xfId="7182"/>
    <cellStyle name="Bad 30 2" xfId="7183"/>
    <cellStyle name="Bad 30 3" xfId="7184"/>
    <cellStyle name="Bad 30 4" xfId="7185"/>
    <cellStyle name="Bad 31" xfId="7186"/>
    <cellStyle name="Bad 32" xfId="7187"/>
    <cellStyle name="Bad 33" xfId="34259"/>
    <cellStyle name="Bad 4" xfId="7188"/>
    <cellStyle name="Bad 4 2" xfId="7189"/>
    <cellStyle name="Bad 4 2 2" xfId="7190"/>
    <cellStyle name="Bad 4 2 3" xfId="7191"/>
    <cellStyle name="Bad 4 2 4" xfId="7192"/>
    <cellStyle name="Bad 4 2 5" xfId="7193"/>
    <cellStyle name="Bad 4 2 6" xfId="7194"/>
    <cellStyle name="Bad 4 2 7" xfId="7195"/>
    <cellStyle name="Bad 4 3" xfId="7196"/>
    <cellStyle name="Bad 4 3 2" xfId="7197"/>
    <cellStyle name="Bad 4 3 3" xfId="7198"/>
    <cellStyle name="Bad 4 3 4" xfId="7199"/>
    <cellStyle name="Bad 4 3 5" xfId="7200"/>
    <cellStyle name="Bad 4 3 6" xfId="7201"/>
    <cellStyle name="Bad 4 3 7" xfId="7202"/>
    <cellStyle name="Bad 4 4" xfId="7203"/>
    <cellStyle name="Bad 4 5" xfId="7204"/>
    <cellStyle name="Bad 4 6" xfId="7205"/>
    <cellStyle name="Bad 4 7" xfId="7206"/>
    <cellStyle name="Bad 4 8" xfId="7207"/>
    <cellStyle name="Bad 4 9" xfId="7208"/>
    <cellStyle name="Bad 5" xfId="7209"/>
    <cellStyle name="Bad 5 2" xfId="7210"/>
    <cellStyle name="Bad 5 2 2" xfId="7211"/>
    <cellStyle name="Bad 5 2 3" xfId="7212"/>
    <cellStyle name="Bad 5 2 4" xfId="7213"/>
    <cellStyle name="Bad 5 2 5" xfId="7214"/>
    <cellStyle name="Bad 5 2 6" xfId="7215"/>
    <cellStyle name="Bad 5 2 7" xfId="7216"/>
    <cellStyle name="Bad 5 3" xfId="7217"/>
    <cellStyle name="Bad 5 3 2" xfId="7218"/>
    <cellStyle name="Bad 5 3 3" xfId="7219"/>
    <cellStyle name="Bad 5 3 4" xfId="7220"/>
    <cellStyle name="Bad 5 3 5" xfId="7221"/>
    <cellStyle name="Bad 5 3 6" xfId="7222"/>
    <cellStyle name="Bad 5 3 7" xfId="7223"/>
    <cellStyle name="Bad 5 4" xfId="7224"/>
    <cellStyle name="Bad 5 5" xfId="7225"/>
    <cellStyle name="Bad 5 6" xfId="7226"/>
    <cellStyle name="Bad 5 7" xfId="7227"/>
    <cellStyle name="Bad 5 8" xfId="7228"/>
    <cellStyle name="Bad 5 9" xfId="7229"/>
    <cellStyle name="Bad 6" xfId="7230"/>
    <cellStyle name="Bad 6 2" xfId="7231"/>
    <cellStyle name="Bad 6 2 2" xfId="7232"/>
    <cellStyle name="Bad 6 2 3" xfId="7233"/>
    <cellStyle name="Bad 6 2 4" xfId="7234"/>
    <cellStyle name="Bad 6 2 5" xfId="7235"/>
    <cellStyle name="Bad 6 2 6" xfId="7236"/>
    <cellStyle name="Bad 6 2 7" xfId="7237"/>
    <cellStyle name="Bad 6 3" xfId="7238"/>
    <cellStyle name="Bad 6 3 2" xfId="7239"/>
    <cellStyle name="Bad 6 3 3" xfId="7240"/>
    <cellStyle name="Bad 6 3 4" xfId="7241"/>
    <cellStyle name="Bad 6 3 5" xfId="7242"/>
    <cellStyle name="Bad 6 3 6" xfId="7243"/>
    <cellStyle name="Bad 6 3 7" xfId="7244"/>
    <cellStyle name="Bad 6 4" xfId="7245"/>
    <cellStyle name="Bad 6 5" xfId="7246"/>
    <cellStyle name="Bad 6 6" xfId="7247"/>
    <cellStyle name="Bad 6 7" xfId="7248"/>
    <cellStyle name="Bad 6 8" xfId="7249"/>
    <cellStyle name="Bad 6 9" xfId="7250"/>
    <cellStyle name="Bad 7" xfId="7251"/>
    <cellStyle name="Bad 7 2" xfId="7252"/>
    <cellStyle name="Bad 7 2 2" xfId="7253"/>
    <cellStyle name="Bad 7 2 3" xfId="7254"/>
    <cellStyle name="Bad 7 2 4" xfId="7255"/>
    <cellStyle name="Bad 7 2 5" xfId="7256"/>
    <cellStyle name="Bad 7 2 6" xfId="7257"/>
    <cellStyle name="Bad 7 2 7" xfId="7258"/>
    <cellStyle name="Bad 7 3" xfId="7259"/>
    <cellStyle name="Bad 7 3 2" xfId="7260"/>
    <cellStyle name="Bad 7 3 3" xfId="7261"/>
    <cellStyle name="Bad 7 3 4" xfId="7262"/>
    <cellStyle name="Bad 7 3 5" xfId="7263"/>
    <cellStyle name="Bad 7 3 6" xfId="7264"/>
    <cellStyle name="Bad 7 3 7" xfId="7265"/>
    <cellStyle name="Bad 7 4" xfId="7266"/>
    <cellStyle name="Bad 7 5" xfId="7267"/>
    <cellStyle name="Bad 7 6" xfId="7268"/>
    <cellStyle name="Bad 7 7" xfId="7269"/>
    <cellStyle name="Bad 7 8" xfId="7270"/>
    <cellStyle name="Bad 7 9" xfId="7271"/>
    <cellStyle name="Bad 8" xfId="7272"/>
    <cellStyle name="Bad 8 2" xfId="7273"/>
    <cellStyle name="Bad 8 2 2" xfId="7274"/>
    <cellStyle name="Bad 8 2 3" xfId="7275"/>
    <cellStyle name="Bad 8 2 4" xfId="7276"/>
    <cellStyle name="Bad 8 2 5" xfId="7277"/>
    <cellStyle name="Bad 8 2 6" xfId="7278"/>
    <cellStyle name="Bad 8 2 7" xfId="7279"/>
    <cellStyle name="Bad 8 3" xfId="7280"/>
    <cellStyle name="Bad 8 3 2" xfId="7281"/>
    <cellStyle name="Bad 8 3 3" xfId="7282"/>
    <cellStyle name="Bad 8 3 4" xfId="7283"/>
    <cellStyle name="Bad 8 3 5" xfId="7284"/>
    <cellStyle name="Bad 8 3 6" xfId="7285"/>
    <cellStyle name="Bad 8 3 7" xfId="7286"/>
    <cellStyle name="Bad 8 4" xfId="7287"/>
    <cellStyle name="Bad 8 5" xfId="7288"/>
    <cellStyle name="Bad 8 6" xfId="7289"/>
    <cellStyle name="Bad 8 7" xfId="7290"/>
    <cellStyle name="Bad 8 8" xfId="7291"/>
    <cellStyle name="Bad 8 9" xfId="7292"/>
    <cellStyle name="Bad 9" xfId="7293"/>
    <cellStyle name="Bad 9 2" xfId="7294"/>
    <cellStyle name="Bad 9 3" xfId="7295"/>
    <cellStyle name="Bad 9 4" xfId="7296"/>
    <cellStyle name="Calculation 10" xfId="7297"/>
    <cellStyle name="Calculation 10 10" xfId="7298"/>
    <cellStyle name="Calculation 10 2" xfId="7299"/>
    <cellStyle name="Calculation 10 2 2" xfId="7300"/>
    <cellStyle name="Calculation 10 2 2 2" xfId="7301"/>
    <cellStyle name="Calculation 10 2 3" xfId="7302"/>
    <cellStyle name="Calculation 10 2 3 2" xfId="7303"/>
    <cellStyle name="Calculation 10 2 4" xfId="7304"/>
    <cellStyle name="Calculation 10 2 4 2" xfId="7305"/>
    <cellStyle name="Calculation 10 2 5" xfId="7306"/>
    <cellStyle name="Calculation 10 2 5 2" xfId="7307"/>
    <cellStyle name="Calculation 10 2 6" xfId="7308"/>
    <cellStyle name="Calculation 10 2 6 2" xfId="7309"/>
    <cellStyle name="Calculation 10 2 7" xfId="7310"/>
    <cellStyle name="Calculation 10 3" xfId="7311"/>
    <cellStyle name="Calculation 10 3 2" xfId="7312"/>
    <cellStyle name="Calculation 10 3 2 2" xfId="7313"/>
    <cellStyle name="Calculation 10 3 3" xfId="7314"/>
    <cellStyle name="Calculation 10 3 3 2" xfId="7315"/>
    <cellStyle name="Calculation 10 3 4" xfId="7316"/>
    <cellStyle name="Calculation 10 3 4 2" xfId="7317"/>
    <cellStyle name="Calculation 10 3 5" xfId="7318"/>
    <cellStyle name="Calculation 10 3 5 2" xfId="7319"/>
    <cellStyle name="Calculation 10 3 6" xfId="7320"/>
    <cellStyle name="Calculation 10 3 6 2" xfId="7321"/>
    <cellStyle name="Calculation 10 3 7" xfId="7322"/>
    <cellStyle name="Calculation 10 4" xfId="7323"/>
    <cellStyle name="Calculation 10 4 2" xfId="7324"/>
    <cellStyle name="Calculation 10 4 2 2" xfId="7325"/>
    <cellStyle name="Calculation 10 4 3" xfId="7326"/>
    <cellStyle name="Calculation 10 4 3 2" xfId="7327"/>
    <cellStyle name="Calculation 10 4 4" xfId="7328"/>
    <cellStyle name="Calculation 10 4 4 2" xfId="7329"/>
    <cellStyle name="Calculation 10 4 5" xfId="7330"/>
    <cellStyle name="Calculation 10 4 5 2" xfId="7331"/>
    <cellStyle name="Calculation 10 4 6" xfId="7332"/>
    <cellStyle name="Calculation 10 4 6 2" xfId="7333"/>
    <cellStyle name="Calculation 10 4 7" xfId="7334"/>
    <cellStyle name="Calculation 10 5" xfId="7335"/>
    <cellStyle name="Calculation 10 5 2" xfId="7336"/>
    <cellStyle name="Calculation 10 6" xfId="7337"/>
    <cellStyle name="Calculation 10 6 2" xfId="7338"/>
    <cellStyle name="Calculation 10 7" xfId="7339"/>
    <cellStyle name="Calculation 10 7 2" xfId="7340"/>
    <cellStyle name="Calculation 10 8" xfId="7341"/>
    <cellStyle name="Calculation 10 8 2" xfId="7342"/>
    <cellStyle name="Calculation 10 9" xfId="7343"/>
    <cellStyle name="Calculation 10 9 2" xfId="7344"/>
    <cellStyle name="Calculation 11" xfId="7345"/>
    <cellStyle name="Calculation 11 10" xfId="7346"/>
    <cellStyle name="Calculation 11 2" xfId="7347"/>
    <cellStyle name="Calculation 11 2 2" xfId="7348"/>
    <cellStyle name="Calculation 11 2 2 2" xfId="7349"/>
    <cellStyle name="Calculation 11 2 3" xfId="7350"/>
    <cellStyle name="Calculation 11 2 3 2" xfId="7351"/>
    <cellStyle name="Calculation 11 2 4" xfId="7352"/>
    <cellStyle name="Calculation 11 2 4 2" xfId="7353"/>
    <cellStyle name="Calculation 11 2 5" xfId="7354"/>
    <cellStyle name="Calculation 11 2 5 2" xfId="7355"/>
    <cellStyle name="Calculation 11 2 6" xfId="7356"/>
    <cellStyle name="Calculation 11 2 6 2" xfId="7357"/>
    <cellStyle name="Calculation 11 2 7" xfId="7358"/>
    <cellStyle name="Calculation 11 3" xfId="7359"/>
    <cellStyle name="Calculation 11 3 2" xfId="7360"/>
    <cellStyle name="Calculation 11 3 2 2" xfId="7361"/>
    <cellStyle name="Calculation 11 3 3" xfId="7362"/>
    <cellStyle name="Calculation 11 3 3 2" xfId="7363"/>
    <cellStyle name="Calculation 11 3 4" xfId="7364"/>
    <cellStyle name="Calculation 11 3 4 2" xfId="7365"/>
    <cellStyle name="Calculation 11 3 5" xfId="7366"/>
    <cellStyle name="Calculation 11 3 5 2" xfId="7367"/>
    <cellStyle name="Calculation 11 3 6" xfId="7368"/>
    <cellStyle name="Calculation 11 3 6 2" xfId="7369"/>
    <cellStyle name="Calculation 11 3 7" xfId="7370"/>
    <cellStyle name="Calculation 11 4" xfId="7371"/>
    <cellStyle name="Calculation 11 4 2" xfId="7372"/>
    <cellStyle name="Calculation 11 4 2 2" xfId="7373"/>
    <cellStyle name="Calculation 11 4 3" xfId="7374"/>
    <cellStyle name="Calculation 11 4 3 2" xfId="7375"/>
    <cellStyle name="Calculation 11 4 4" xfId="7376"/>
    <cellStyle name="Calculation 11 4 4 2" xfId="7377"/>
    <cellStyle name="Calculation 11 4 5" xfId="7378"/>
    <cellStyle name="Calculation 11 4 5 2" xfId="7379"/>
    <cellStyle name="Calculation 11 4 6" xfId="7380"/>
    <cellStyle name="Calculation 11 4 6 2" xfId="7381"/>
    <cellStyle name="Calculation 11 4 7" xfId="7382"/>
    <cellStyle name="Calculation 11 5" xfId="7383"/>
    <cellStyle name="Calculation 11 5 2" xfId="7384"/>
    <cellStyle name="Calculation 11 6" xfId="7385"/>
    <cellStyle name="Calculation 11 6 2" xfId="7386"/>
    <cellStyle name="Calculation 11 7" xfId="7387"/>
    <cellStyle name="Calculation 11 7 2" xfId="7388"/>
    <cellStyle name="Calculation 11 8" xfId="7389"/>
    <cellStyle name="Calculation 11 8 2" xfId="7390"/>
    <cellStyle name="Calculation 11 9" xfId="7391"/>
    <cellStyle name="Calculation 11 9 2" xfId="7392"/>
    <cellStyle name="Calculation 12" xfId="7393"/>
    <cellStyle name="Calculation 12 10" xfId="7394"/>
    <cellStyle name="Calculation 12 2" xfId="7395"/>
    <cellStyle name="Calculation 12 2 2" xfId="7396"/>
    <cellStyle name="Calculation 12 2 2 2" xfId="7397"/>
    <cellStyle name="Calculation 12 2 3" xfId="7398"/>
    <cellStyle name="Calculation 12 2 3 2" xfId="7399"/>
    <cellStyle name="Calculation 12 2 4" xfId="7400"/>
    <cellStyle name="Calculation 12 2 4 2" xfId="7401"/>
    <cellStyle name="Calculation 12 2 5" xfId="7402"/>
    <cellStyle name="Calculation 12 2 5 2" xfId="7403"/>
    <cellStyle name="Calculation 12 2 6" xfId="7404"/>
    <cellStyle name="Calculation 12 2 6 2" xfId="7405"/>
    <cellStyle name="Calculation 12 2 7" xfId="7406"/>
    <cellStyle name="Calculation 12 3" xfId="7407"/>
    <cellStyle name="Calculation 12 3 2" xfId="7408"/>
    <cellStyle name="Calculation 12 3 2 2" xfId="7409"/>
    <cellStyle name="Calculation 12 3 3" xfId="7410"/>
    <cellStyle name="Calculation 12 3 3 2" xfId="7411"/>
    <cellStyle name="Calculation 12 3 4" xfId="7412"/>
    <cellStyle name="Calculation 12 3 4 2" xfId="7413"/>
    <cellStyle name="Calculation 12 3 5" xfId="7414"/>
    <cellStyle name="Calculation 12 3 5 2" xfId="7415"/>
    <cellStyle name="Calculation 12 3 6" xfId="7416"/>
    <cellStyle name="Calculation 12 3 6 2" xfId="7417"/>
    <cellStyle name="Calculation 12 3 7" xfId="7418"/>
    <cellStyle name="Calculation 12 4" xfId="7419"/>
    <cellStyle name="Calculation 12 4 2" xfId="7420"/>
    <cellStyle name="Calculation 12 4 2 2" xfId="7421"/>
    <cellStyle name="Calculation 12 4 3" xfId="7422"/>
    <cellStyle name="Calculation 12 4 3 2" xfId="7423"/>
    <cellStyle name="Calculation 12 4 4" xfId="7424"/>
    <cellStyle name="Calculation 12 4 4 2" xfId="7425"/>
    <cellStyle name="Calculation 12 4 5" xfId="7426"/>
    <cellStyle name="Calculation 12 4 5 2" xfId="7427"/>
    <cellStyle name="Calculation 12 4 6" xfId="7428"/>
    <cellStyle name="Calculation 12 4 6 2" xfId="7429"/>
    <cellStyle name="Calculation 12 4 7" xfId="7430"/>
    <cellStyle name="Calculation 12 5" xfId="7431"/>
    <cellStyle name="Calculation 12 5 2" xfId="7432"/>
    <cellStyle name="Calculation 12 6" xfId="7433"/>
    <cellStyle name="Calculation 12 6 2" xfId="7434"/>
    <cellStyle name="Calculation 12 7" xfId="7435"/>
    <cellStyle name="Calculation 12 7 2" xfId="7436"/>
    <cellStyle name="Calculation 12 8" xfId="7437"/>
    <cellStyle name="Calculation 12 8 2" xfId="7438"/>
    <cellStyle name="Calculation 12 9" xfId="7439"/>
    <cellStyle name="Calculation 12 9 2" xfId="7440"/>
    <cellStyle name="Calculation 13" xfId="7441"/>
    <cellStyle name="Calculation 13 10" xfId="7442"/>
    <cellStyle name="Calculation 13 2" xfId="7443"/>
    <cellStyle name="Calculation 13 2 2" xfId="7444"/>
    <cellStyle name="Calculation 13 2 2 2" xfId="7445"/>
    <cellStyle name="Calculation 13 2 3" xfId="7446"/>
    <cellStyle name="Calculation 13 2 3 2" xfId="7447"/>
    <cellStyle name="Calculation 13 2 4" xfId="7448"/>
    <cellStyle name="Calculation 13 2 4 2" xfId="7449"/>
    <cellStyle name="Calculation 13 2 5" xfId="7450"/>
    <cellStyle name="Calculation 13 2 5 2" xfId="7451"/>
    <cellStyle name="Calculation 13 2 6" xfId="7452"/>
    <cellStyle name="Calculation 13 2 6 2" xfId="7453"/>
    <cellStyle name="Calculation 13 2 7" xfId="7454"/>
    <cellStyle name="Calculation 13 3" xfId="7455"/>
    <cellStyle name="Calculation 13 3 2" xfId="7456"/>
    <cellStyle name="Calculation 13 3 2 2" xfId="7457"/>
    <cellStyle name="Calculation 13 3 3" xfId="7458"/>
    <cellStyle name="Calculation 13 3 3 2" xfId="7459"/>
    <cellStyle name="Calculation 13 3 4" xfId="7460"/>
    <cellStyle name="Calculation 13 3 4 2" xfId="7461"/>
    <cellStyle name="Calculation 13 3 5" xfId="7462"/>
    <cellStyle name="Calculation 13 3 5 2" xfId="7463"/>
    <cellStyle name="Calculation 13 3 6" xfId="7464"/>
    <cellStyle name="Calculation 13 3 6 2" xfId="7465"/>
    <cellStyle name="Calculation 13 3 7" xfId="7466"/>
    <cellStyle name="Calculation 13 4" xfId="7467"/>
    <cellStyle name="Calculation 13 4 2" xfId="7468"/>
    <cellStyle name="Calculation 13 4 2 2" xfId="7469"/>
    <cellStyle name="Calculation 13 4 3" xfId="7470"/>
    <cellStyle name="Calculation 13 4 3 2" xfId="7471"/>
    <cellStyle name="Calculation 13 4 4" xfId="7472"/>
    <cellStyle name="Calculation 13 4 4 2" xfId="7473"/>
    <cellStyle name="Calculation 13 4 5" xfId="7474"/>
    <cellStyle name="Calculation 13 4 5 2" xfId="7475"/>
    <cellStyle name="Calculation 13 4 6" xfId="7476"/>
    <cellStyle name="Calculation 13 4 6 2" xfId="7477"/>
    <cellStyle name="Calculation 13 4 7" xfId="7478"/>
    <cellStyle name="Calculation 13 5" xfId="7479"/>
    <cellStyle name="Calculation 13 5 2" xfId="7480"/>
    <cellStyle name="Calculation 13 6" xfId="7481"/>
    <cellStyle name="Calculation 13 6 2" xfId="7482"/>
    <cellStyle name="Calculation 13 7" xfId="7483"/>
    <cellStyle name="Calculation 13 7 2" xfId="7484"/>
    <cellStyle name="Calculation 13 8" xfId="7485"/>
    <cellStyle name="Calculation 13 8 2" xfId="7486"/>
    <cellStyle name="Calculation 13 9" xfId="7487"/>
    <cellStyle name="Calculation 13 9 2" xfId="7488"/>
    <cellStyle name="Calculation 14" xfId="7489"/>
    <cellStyle name="Calculation 14 10" xfId="7490"/>
    <cellStyle name="Calculation 14 2" xfId="7491"/>
    <cellStyle name="Calculation 14 2 2" xfId="7492"/>
    <cellStyle name="Calculation 14 2 2 2" xfId="7493"/>
    <cellStyle name="Calculation 14 2 3" xfId="7494"/>
    <cellStyle name="Calculation 14 2 3 2" xfId="7495"/>
    <cellStyle name="Calculation 14 2 4" xfId="7496"/>
    <cellStyle name="Calculation 14 2 4 2" xfId="7497"/>
    <cellStyle name="Calculation 14 2 5" xfId="7498"/>
    <cellStyle name="Calculation 14 2 5 2" xfId="7499"/>
    <cellStyle name="Calculation 14 2 6" xfId="7500"/>
    <cellStyle name="Calculation 14 2 6 2" xfId="7501"/>
    <cellStyle name="Calculation 14 2 7" xfId="7502"/>
    <cellStyle name="Calculation 14 3" xfId="7503"/>
    <cellStyle name="Calculation 14 3 2" xfId="7504"/>
    <cellStyle name="Calculation 14 3 2 2" xfId="7505"/>
    <cellStyle name="Calculation 14 3 3" xfId="7506"/>
    <cellStyle name="Calculation 14 3 3 2" xfId="7507"/>
    <cellStyle name="Calculation 14 3 4" xfId="7508"/>
    <cellStyle name="Calculation 14 3 4 2" xfId="7509"/>
    <cellStyle name="Calculation 14 3 5" xfId="7510"/>
    <cellStyle name="Calculation 14 3 5 2" xfId="7511"/>
    <cellStyle name="Calculation 14 3 6" xfId="7512"/>
    <cellStyle name="Calculation 14 3 6 2" xfId="7513"/>
    <cellStyle name="Calculation 14 3 7" xfId="7514"/>
    <cellStyle name="Calculation 14 4" xfId="7515"/>
    <cellStyle name="Calculation 14 4 2" xfId="7516"/>
    <cellStyle name="Calculation 14 4 2 2" xfId="7517"/>
    <cellStyle name="Calculation 14 4 3" xfId="7518"/>
    <cellStyle name="Calculation 14 4 3 2" xfId="7519"/>
    <cellStyle name="Calculation 14 4 4" xfId="7520"/>
    <cellStyle name="Calculation 14 4 4 2" xfId="7521"/>
    <cellStyle name="Calculation 14 4 5" xfId="7522"/>
    <cellStyle name="Calculation 14 4 5 2" xfId="7523"/>
    <cellStyle name="Calculation 14 4 6" xfId="7524"/>
    <cellStyle name="Calculation 14 4 6 2" xfId="7525"/>
    <cellStyle name="Calculation 14 4 7" xfId="7526"/>
    <cellStyle name="Calculation 14 5" xfId="7527"/>
    <cellStyle name="Calculation 14 5 2" xfId="7528"/>
    <cellStyle name="Calculation 14 6" xfId="7529"/>
    <cellStyle name="Calculation 14 6 2" xfId="7530"/>
    <cellStyle name="Calculation 14 7" xfId="7531"/>
    <cellStyle name="Calculation 14 7 2" xfId="7532"/>
    <cellStyle name="Calculation 14 8" xfId="7533"/>
    <cellStyle name="Calculation 14 8 2" xfId="7534"/>
    <cellStyle name="Calculation 14 9" xfId="7535"/>
    <cellStyle name="Calculation 14 9 2" xfId="7536"/>
    <cellStyle name="Calculation 15" xfId="7537"/>
    <cellStyle name="Calculation 15 10" xfId="7538"/>
    <cellStyle name="Calculation 15 2" xfId="7539"/>
    <cellStyle name="Calculation 15 2 2" xfId="7540"/>
    <cellStyle name="Calculation 15 2 2 2" xfId="7541"/>
    <cellStyle name="Calculation 15 2 3" xfId="7542"/>
    <cellStyle name="Calculation 15 2 3 2" xfId="7543"/>
    <cellStyle name="Calculation 15 2 4" xfId="7544"/>
    <cellStyle name="Calculation 15 2 4 2" xfId="7545"/>
    <cellStyle name="Calculation 15 2 5" xfId="7546"/>
    <cellStyle name="Calculation 15 2 5 2" xfId="7547"/>
    <cellStyle name="Calculation 15 2 6" xfId="7548"/>
    <cellStyle name="Calculation 15 2 6 2" xfId="7549"/>
    <cellStyle name="Calculation 15 2 7" xfId="7550"/>
    <cellStyle name="Calculation 15 3" xfId="7551"/>
    <cellStyle name="Calculation 15 3 2" xfId="7552"/>
    <cellStyle name="Calculation 15 3 2 2" xfId="7553"/>
    <cellStyle name="Calculation 15 3 3" xfId="7554"/>
    <cellStyle name="Calculation 15 3 3 2" xfId="7555"/>
    <cellStyle name="Calculation 15 3 4" xfId="7556"/>
    <cellStyle name="Calculation 15 3 4 2" xfId="7557"/>
    <cellStyle name="Calculation 15 3 5" xfId="7558"/>
    <cellStyle name="Calculation 15 3 5 2" xfId="7559"/>
    <cellStyle name="Calculation 15 3 6" xfId="7560"/>
    <cellStyle name="Calculation 15 3 6 2" xfId="7561"/>
    <cellStyle name="Calculation 15 3 7" xfId="7562"/>
    <cellStyle name="Calculation 15 4" xfId="7563"/>
    <cellStyle name="Calculation 15 4 2" xfId="7564"/>
    <cellStyle name="Calculation 15 4 2 2" xfId="7565"/>
    <cellStyle name="Calculation 15 4 3" xfId="7566"/>
    <cellStyle name="Calculation 15 4 3 2" xfId="7567"/>
    <cellStyle name="Calculation 15 4 4" xfId="7568"/>
    <cellStyle name="Calculation 15 4 4 2" xfId="7569"/>
    <cellStyle name="Calculation 15 4 5" xfId="7570"/>
    <cellStyle name="Calculation 15 4 5 2" xfId="7571"/>
    <cellStyle name="Calculation 15 4 6" xfId="7572"/>
    <cellStyle name="Calculation 15 4 6 2" xfId="7573"/>
    <cellStyle name="Calculation 15 4 7" xfId="7574"/>
    <cellStyle name="Calculation 15 5" xfId="7575"/>
    <cellStyle name="Calculation 15 5 2" xfId="7576"/>
    <cellStyle name="Calculation 15 6" xfId="7577"/>
    <cellStyle name="Calculation 15 6 2" xfId="7578"/>
    <cellStyle name="Calculation 15 7" xfId="7579"/>
    <cellStyle name="Calculation 15 7 2" xfId="7580"/>
    <cellStyle name="Calculation 15 8" xfId="7581"/>
    <cellStyle name="Calculation 15 8 2" xfId="7582"/>
    <cellStyle name="Calculation 15 9" xfId="7583"/>
    <cellStyle name="Calculation 15 9 2" xfId="7584"/>
    <cellStyle name="Calculation 16" xfId="7585"/>
    <cellStyle name="Calculation 16 10" xfId="7586"/>
    <cellStyle name="Calculation 16 2" xfId="7587"/>
    <cellStyle name="Calculation 16 2 2" xfId="7588"/>
    <cellStyle name="Calculation 16 2 2 2" xfId="7589"/>
    <cellStyle name="Calculation 16 2 3" xfId="7590"/>
    <cellStyle name="Calculation 16 2 3 2" xfId="7591"/>
    <cellStyle name="Calculation 16 2 4" xfId="7592"/>
    <cellStyle name="Calculation 16 2 4 2" xfId="7593"/>
    <cellStyle name="Calculation 16 2 5" xfId="7594"/>
    <cellStyle name="Calculation 16 2 5 2" xfId="7595"/>
    <cellStyle name="Calculation 16 2 6" xfId="7596"/>
    <cellStyle name="Calculation 16 2 6 2" xfId="7597"/>
    <cellStyle name="Calculation 16 2 7" xfId="7598"/>
    <cellStyle name="Calculation 16 3" xfId="7599"/>
    <cellStyle name="Calculation 16 3 2" xfId="7600"/>
    <cellStyle name="Calculation 16 3 2 2" xfId="7601"/>
    <cellStyle name="Calculation 16 3 3" xfId="7602"/>
    <cellStyle name="Calculation 16 3 3 2" xfId="7603"/>
    <cellStyle name="Calculation 16 3 4" xfId="7604"/>
    <cellStyle name="Calculation 16 3 4 2" xfId="7605"/>
    <cellStyle name="Calculation 16 3 5" xfId="7606"/>
    <cellStyle name="Calculation 16 3 5 2" xfId="7607"/>
    <cellStyle name="Calculation 16 3 6" xfId="7608"/>
    <cellStyle name="Calculation 16 3 6 2" xfId="7609"/>
    <cellStyle name="Calculation 16 3 7" xfId="7610"/>
    <cellStyle name="Calculation 16 4" xfId="7611"/>
    <cellStyle name="Calculation 16 4 2" xfId="7612"/>
    <cellStyle name="Calculation 16 4 2 2" xfId="7613"/>
    <cellStyle name="Calculation 16 4 3" xfId="7614"/>
    <cellStyle name="Calculation 16 4 3 2" xfId="7615"/>
    <cellStyle name="Calculation 16 4 4" xfId="7616"/>
    <cellStyle name="Calculation 16 4 4 2" xfId="7617"/>
    <cellStyle name="Calculation 16 4 5" xfId="7618"/>
    <cellStyle name="Calculation 16 4 5 2" xfId="7619"/>
    <cellStyle name="Calculation 16 4 6" xfId="7620"/>
    <cellStyle name="Calculation 16 4 6 2" xfId="7621"/>
    <cellStyle name="Calculation 16 4 7" xfId="7622"/>
    <cellStyle name="Calculation 16 5" xfId="7623"/>
    <cellStyle name="Calculation 16 5 2" xfId="7624"/>
    <cellStyle name="Calculation 16 6" xfId="7625"/>
    <cellStyle name="Calculation 16 6 2" xfId="7626"/>
    <cellStyle name="Calculation 16 7" xfId="7627"/>
    <cellStyle name="Calculation 16 7 2" xfId="7628"/>
    <cellStyle name="Calculation 16 8" xfId="7629"/>
    <cellStyle name="Calculation 16 8 2" xfId="7630"/>
    <cellStyle name="Calculation 16 9" xfId="7631"/>
    <cellStyle name="Calculation 16 9 2" xfId="7632"/>
    <cellStyle name="Calculation 17" xfId="7633"/>
    <cellStyle name="Calculation 17 10" xfId="7634"/>
    <cellStyle name="Calculation 17 2" xfId="7635"/>
    <cellStyle name="Calculation 17 2 2" xfId="7636"/>
    <cellStyle name="Calculation 17 2 2 2" xfId="7637"/>
    <cellStyle name="Calculation 17 2 3" xfId="7638"/>
    <cellStyle name="Calculation 17 2 3 2" xfId="7639"/>
    <cellStyle name="Calculation 17 2 4" xfId="7640"/>
    <cellStyle name="Calculation 17 2 4 2" xfId="7641"/>
    <cellStyle name="Calculation 17 2 5" xfId="7642"/>
    <cellStyle name="Calculation 17 2 5 2" xfId="7643"/>
    <cellStyle name="Calculation 17 2 6" xfId="7644"/>
    <cellStyle name="Calculation 17 2 6 2" xfId="7645"/>
    <cellStyle name="Calculation 17 2 7" xfId="7646"/>
    <cellStyle name="Calculation 17 3" xfId="7647"/>
    <cellStyle name="Calculation 17 3 2" xfId="7648"/>
    <cellStyle name="Calculation 17 3 2 2" xfId="7649"/>
    <cellStyle name="Calculation 17 3 3" xfId="7650"/>
    <cellStyle name="Calculation 17 3 3 2" xfId="7651"/>
    <cellStyle name="Calculation 17 3 4" xfId="7652"/>
    <cellStyle name="Calculation 17 3 4 2" xfId="7653"/>
    <cellStyle name="Calculation 17 3 5" xfId="7654"/>
    <cellStyle name="Calculation 17 3 5 2" xfId="7655"/>
    <cellStyle name="Calculation 17 3 6" xfId="7656"/>
    <cellStyle name="Calculation 17 3 6 2" xfId="7657"/>
    <cellStyle name="Calculation 17 3 7" xfId="7658"/>
    <cellStyle name="Calculation 17 4" xfId="7659"/>
    <cellStyle name="Calculation 17 4 2" xfId="7660"/>
    <cellStyle name="Calculation 17 4 2 2" xfId="7661"/>
    <cellStyle name="Calculation 17 4 3" xfId="7662"/>
    <cellStyle name="Calculation 17 4 3 2" xfId="7663"/>
    <cellStyle name="Calculation 17 4 4" xfId="7664"/>
    <cellStyle name="Calculation 17 4 4 2" xfId="7665"/>
    <cellStyle name="Calculation 17 4 5" xfId="7666"/>
    <cellStyle name="Calculation 17 4 5 2" xfId="7667"/>
    <cellStyle name="Calculation 17 4 6" xfId="7668"/>
    <cellStyle name="Calculation 17 4 6 2" xfId="7669"/>
    <cellStyle name="Calculation 17 4 7" xfId="7670"/>
    <cellStyle name="Calculation 17 5" xfId="7671"/>
    <cellStyle name="Calculation 17 5 2" xfId="7672"/>
    <cellStyle name="Calculation 17 6" xfId="7673"/>
    <cellStyle name="Calculation 17 6 2" xfId="7674"/>
    <cellStyle name="Calculation 17 7" xfId="7675"/>
    <cellStyle name="Calculation 17 7 2" xfId="7676"/>
    <cellStyle name="Calculation 17 8" xfId="7677"/>
    <cellStyle name="Calculation 17 8 2" xfId="7678"/>
    <cellStyle name="Calculation 17 9" xfId="7679"/>
    <cellStyle name="Calculation 17 9 2" xfId="7680"/>
    <cellStyle name="Calculation 18" xfId="7681"/>
    <cellStyle name="Calculation 18 10" xfId="7682"/>
    <cellStyle name="Calculation 18 2" xfId="7683"/>
    <cellStyle name="Calculation 18 2 2" xfId="7684"/>
    <cellStyle name="Calculation 18 2 2 2" xfId="7685"/>
    <cellStyle name="Calculation 18 2 3" xfId="7686"/>
    <cellStyle name="Calculation 18 2 3 2" xfId="7687"/>
    <cellStyle name="Calculation 18 2 4" xfId="7688"/>
    <cellStyle name="Calculation 18 2 4 2" xfId="7689"/>
    <cellStyle name="Calculation 18 2 5" xfId="7690"/>
    <cellStyle name="Calculation 18 2 5 2" xfId="7691"/>
    <cellStyle name="Calculation 18 2 6" xfId="7692"/>
    <cellStyle name="Calculation 18 2 6 2" xfId="7693"/>
    <cellStyle name="Calculation 18 2 7" xfId="7694"/>
    <cellStyle name="Calculation 18 3" xfId="7695"/>
    <cellStyle name="Calculation 18 3 2" xfId="7696"/>
    <cellStyle name="Calculation 18 3 2 2" xfId="7697"/>
    <cellStyle name="Calculation 18 3 3" xfId="7698"/>
    <cellStyle name="Calculation 18 3 3 2" xfId="7699"/>
    <cellStyle name="Calculation 18 3 4" xfId="7700"/>
    <cellStyle name="Calculation 18 3 4 2" xfId="7701"/>
    <cellStyle name="Calculation 18 3 5" xfId="7702"/>
    <cellStyle name="Calculation 18 3 5 2" xfId="7703"/>
    <cellStyle name="Calculation 18 3 6" xfId="7704"/>
    <cellStyle name="Calculation 18 3 6 2" xfId="7705"/>
    <cellStyle name="Calculation 18 3 7" xfId="7706"/>
    <cellStyle name="Calculation 18 4" xfId="7707"/>
    <cellStyle name="Calculation 18 4 2" xfId="7708"/>
    <cellStyle name="Calculation 18 4 2 2" xfId="7709"/>
    <cellStyle name="Calculation 18 4 3" xfId="7710"/>
    <cellStyle name="Calculation 18 4 3 2" xfId="7711"/>
    <cellStyle name="Calculation 18 4 4" xfId="7712"/>
    <cellStyle name="Calculation 18 4 4 2" xfId="7713"/>
    <cellStyle name="Calculation 18 4 5" xfId="7714"/>
    <cellStyle name="Calculation 18 4 5 2" xfId="7715"/>
    <cellStyle name="Calculation 18 4 6" xfId="7716"/>
    <cellStyle name="Calculation 18 4 6 2" xfId="7717"/>
    <cellStyle name="Calculation 18 4 7" xfId="7718"/>
    <cellStyle name="Calculation 18 5" xfId="7719"/>
    <cellStyle name="Calculation 18 5 2" xfId="7720"/>
    <cellStyle name="Calculation 18 6" xfId="7721"/>
    <cellStyle name="Calculation 18 6 2" xfId="7722"/>
    <cellStyle name="Calculation 18 7" xfId="7723"/>
    <cellStyle name="Calculation 18 7 2" xfId="7724"/>
    <cellStyle name="Calculation 18 8" xfId="7725"/>
    <cellStyle name="Calculation 18 8 2" xfId="7726"/>
    <cellStyle name="Calculation 18 9" xfId="7727"/>
    <cellStyle name="Calculation 18 9 2" xfId="7728"/>
    <cellStyle name="Calculation 19" xfId="7729"/>
    <cellStyle name="Calculation 19 10" xfId="7730"/>
    <cellStyle name="Calculation 19 2" xfId="7731"/>
    <cellStyle name="Calculation 19 2 2" xfId="7732"/>
    <cellStyle name="Calculation 19 2 2 2" xfId="7733"/>
    <cellStyle name="Calculation 19 2 3" xfId="7734"/>
    <cellStyle name="Calculation 19 2 3 2" xfId="7735"/>
    <cellStyle name="Calculation 19 2 4" xfId="7736"/>
    <cellStyle name="Calculation 19 2 4 2" xfId="7737"/>
    <cellStyle name="Calculation 19 2 5" xfId="7738"/>
    <cellStyle name="Calculation 19 2 5 2" xfId="7739"/>
    <cellStyle name="Calculation 19 2 6" xfId="7740"/>
    <cellStyle name="Calculation 19 2 6 2" xfId="7741"/>
    <cellStyle name="Calculation 19 2 7" xfId="7742"/>
    <cellStyle name="Calculation 19 3" xfId="7743"/>
    <cellStyle name="Calculation 19 3 2" xfId="7744"/>
    <cellStyle name="Calculation 19 3 2 2" xfId="7745"/>
    <cellStyle name="Calculation 19 3 3" xfId="7746"/>
    <cellStyle name="Calculation 19 3 3 2" xfId="7747"/>
    <cellStyle name="Calculation 19 3 4" xfId="7748"/>
    <cellStyle name="Calculation 19 3 4 2" xfId="7749"/>
    <cellStyle name="Calculation 19 3 5" xfId="7750"/>
    <cellStyle name="Calculation 19 3 5 2" xfId="7751"/>
    <cellStyle name="Calculation 19 3 6" xfId="7752"/>
    <cellStyle name="Calculation 19 3 6 2" xfId="7753"/>
    <cellStyle name="Calculation 19 3 7" xfId="7754"/>
    <cellStyle name="Calculation 19 4" xfId="7755"/>
    <cellStyle name="Calculation 19 4 2" xfId="7756"/>
    <cellStyle name="Calculation 19 4 2 2" xfId="7757"/>
    <cellStyle name="Calculation 19 4 3" xfId="7758"/>
    <cellStyle name="Calculation 19 4 3 2" xfId="7759"/>
    <cellStyle name="Calculation 19 4 4" xfId="7760"/>
    <cellStyle name="Calculation 19 4 4 2" xfId="7761"/>
    <cellStyle name="Calculation 19 4 5" xfId="7762"/>
    <cellStyle name="Calculation 19 4 5 2" xfId="7763"/>
    <cellStyle name="Calculation 19 4 6" xfId="7764"/>
    <cellStyle name="Calculation 19 4 6 2" xfId="7765"/>
    <cellStyle name="Calculation 19 4 7" xfId="7766"/>
    <cellStyle name="Calculation 19 5" xfId="7767"/>
    <cellStyle name="Calculation 19 5 2" xfId="7768"/>
    <cellStyle name="Calculation 19 6" xfId="7769"/>
    <cellStyle name="Calculation 19 6 2" xfId="7770"/>
    <cellStyle name="Calculation 19 7" xfId="7771"/>
    <cellStyle name="Calculation 19 7 2" xfId="7772"/>
    <cellStyle name="Calculation 19 8" xfId="7773"/>
    <cellStyle name="Calculation 19 8 2" xfId="7774"/>
    <cellStyle name="Calculation 19 9" xfId="7775"/>
    <cellStyle name="Calculation 19 9 2" xfId="7776"/>
    <cellStyle name="Calculation 2" xfId="7777"/>
    <cellStyle name="Calculation 2 10" xfId="7778"/>
    <cellStyle name="Calculation 2 10 2" xfId="7779"/>
    <cellStyle name="Calculation 2 10 2 2" xfId="7780"/>
    <cellStyle name="Calculation 2 10 2 3" xfId="7781"/>
    <cellStyle name="Calculation 2 10 2 4" xfId="7782"/>
    <cellStyle name="Calculation 2 10 2 5" xfId="7783"/>
    <cellStyle name="Calculation 2 10 2 6" xfId="7784"/>
    <cellStyle name="Calculation 2 10 2 7" xfId="7785"/>
    <cellStyle name="Calculation 2 10 3" xfId="7786"/>
    <cellStyle name="Calculation 2 10 4" xfId="7787"/>
    <cellStyle name="Calculation 2 10 5" xfId="7788"/>
    <cellStyle name="Calculation 2 10 6" xfId="7789"/>
    <cellStyle name="Calculation 2 10 7" xfId="7790"/>
    <cellStyle name="Calculation 2 10 8" xfId="7791"/>
    <cellStyle name="Calculation 2 11" xfId="7792"/>
    <cellStyle name="Calculation 2 11 2" xfId="7793"/>
    <cellStyle name="Calculation 2 11 3" xfId="7794"/>
    <cellStyle name="Calculation 2 11 4" xfId="7795"/>
    <cellStyle name="Calculation 2 12" xfId="7796"/>
    <cellStyle name="Calculation 2 13" xfId="7797"/>
    <cellStyle name="Calculation 2 14" xfId="7798"/>
    <cellStyle name="Calculation 2 15" xfId="7799"/>
    <cellStyle name="Calculation 2 16" xfId="7800"/>
    <cellStyle name="Calculation 2 16 2" xfId="7801"/>
    <cellStyle name="Calculation 2 16 2 2" xfId="7802"/>
    <cellStyle name="Calculation 2 16 3" xfId="7803"/>
    <cellStyle name="Calculation 2 17" xfId="7804"/>
    <cellStyle name="Calculation 2 17 2" xfId="7805"/>
    <cellStyle name="Calculation 2 18" xfId="7806"/>
    <cellStyle name="Calculation 2 18 2" xfId="7807"/>
    <cellStyle name="Calculation 2 19" xfId="7808"/>
    <cellStyle name="Calculation 2 2" xfId="7809"/>
    <cellStyle name="Calculation 2 20" xfId="7810"/>
    <cellStyle name="Calculation 2 21" xfId="7811"/>
    <cellStyle name="Calculation 2 22" xfId="7812"/>
    <cellStyle name="Calculation 2 23" xfId="7813"/>
    <cellStyle name="Calculation 2 3" xfId="7814"/>
    <cellStyle name="Calculation 2 4" xfId="7815"/>
    <cellStyle name="Calculation 2 5" xfId="7816"/>
    <cellStyle name="Calculation 2 6" xfId="7817"/>
    <cellStyle name="Calculation 2 7" xfId="7818"/>
    <cellStyle name="Calculation 2 8" xfId="7819"/>
    <cellStyle name="Calculation 2 8 2" xfId="7820"/>
    <cellStyle name="Calculation 2 8 2 2" xfId="7821"/>
    <cellStyle name="Calculation 2 8 2 3" xfId="7822"/>
    <cellStyle name="Calculation 2 8 2 4" xfId="7823"/>
    <cellStyle name="Calculation 2 8 2 5" xfId="7824"/>
    <cellStyle name="Calculation 2 8 2 6" xfId="7825"/>
    <cellStyle name="Calculation 2 8 2 7" xfId="7826"/>
    <cellStyle name="Calculation 2 8 3" xfId="7827"/>
    <cellStyle name="Calculation 2 8 4" xfId="7828"/>
    <cellStyle name="Calculation 2 8 5" xfId="7829"/>
    <cellStyle name="Calculation 2 8 6" xfId="7830"/>
    <cellStyle name="Calculation 2 8 7" xfId="7831"/>
    <cellStyle name="Calculation 2 8 8" xfId="7832"/>
    <cellStyle name="Calculation 2 9" xfId="7833"/>
    <cellStyle name="Calculation 2 9 2" xfId="7834"/>
    <cellStyle name="Calculation 2 9 2 2" xfId="7835"/>
    <cellStyle name="Calculation 2 9 2 3" xfId="7836"/>
    <cellStyle name="Calculation 2 9 2 4" xfId="7837"/>
    <cellStyle name="Calculation 2 9 2 5" xfId="7838"/>
    <cellStyle name="Calculation 2 9 2 6" xfId="7839"/>
    <cellStyle name="Calculation 2 9 2 7" xfId="7840"/>
    <cellStyle name="Calculation 2 9 3" xfId="7841"/>
    <cellStyle name="Calculation 2 9 4" xfId="7842"/>
    <cellStyle name="Calculation 2 9 5" xfId="7843"/>
    <cellStyle name="Calculation 2 9 6" xfId="7844"/>
    <cellStyle name="Calculation 2 9 7" xfId="7845"/>
    <cellStyle name="Calculation 2 9 8" xfId="7846"/>
    <cellStyle name="Calculation 20" xfId="7847"/>
    <cellStyle name="Calculation 20 10" xfId="7848"/>
    <cellStyle name="Calculation 20 2" xfId="7849"/>
    <cellStyle name="Calculation 20 2 2" xfId="7850"/>
    <cellStyle name="Calculation 20 2 2 2" xfId="7851"/>
    <cellStyle name="Calculation 20 2 3" xfId="7852"/>
    <cellStyle name="Calculation 20 2 3 2" xfId="7853"/>
    <cellStyle name="Calculation 20 2 4" xfId="7854"/>
    <cellStyle name="Calculation 20 2 4 2" xfId="7855"/>
    <cellStyle name="Calculation 20 2 5" xfId="7856"/>
    <cellStyle name="Calculation 20 2 5 2" xfId="7857"/>
    <cellStyle name="Calculation 20 2 6" xfId="7858"/>
    <cellStyle name="Calculation 20 2 6 2" xfId="7859"/>
    <cellStyle name="Calculation 20 2 7" xfId="7860"/>
    <cellStyle name="Calculation 20 3" xfId="7861"/>
    <cellStyle name="Calculation 20 3 2" xfId="7862"/>
    <cellStyle name="Calculation 20 3 2 2" xfId="7863"/>
    <cellStyle name="Calculation 20 3 3" xfId="7864"/>
    <cellStyle name="Calculation 20 3 3 2" xfId="7865"/>
    <cellStyle name="Calculation 20 3 4" xfId="7866"/>
    <cellStyle name="Calculation 20 3 4 2" xfId="7867"/>
    <cellStyle name="Calculation 20 3 5" xfId="7868"/>
    <cellStyle name="Calculation 20 3 5 2" xfId="7869"/>
    <cellStyle name="Calculation 20 3 6" xfId="7870"/>
    <cellStyle name="Calculation 20 3 6 2" xfId="7871"/>
    <cellStyle name="Calculation 20 3 7" xfId="7872"/>
    <cellStyle name="Calculation 20 4" xfId="7873"/>
    <cellStyle name="Calculation 20 4 2" xfId="7874"/>
    <cellStyle name="Calculation 20 4 2 2" xfId="7875"/>
    <cellStyle name="Calculation 20 4 3" xfId="7876"/>
    <cellStyle name="Calculation 20 4 3 2" xfId="7877"/>
    <cellStyle name="Calculation 20 4 4" xfId="7878"/>
    <cellStyle name="Calculation 20 4 4 2" xfId="7879"/>
    <cellStyle name="Calculation 20 4 5" xfId="7880"/>
    <cellStyle name="Calculation 20 4 5 2" xfId="7881"/>
    <cellStyle name="Calculation 20 4 6" xfId="7882"/>
    <cellStyle name="Calculation 20 4 6 2" xfId="7883"/>
    <cellStyle name="Calculation 20 4 7" xfId="7884"/>
    <cellStyle name="Calculation 20 5" xfId="7885"/>
    <cellStyle name="Calculation 20 5 2" xfId="7886"/>
    <cellStyle name="Calculation 20 6" xfId="7887"/>
    <cellStyle name="Calculation 20 6 2" xfId="7888"/>
    <cellStyle name="Calculation 20 7" xfId="7889"/>
    <cellStyle name="Calculation 20 7 2" xfId="7890"/>
    <cellStyle name="Calculation 20 8" xfId="7891"/>
    <cellStyle name="Calculation 20 8 2" xfId="7892"/>
    <cellStyle name="Calculation 20 9" xfId="7893"/>
    <cellStyle name="Calculation 20 9 2" xfId="7894"/>
    <cellStyle name="Calculation 21" xfId="7895"/>
    <cellStyle name="Calculation 21 10" xfId="7896"/>
    <cellStyle name="Calculation 21 2" xfId="7897"/>
    <cellStyle name="Calculation 21 2 2" xfId="7898"/>
    <cellStyle name="Calculation 21 2 2 2" xfId="7899"/>
    <cellStyle name="Calculation 21 2 3" xfId="7900"/>
    <cellStyle name="Calculation 21 2 3 2" xfId="7901"/>
    <cellStyle name="Calculation 21 2 4" xfId="7902"/>
    <cellStyle name="Calculation 21 2 4 2" xfId="7903"/>
    <cellStyle name="Calculation 21 2 5" xfId="7904"/>
    <cellStyle name="Calculation 21 2 5 2" xfId="7905"/>
    <cellStyle name="Calculation 21 2 6" xfId="7906"/>
    <cellStyle name="Calculation 21 2 6 2" xfId="7907"/>
    <cellStyle name="Calculation 21 2 7" xfId="7908"/>
    <cellStyle name="Calculation 21 3" xfId="7909"/>
    <cellStyle name="Calculation 21 3 2" xfId="7910"/>
    <cellStyle name="Calculation 21 3 2 2" xfId="7911"/>
    <cellStyle name="Calculation 21 3 3" xfId="7912"/>
    <cellStyle name="Calculation 21 3 3 2" xfId="7913"/>
    <cellStyle name="Calculation 21 3 4" xfId="7914"/>
    <cellStyle name="Calculation 21 3 4 2" xfId="7915"/>
    <cellStyle name="Calculation 21 3 5" xfId="7916"/>
    <cellStyle name="Calculation 21 3 5 2" xfId="7917"/>
    <cellStyle name="Calculation 21 3 6" xfId="7918"/>
    <cellStyle name="Calculation 21 3 6 2" xfId="7919"/>
    <cellStyle name="Calculation 21 3 7" xfId="7920"/>
    <cellStyle name="Calculation 21 4" xfId="7921"/>
    <cellStyle name="Calculation 21 4 2" xfId="7922"/>
    <cellStyle name="Calculation 21 4 2 2" xfId="7923"/>
    <cellStyle name="Calculation 21 4 3" xfId="7924"/>
    <cellStyle name="Calculation 21 4 3 2" xfId="7925"/>
    <cellStyle name="Calculation 21 4 4" xfId="7926"/>
    <cellStyle name="Calculation 21 4 4 2" xfId="7927"/>
    <cellStyle name="Calculation 21 4 5" xfId="7928"/>
    <cellStyle name="Calculation 21 4 5 2" xfId="7929"/>
    <cellStyle name="Calculation 21 4 6" xfId="7930"/>
    <cellStyle name="Calculation 21 4 6 2" xfId="7931"/>
    <cellStyle name="Calculation 21 4 7" xfId="7932"/>
    <cellStyle name="Calculation 21 5" xfId="7933"/>
    <cellStyle name="Calculation 21 5 2" xfId="7934"/>
    <cellStyle name="Calculation 21 6" xfId="7935"/>
    <cellStyle name="Calculation 21 6 2" xfId="7936"/>
    <cellStyle name="Calculation 21 7" xfId="7937"/>
    <cellStyle name="Calculation 21 7 2" xfId="7938"/>
    <cellStyle name="Calculation 21 8" xfId="7939"/>
    <cellStyle name="Calculation 21 8 2" xfId="7940"/>
    <cellStyle name="Calculation 21 9" xfId="7941"/>
    <cellStyle name="Calculation 21 9 2" xfId="7942"/>
    <cellStyle name="Calculation 22" xfId="7943"/>
    <cellStyle name="Calculation 22 10" xfId="7944"/>
    <cellStyle name="Calculation 22 2" xfId="7945"/>
    <cellStyle name="Calculation 22 2 2" xfId="7946"/>
    <cellStyle name="Calculation 22 2 2 2" xfId="7947"/>
    <cellStyle name="Calculation 22 2 3" xfId="7948"/>
    <cellStyle name="Calculation 22 2 3 2" xfId="7949"/>
    <cellStyle name="Calculation 22 2 4" xfId="7950"/>
    <cellStyle name="Calculation 22 2 4 2" xfId="7951"/>
    <cellStyle name="Calculation 22 2 5" xfId="7952"/>
    <cellStyle name="Calculation 22 2 5 2" xfId="7953"/>
    <cellStyle name="Calculation 22 2 6" xfId="7954"/>
    <cellStyle name="Calculation 22 2 6 2" xfId="7955"/>
    <cellStyle name="Calculation 22 2 7" xfId="7956"/>
    <cellStyle name="Calculation 22 3" xfId="7957"/>
    <cellStyle name="Calculation 22 3 2" xfId="7958"/>
    <cellStyle name="Calculation 22 3 2 2" xfId="7959"/>
    <cellStyle name="Calculation 22 3 3" xfId="7960"/>
    <cellStyle name="Calculation 22 3 3 2" xfId="7961"/>
    <cellStyle name="Calculation 22 3 4" xfId="7962"/>
    <cellStyle name="Calculation 22 3 4 2" xfId="7963"/>
    <cellStyle name="Calculation 22 3 5" xfId="7964"/>
    <cellStyle name="Calculation 22 3 5 2" xfId="7965"/>
    <cellStyle name="Calculation 22 3 6" xfId="7966"/>
    <cellStyle name="Calculation 22 3 6 2" xfId="7967"/>
    <cellStyle name="Calculation 22 3 7" xfId="7968"/>
    <cellStyle name="Calculation 22 4" xfId="7969"/>
    <cellStyle name="Calculation 22 4 2" xfId="7970"/>
    <cellStyle name="Calculation 22 4 2 2" xfId="7971"/>
    <cellStyle name="Calculation 22 4 3" xfId="7972"/>
    <cellStyle name="Calculation 22 4 3 2" xfId="7973"/>
    <cellStyle name="Calculation 22 4 4" xfId="7974"/>
    <cellStyle name="Calculation 22 4 4 2" xfId="7975"/>
    <cellStyle name="Calculation 22 4 5" xfId="7976"/>
    <cellStyle name="Calculation 22 4 5 2" xfId="7977"/>
    <cellStyle name="Calculation 22 4 6" xfId="7978"/>
    <cellStyle name="Calculation 22 4 6 2" xfId="7979"/>
    <cellStyle name="Calculation 22 4 7" xfId="7980"/>
    <cellStyle name="Calculation 22 5" xfId="7981"/>
    <cellStyle name="Calculation 22 5 2" xfId="7982"/>
    <cellStyle name="Calculation 22 6" xfId="7983"/>
    <cellStyle name="Calculation 22 6 2" xfId="7984"/>
    <cellStyle name="Calculation 22 7" xfId="7985"/>
    <cellStyle name="Calculation 22 7 2" xfId="7986"/>
    <cellStyle name="Calculation 22 8" xfId="7987"/>
    <cellStyle name="Calculation 22 8 2" xfId="7988"/>
    <cellStyle name="Calculation 22 9" xfId="7989"/>
    <cellStyle name="Calculation 22 9 2" xfId="7990"/>
    <cellStyle name="Calculation 23" xfId="7991"/>
    <cellStyle name="Calculation 23 10" xfId="7992"/>
    <cellStyle name="Calculation 23 2" xfId="7993"/>
    <cellStyle name="Calculation 23 2 2" xfId="7994"/>
    <cellStyle name="Calculation 23 2 2 2" xfId="7995"/>
    <cellStyle name="Calculation 23 2 3" xfId="7996"/>
    <cellStyle name="Calculation 23 2 3 2" xfId="7997"/>
    <cellStyle name="Calculation 23 2 4" xfId="7998"/>
    <cellStyle name="Calculation 23 2 4 2" xfId="7999"/>
    <cellStyle name="Calculation 23 2 5" xfId="8000"/>
    <cellStyle name="Calculation 23 2 5 2" xfId="8001"/>
    <cellStyle name="Calculation 23 2 6" xfId="8002"/>
    <cellStyle name="Calculation 23 2 6 2" xfId="8003"/>
    <cellStyle name="Calculation 23 2 7" xfId="8004"/>
    <cellStyle name="Calculation 23 3" xfId="8005"/>
    <cellStyle name="Calculation 23 3 2" xfId="8006"/>
    <cellStyle name="Calculation 23 3 2 2" xfId="8007"/>
    <cellStyle name="Calculation 23 3 3" xfId="8008"/>
    <cellStyle name="Calculation 23 3 3 2" xfId="8009"/>
    <cellStyle name="Calculation 23 3 4" xfId="8010"/>
    <cellStyle name="Calculation 23 3 4 2" xfId="8011"/>
    <cellStyle name="Calculation 23 3 5" xfId="8012"/>
    <cellStyle name="Calculation 23 3 5 2" xfId="8013"/>
    <cellStyle name="Calculation 23 3 6" xfId="8014"/>
    <cellStyle name="Calculation 23 3 6 2" xfId="8015"/>
    <cellStyle name="Calculation 23 3 7" xfId="8016"/>
    <cellStyle name="Calculation 23 4" xfId="8017"/>
    <cellStyle name="Calculation 23 4 2" xfId="8018"/>
    <cellStyle name="Calculation 23 4 2 2" xfId="8019"/>
    <cellStyle name="Calculation 23 4 3" xfId="8020"/>
    <cellStyle name="Calculation 23 4 3 2" xfId="8021"/>
    <cellStyle name="Calculation 23 4 4" xfId="8022"/>
    <cellStyle name="Calculation 23 4 4 2" xfId="8023"/>
    <cellStyle name="Calculation 23 4 5" xfId="8024"/>
    <cellStyle name="Calculation 23 4 5 2" xfId="8025"/>
    <cellStyle name="Calculation 23 4 6" xfId="8026"/>
    <cellStyle name="Calculation 23 4 6 2" xfId="8027"/>
    <cellStyle name="Calculation 23 4 7" xfId="8028"/>
    <cellStyle name="Calculation 23 5" xfId="8029"/>
    <cellStyle name="Calculation 23 5 2" xfId="8030"/>
    <cellStyle name="Calculation 23 6" xfId="8031"/>
    <cellStyle name="Calculation 23 6 2" xfId="8032"/>
    <cellStyle name="Calculation 23 7" xfId="8033"/>
    <cellStyle name="Calculation 23 7 2" xfId="8034"/>
    <cellStyle name="Calculation 23 8" xfId="8035"/>
    <cellStyle name="Calculation 23 8 2" xfId="8036"/>
    <cellStyle name="Calculation 23 9" xfId="8037"/>
    <cellStyle name="Calculation 23 9 2" xfId="8038"/>
    <cellStyle name="Calculation 24" xfId="8039"/>
    <cellStyle name="Calculation 24 10" xfId="8040"/>
    <cellStyle name="Calculation 24 2" xfId="8041"/>
    <cellStyle name="Calculation 24 2 2" xfId="8042"/>
    <cellStyle name="Calculation 24 2 2 2" xfId="8043"/>
    <cellStyle name="Calculation 24 2 3" xfId="8044"/>
    <cellStyle name="Calculation 24 2 3 2" xfId="8045"/>
    <cellStyle name="Calculation 24 2 4" xfId="8046"/>
    <cellStyle name="Calculation 24 2 4 2" xfId="8047"/>
    <cellStyle name="Calculation 24 2 5" xfId="8048"/>
    <cellStyle name="Calculation 24 2 5 2" xfId="8049"/>
    <cellStyle name="Calculation 24 2 6" xfId="8050"/>
    <cellStyle name="Calculation 24 2 6 2" xfId="8051"/>
    <cellStyle name="Calculation 24 2 7" xfId="8052"/>
    <cellStyle name="Calculation 24 3" xfId="8053"/>
    <cellStyle name="Calculation 24 3 2" xfId="8054"/>
    <cellStyle name="Calculation 24 3 2 2" xfId="8055"/>
    <cellStyle name="Calculation 24 3 3" xfId="8056"/>
    <cellStyle name="Calculation 24 3 3 2" xfId="8057"/>
    <cellStyle name="Calculation 24 3 4" xfId="8058"/>
    <cellStyle name="Calculation 24 3 4 2" xfId="8059"/>
    <cellStyle name="Calculation 24 3 5" xfId="8060"/>
    <cellStyle name="Calculation 24 3 5 2" xfId="8061"/>
    <cellStyle name="Calculation 24 3 6" xfId="8062"/>
    <cellStyle name="Calculation 24 3 6 2" xfId="8063"/>
    <cellStyle name="Calculation 24 3 7" xfId="8064"/>
    <cellStyle name="Calculation 24 4" xfId="8065"/>
    <cellStyle name="Calculation 24 4 2" xfId="8066"/>
    <cellStyle name="Calculation 24 4 2 2" xfId="8067"/>
    <cellStyle name="Calculation 24 4 3" xfId="8068"/>
    <cellStyle name="Calculation 24 4 3 2" xfId="8069"/>
    <cellStyle name="Calculation 24 4 4" xfId="8070"/>
    <cellStyle name="Calculation 24 4 4 2" xfId="8071"/>
    <cellStyle name="Calculation 24 4 5" xfId="8072"/>
    <cellStyle name="Calculation 24 4 5 2" xfId="8073"/>
    <cellStyle name="Calculation 24 4 6" xfId="8074"/>
    <cellStyle name="Calculation 24 4 6 2" xfId="8075"/>
    <cellStyle name="Calculation 24 4 7" xfId="8076"/>
    <cellStyle name="Calculation 24 5" xfId="8077"/>
    <cellStyle name="Calculation 24 5 2" xfId="8078"/>
    <cellStyle name="Calculation 24 6" xfId="8079"/>
    <cellStyle name="Calculation 24 6 2" xfId="8080"/>
    <cellStyle name="Calculation 24 7" xfId="8081"/>
    <cellStyle name="Calculation 24 7 2" xfId="8082"/>
    <cellStyle name="Calculation 24 8" xfId="8083"/>
    <cellStyle name="Calculation 24 8 2" xfId="8084"/>
    <cellStyle name="Calculation 24 9" xfId="8085"/>
    <cellStyle name="Calculation 24 9 2" xfId="8086"/>
    <cellStyle name="Calculation 25" xfId="8087"/>
    <cellStyle name="Calculation 25 10" xfId="8088"/>
    <cellStyle name="Calculation 25 2" xfId="8089"/>
    <cellStyle name="Calculation 25 2 2" xfId="8090"/>
    <cellStyle name="Calculation 25 2 2 2" xfId="8091"/>
    <cellStyle name="Calculation 25 2 3" xfId="8092"/>
    <cellStyle name="Calculation 25 2 3 2" xfId="8093"/>
    <cellStyle name="Calculation 25 2 4" xfId="8094"/>
    <cellStyle name="Calculation 25 2 4 2" xfId="8095"/>
    <cellStyle name="Calculation 25 2 5" xfId="8096"/>
    <cellStyle name="Calculation 25 2 5 2" xfId="8097"/>
    <cellStyle name="Calculation 25 2 6" xfId="8098"/>
    <cellStyle name="Calculation 25 2 6 2" xfId="8099"/>
    <cellStyle name="Calculation 25 2 7" xfId="8100"/>
    <cellStyle name="Calculation 25 3" xfId="8101"/>
    <cellStyle name="Calculation 25 3 2" xfId="8102"/>
    <cellStyle name="Calculation 25 3 2 2" xfId="8103"/>
    <cellStyle name="Calculation 25 3 3" xfId="8104"/>
    <cellStyle name="Calculation 25 3 3 2" xfId="8105"/>
    <cellStyle name="Calculation 25 3 4" xfId="8106"/>
    <cellStyle name="Calculation 25 3 4 2" xfId="8107"/>
    <cellStyle name="Calculation 25 3 5" xfId="8108"/>
    <cellStyle name="Calculation 25 3 5 2" xfId="8109"/>
    <cellStyle name="Calculation 25 3 6" xfId="8110"/>
    <cellStyle name="Calculation 25 3 6 2" xfId="8111"/>
    <cellStyle name="Calculation 25 3 7" xfId="8112"/>
    <cellStyle name="Calculation 25 4" xfId="8113"/>
    <cellStyle name="Calculation 25 4 2" xfId="8114"/>
    <cellStyle name="Calculation 25 4 2 2" xfId="8115"/>
    <cellStyle name="Calculation 25 4 3" xfId="8116"/>
    <cellStyle name="Calculation 25 4 3 2" xfId="8117"/>
    <cellStyle name="Calculation 25 4 4" xfId="8118"/>
    <cellStyle name="Calculation 25 4 4 2" xfId="8119"/>
    <cellStyle name="Calculation 25 4 5" xfId="8120"/>
    <cellStyle name="Calculation 25 4 5 2" xfId="8121"/>
    <cellStyle name="Calculation 25 4 6" xfId="8122"/>
    <cellStyle name="Calculation 25 4 6 2" xfId="8123"/>
    <cellStyle name="Calculation 25 4 7" xfId="8124"/>
    <cellStyle name="Calculation 25 5" xfId="8125"/>
    <cellStyle name="Calculation 25 5 2" xfId="8126"/>
    <cellStyle name="Calculation 25 6" xfId="8127"/>
    <cellStyle name="Calculation 25 6 2" xfId="8128"/>
    <cellStyle name="Calculation 25 7" xfId="8129"/>
    <cellStyle name="Calculation 25 7 2" xfId="8130"/>
    <cellStyle name="Calculation 25 8" xfId="8131"/>
    <cellStyle name="Calculation 25 8 2" xfId="8132"/>
    <cellStyle name="Calculation 25 9" xfId="8133"/>
    <cellStyle name="Calculation 25 9 2" xfId="8134"/>
    <cellStyle name="Calculation 26" xfId="8135"/>
    <cellStyle name="Calculation 26 10" xfId="8136"/>
    <cellStyle name="Calculation 26 2" xfId="8137"/>
    <cellStyle name="Calculation 26 2 2" xfId="8138"/>
    <cellStyle name="Calculation 26 2 2 2" xfId="8139"/>
    <cellStyle name="Calculation 26 2 3" xfId="8140"/>
    <cellStyle name="Calculation 26 2 3 2" xfId="8141"/>
    <cellStyle name="Calculation 26 2 4" xfId="8142"/>
    <cellStyle name="Calculation 26 2 4 2" xfId="8143"/>
    <cellStyle name="Calculation 26 2 5" xfId="8144"/>
    <cellStyle name="Calculation 26 2 5 2" xfId="8145"/>
    <cellStyle name="Calculation 26 2 6" xfId="8146"/>
    <cellStyle name="Calculation 26 2 6 2" xfId="8147"/>
    <cellStyle name="Calculation 26 2 7" xfId="8148"/>
    <cellStyle name="Calculation 26 3" xfId="8149"/>
    <cellStyle name="Calculation 26 3 2" xfId="8150"/>
    <cellStyle name="Calculation 26 3 2 2" xfId="8151"/>
    <cellStyle name="Calculation 26 3 3" xfId="8152"/>
    <cellStyle name="Calculation 26 3 3 2" xfId="8153"/>
    <cellStyle name="Calculation 26 3 4" xfId="8154"/>
    <cellStyle name="Calculation 26 3 4 2" xfId="8155"/>
    <cellStyle name="Calculation 26 3 5" xfId="8156"/>
    <cellStyle name="Calculation 26 3 5 2" xfId="8157"/>
    <cellStyle name="Calculation 26 3 6" xfId="8158"/>
    <cellStyle name="Calculation 26 3 6 2" xfId="8159"/>
    <cellStyle name="Calculation 26 3 7" xfId="8160"/>
    <cellStyle name="Calculation 26 4" xfId="8161"/>
    <cellStyle name="Calculation 26 4 2" xfId="8162"/>
    <cellStyle name="Calculation 26 4 2 2" xfId="8163"/>
    <cellStyle name="Calculation 26 4 3" xfId="8164"/>
    <cellStyle name="Calculation 26 4 3 2" xfId="8165"/>
    <cellStyle name="Calculation 26 4 4" xfId="8166"/>
    <cellStyle name="Calculation 26 4 4 2" xfId="8167"/>
    <cellStyle name="Calculation 26 4 5" xfId="8168"/>
    <cellStyle name="Calculation 26 4 5 2" xfId="8169"/>
    <cellStyle name="Calculation 26 4 6" xfId="8170"/>
    <cellStyle name="Calculation 26 4 6 2" xfId="8171"/>
    <cellStyle name="Calculation 26 4 7" xfId="8172"/>
    <cellStyle name="Calculation 26 5" xfId="8173"/>
    <cellStyle name="Calculation 26 5 2" xfId="8174"/>
    <cellStyle name="Calculation 26 6" xfId="8175"/>
    <cellStyle name="Calculation 26 6 2" xfId="8176"/>
    <cellStyle name="Calculation 26 7" xfId="8177"/>
    <cellStyle name="Calculation 26 7 2" xfId="8178"/>
    <cellStyle name="Calculation 26 8" xfId="8179"/>
    <cellStyle name="Calculation 26 8 2" xfId="8180"/>
    <cellStyle name="Calculation 26 9" xfId="8181"/>
    <cellStyle name="Calculation 26 9 2" xfId="8182"/>
    <cellStyle name="Calculation 27" xfId="8183"/>
    <cellStyle name="Calculation 27 10" xfId="8184"/>
    <cellStyle name="Calculation 27 2" xfId="8185"/>
    <cellStyle name="Calculation 27 2 2" xfId="8186"/>
    <cellStyle name="Calculation 27 2 2 2" xfId="8187"/>
    <cellStyle name="Calculation 27 2 3" xfId="8188"/>
    <cellStyle name="Calculation 27 2 3 2" xfId="8189"/>
    <cellStyle name="Calculation 27 2 4" xfId="8190"/>
    <cellStyle name="Calculation 27 2 4 2" xfId="8191"/>
    <cellStyle name="Calculation 27 2 5" xfId="8192"/>
    <cellStyle name="Calculation 27 2 5 2" xfId="8193"/>
    <cellStyle name="Calculation 27 2 6" xfId="8194"/>
    <cellStyle name="Calculation 27 2 6 2" xfId="8195"/>
    <cellStyle name="Calculation 27 2 7" xfId="8196"/>
    <cellStyle name="Calculation 27 3" xfId="8197"/>
    <cellStyle name="Calculation 27 3 2" xfId="8198"/>
    <cellStyle name="Calculation 27 3 2 2" xfId="8199"/>
    <cellStyle name="Calculation 27 3 3" xfId="8200"/>
    <cellStyle name="Calculation 27 3 3 2" xfId="8201"/>
    <cellStyle name="Calculation 27 3 4" xfId="8202"/>
    <cellStyle name="Calculation 27 3 4 2" xfId="8203"/>
    <cellStyle name="Calculation 27 3 5" xfId="8204"/>
    <cellStyle name="Calculation 27 3 5 2" xfId="8205"/>
    <cellStyle name="Calculation 27 3 6" xfId="8206"/>
    <cellStyle name="Calculation 27 3 6 2" xfId="8207"/>
    <cellStyle name="Calculation 27 3 7" xfId="8208"/>
    <cellStyle name="Calculation 27 4" xfId="8209"/>
    <cellStyle name="Calculation 27 4 2" xfId="8210"/>
    <cellStyle name="Calculation 27 4 2 2" xfId="8211"/>
    <cellStyle name="Calculation 27 4 3" xfId="8212"/>
    <cellStyle name="Calculation 27 4 3 2" xfId="8213"/>
    <cellStyle name="Calculation 27 4 4" xfId="8214"/>
    <cellStyle name="Calculation 27 4 4 2" xfId="8215"/>
    <cellStyle name="Calculation 27 4 5" xfId="8216"/>
    <cellStyle name="Calculation 27 4 5 2" xfId="8217"/>
    <cellStyle name="Calculation 27 4 6" xfId="8218"/>
    <cellStyle name="Calculation 27 4 6 2" xfId="8219"/>
    <cellStyle name="Calculation 27 4 7" xfId="8220"/>
    <cellStyle name="Calculation 27 5" xfId="8221"/>
    <cellStyle name="Calculation 27 5 2" xfId="8222"/>
    <cellStyle name="Calculation 27 6" xfId="8223"/>
    <cellStyle name="Calculation 27 6 2" xfId="8224"/>
    <cellStyle name="Calculation 27 7" xfId="8225"/>
    <cellStyle name="Calculation 27 7 2" xfId="8226"/>
    <cellStyle name="Calculation 27 8" xfId="8227"/>
    <cellStyle name="Calculation 27 8 2" xfId="8228"/>
    <cellStyle name="Calculation 27 9" xfId="8229"/>
    <cellStyle name="Calculation 27 9 2" xfId="8230"/>
    <cellStyle name="Calculation 28" xfId="8231"/>
    <cellStyle name="Calculation 28 10" xfId="8232"/>
    <cellStyle name="Calculation 28 2" xfId="8233"/>
    <cellStyle name="Calculation 28 2 2" xfId="8234"/>
    <cellStyle name="Calculation 28 2 2 2" xfId="8235"/>
    <cellStyle name="Calculation 28 2 3" xfId="8236"/>
    <cellStyle name="Calculation 28 2 3 2" xfId="8237"/>
    <cellStyle name="Calculation 28 2 4" xfId="8238"/>
    <cellStyle name="Calculation 28 2 4 2" xfId="8239"/>
    <cellStyle name="Calculation 28 2 5" xfId="8240"/>
    <cellStyle name="Calculation 28 2 5 2" xfId="8241"/>
    <cellStyle name="Calculation 28 2 6" xfId="8242"/>
    <cellStyle name="Calculation 28 2 6 2" xfId="8243"/>
    <cellStyle name="Calculation 28 2 7" xfId="8244"/>
    <cellStyle name="Calculation 28 3" xfId="8245"/>
    <cellStyle name="Calculation 28 3 2" xfId="8246"/>
    <cellStyle name="Calculation 28 3 2 2" xfId="8247"/>
    <cellStyle name="Calculation 28 3 3" xfId="8248"/>
    <cellStyle name="Calculation 28 3 3 2" xfId="8249"/>
    <cellStyle name="Calculation 28 3 4" xfId="8250"/>
    <cellStyle name="Calculation 28 3 4 2" xfId="8251"/>
    <cellStyle name="Calculation 28 3 5" xfId="8252"/>
    <cellStyle name="Calculation 28 3 5 2" xfId="8253"/>
    <cellStyle name="Calculation 28 3 6" xfId="8254"/>
    <cellStyle name="Calculation 28 3 6 2" xfId="8255"/>
    <cellStyle name="Calculation 28 3 7" xfId="8256"/>
    <cellStyle name="Calculation 28 4" xfId="8257"/>
    <cellStyle name="Calculation 28 4 2" xfId="8258"/>
    <cellStyle name="Calculation 28 4 2 2" xfId="8259"/>
    <cellStyle name="Calculation 28 4 3" xfId="8260"/>
    <cellStyle name="Calculation 28 4 3 2" xfId="8261"/>
    <cellStyle name="Calculation 28 4 4" xfId="8262"/>
    <cellStyle name="Calculation 28 4 4 2" xfId="8263"/>
    <cellStyle name="Calculation 28 4 5" xfId="8264"/>
    <cellStyle name="Calculation 28 4 5 2" xfId="8265"/>
    <cellStyle name="Calculation 28 4 6" xfId="8266"/>
    <cellStyle name="Calculation 28 4 6 2" xfId="8267"/>
    <cellStyle name="Calculation 28 4 7" xfId="8268"/>
    <cellStyle name="Calculation 28 5" xfId="8269"/>
    <cellStyle name="Calculation 28 5 2" xfId="8270"/>
    <cellStyle name="Calculation 28 6" xfId="8271"/>
    <cellStyle name="Calculation 28 6 2" xfId="8272"/>
    <cellStyle name="Calculation 28 7" xfId="8273"/>
    <cellStyle name="Calculation 28 7 2" xfId="8274"/>
    <cellStyle name="Calculation 28 8" xfId="8275"/>
    <cellStyle name="Calculation 28 8 2" xfId="8276"/>
    <cellStyle name="Calculation 28 9" xfId="8277"/>
    <cellStyle name="Calculation 28 9 2" xfId="8278"/>
    <cellStyle name="Calculation 29" xfId="8279"/>
    <cellStyle name="Calculation 29 10" xfId="8280"/>
    <cellStyle name="Calculation 29 2" xfId="8281"/>
    <cellStyle name="Calculation 29 2 2" xfId="8282"/>
    <cellStyle name="Calculation 29 2 2 2" xfId="8283"/>
    <cellStyle name="Calculation 29 2 3" xfId="8284"/>
    <cellStyle name="Calculation 29 2 3 2" xfId="8285"/>
    <cellStyle name="Calculation 29 2 4" xfId="8286"/>
    <cellStyle name="Calculation 29 2 4 2" xfId="8287"/>
    <cellStyle name="Calculation 29 2 5" xfId="8288"/>
    <cellStyle name="Calculation 29 2 5 2" xfId="8289"/>
    <cellStyle name="Calculation 29 2 6" xfId="8290"/>
    <cellStyle name="Calculation 29 2 6 2" xfId="8291"/>
    <cellStyle name="Calculation 29 2 7" xfId="8292"/>
    <cellStyle name="Calculation 29 3" xfId="8293"/>
    <cellStyle name="Calculation 29 3 2" xfId="8294"/>
    <cellStyle name="Calculation 29 3 2 2" xfId="8295"/>
    <cellStyle name="Calculation 29 3 3" xfId="8296"/>
    <cellStyle name="Calculation 29 3 3 2" xfId="8297"/>
    <cellStyle name="Calculation 29 3 4" xfId="8298"/>
    <cellStyle name="Calculation 29 3 4 2" xfId="8299"/>
    <cellStyle name="Calculation 29 3 5" xfId="8300"/>
    <cellStyle name="Calculation 29 3 5 2" xfId="8301"/>
    <cellStyle name="Calculation 29 3 6" xfId="8302"/>
    <cellStyle name="Calculation 29 3 6 2" xfId="8303"/>
    <cellStyle name="Calculation 29 3 7" xfId="8304"/>
    <cellStyle name="Calculation 29 4" xfId="8305"/>
    <cellStyle name="Calculation 29 4 2" xfId="8306"/>
    <cellStyle name="Calculation 29 4 2 2" xfId="8307"/>
    <cellStyle name="Calculation 29 4 3" xfId="8308"/>
    <cellStyle name="Calculation 29 4 3 2" xfId="8309"/>
    <cellStyle name="Calculation 29 4 4" xfId="8310"/>
    <cellStyle name="Calculation 29 4 4 2" xfId="8311"/>
    <cellStyle name="Calculation 29 4 5" xfId="8312"/>
    <cellStyle name="Calculation 29 4 5 2" xfId="8313"/>
    <cellStyle name="Calculation 29 4 6" xfId="8314"/>
    <cellStyle name="Calculation 29 4 6 2" xfId="8315"/>
    <cellStyle name="Calculation 29 4 7" xfId="8316"/>
    <cellStyle name="Calculation 29 5" xfId="8317"/>
    <cellStyle name="Calculation 29 5 2" xfId="8318"/>
    <cellStyle name="Calculation 29 6" xfId="8319"/>
    <cellStyle name="Calculation 29 6 2" xfId="8320"/>
    <cellStyle name="Calculation 29 7" xfId="8321"/>
    <cellStyle name="Calculation 29 7 2" xfId="8322"/>
    <cellStyle name="Calculation 29 8" xfId="8323"/>
    <cellStyle name="Calculation 29 8 2" xfId="8324"/>
    <cellStyle name="Calculation 29 9" xfId="8325"/>
    <cellStyle name="Calculation 29 9 2" xfId="8326"/>
    <cellStyle name="Calculation 3" xfId="8327"/>
    <cellStyle name="Calculation 3 10" xfId="8328"/>
    <cellStyle name="Calculation 3 11" xfId="8329"/>
    <cellStyle name="Calculation 3 12" xfId="8330"/>
    <cellStyle name="Calculation 3 2" xfId="8331"/>
    <cellStyle name="Calculation 3 2 2" xfId="8332"/>
    <cellStyle name="Calculation 3 2 2 2" xfId="8333"/>
    <cellStyle name="Calculation 3 2 2 3" xfId="8334"/>
    <cellStyle name="Calculation 3 2 2 4" xfId="8335"/>
    <cellStyle name="Calculation 3 2 2 5" xfId="8336"/>
    <cellStyle name="Calculation 3 2 2 6" xfId="8337"/>
    <cellStyle name="Calculation 3 2 2 7" xfId="8338"/>
    <cellStyle name="Calculation 3 2 3" xfId="8339"/>
    <cellStyle name="Calculation 3 2 4" xfId="8340"/>
    <cellStyle name="Calculation 3 2 4 2" xfId="8341"/>
    <cellStyle name="Calculation 3 2 5" xfId="8342"/>
    <cellStyle name="Calculation 3 2 6" xfId="8343"/>
    <cellStyle name="Calculation 3 2 7" xfId="8344"/>
    <cellStyle name="Calculation 3 2 8" xfId="8345"/>
    <cellStyle name="Calculation 3 2 9" xfId="8346"/>
    <cellStyle name="Calculation 3 3" xfId="8347"/>
    <cellStyle name="Calculation 3 3 2" xfId="8348"/>
    <cellStyle name="Calculation 3 4" xfId="8349"/>
    <cellStyle name="Calculation 3 4 2" xfId="8350"/>
    <cellStyle name="Calculation 3 4 3" xfId="8351"/>
    <cellStyle name="Calculation 3 4 4" xfId="8352"/>
    <cellStyle name="Calculation 3 5" xfId="8353"/>
    <cellStyle name="Calculation 3 5 2" xfId="8354"/>
    <cellStyle name="Calculation 3 6" xfId="8355"/>
    <cellStyle name="Calculation 3 6 2" xfId="8356"/>
    <cellStyle name="Calculation 3 7" xfId="8357"/>
    <cellStyle name="Calculation 3 7 2" xfId="8358"/>
    <cellStyle name="Calculation 3 8" xfId="8359"/>
    <cellStyle name="Calculation 3 9" xfId="8360"/>
    <cellStyle name="Calculation 30" xfId="8361"/>
    <cellStyle name="Calculation 30 10" xfId="8362"/>
    <cellStyle name="Calculation 30 2" xfId="8363"/>
    <cellStyle name="Calculation 30 2 2" xfId="8364"/>
    <cellStyle name="Calculation 30 2 2 2" xfId="8365"/>
    <cellStyle name="Calculation 30 2 3" xfId="8366"/>
    <cellStyle name="Calculation 30 2 3 2" xfId="8367"/>
    <cellStyle name="Calculation 30 2 4" xfId="8368"/>
    <cellStyle name="Calculation 30 2 4 2" xfId="8369"/>
    <cellStyle name="Calculation 30 2 5" xfId="8370"/>
    <cellStyle name="Calculation 30 2 5 2" xfId="8371"/>
    <cellStyle name="Calculation 30 2 6" xfId="8372"/>
    <cellStyle name="Calculation 30 2 6 2" xfId="8373"/>
    <cellStyle name="Calculation 30 2 7" xfId="8374"/>
    <cellStyle name="Calculation 30 3" xfId="8375"/>
    <cellStyle name="Calculation 30 3 2" xfId="8376"/>
    <cellStyle name="Calculation 30 3 2 2" xfId="8377"/>
    <cellStyle name="Calculation 30 3 3" xfId="8378"/>
    <cellStyle name="Calculation 30 3 3 2" xfId="8379"/>
    <cellStyle name="Calculation 30 3 4" xfId="8380"/>
    <cellStyle name="Calculation 30 3 4 2" xfId="8381"/>
    <cellStyle name="Calculation 30 3 5" xfId="8382"/>
    <cellStyle name="Calculation 30 3 5 2" xfId="8383"/>
    <cellStyle name="Calculation 30 3 6" xfId="8384"/>
    <cellStyle name="Calculation 30 3 6 2" xfId="8385"/>
    <cellStyle name="Calculation 30 3 7" xfId="8386"/>
    <cellStyle name="Calculation 30 4" xfId="8387"/>
    <cellStyle name="Calculation 30 4 2" xfId="8388"/>
    <cellStyle name="Calculation 30 4 2 2" xfId="8389"/>
    <cellStyle name="Calculation 30 4 3" xfId="8390"/>
    <cellStyle name="Calculation 30 4 3 2" xfId="8391"/>
    <cellStyle name="Calculation 30 4 4" xfId="8392"/>
    <cellStyle name="Calculation 30 4 4 2" xfId="8393"/>
    <cellStyle name="Calculation 30 4 5" xfId="8394"/>
    <cellStyle name="Calculation 30 4 5 2" xfId="8395"/>
    <cellStyle name="Calculation 30 4 6" xfId="8396"/>
    <cellStyle name="Calculation 30 4 6 2" xfId="8397"/>
    <cellStyle name="Calculation 30 4 7" xfId="8398"/>
    <cellStyle name="Calculation 30 5" xfId="8399"/>
    <cellStyle name="Calculation 30 5 2" xfId="8400"/>
    <cellStyle name="Calculation 30 6" xfId="8401"/>
    <cellStyle name="Calculation 30 6 2" xfId="8402"/>
    <cellStyle name="Calculation 30 7" xfId="8403"/>
    <cellStyle name="Calculation 30 7 2" xfId="8404"/>
    <cellStyle name="Calculation 30 8" xfId="8405"/>
    <cellStyle name="Calculation 30 8 2" xfId="8406"/>
    <cellStyle name="Calculation 30 9" xfId="8407"/>
    <cellStyle name="Calculation 30 9 2" xfId="8408"/>
    <cellStyle name="Calculation 31" xfId="8409"/>
    <cellStyle name="Calculation 32" xfId="8410"/>
    <cellStyle name="Calculation 33" xfId="34260"/>
    <cellStyle name="Calculation 4" xfId="8411"/>
    <cellStyle name="Calculation 4 10" xfId="8412"/>
    <cellStyle name="Calculation 4 11" xfId="8413"/>
    <cellStyle name="Calculation 4 12" xfId="8414"/>
    <cellStyle name="Calculation 4 13" xfId="8415"/>
    <cellStyle name="Calculation 4 14" xfId="8416"/>
    <cellStyle name="Calculation 4 2" xfId="8417"/>
    <cellStyle name="Calculation 4 2 10" xfId="8418"/>
    <cellStyle name="Calculation 4 2 11" xfId="8419"/>
    <cellStyle name="Calculation 4 2 2" xfId="8420"/>
    <cellStyle name="Calculation 4 2 2 2" xfId="8421"/>
    <cellStyle name="Calculation 4 2 3" xfId="8422"/>
    <cellStyle name="Calculation 4 2 3 2" xfId="8423"/>
    <cellStyle name="Calculation 4 2 4" xfId="8424"/>
    <cellStyle name="Calculation 4 2 4 2" xfId="8425"/>
    <cellStyle name="Calculation 4 2 5" xfId="8426"/>
    <cellStyle name="Calculation 4 2 5 2" xfId="8427"/>
    <cellStyle name="Calculation 4 2 6" xfId="8428"/>
    <cellStyle name="Calculation 4 2 6 2" xfId="8429"/>
    <cellStyle name="Calculation 4 2 7" xfId="8430"/>
    <cellStyle name="Calculation 4 2 8" xfId="8431"/>
    <cellStyle name="Calculation 4 2 9" xfId="8432"/>
    <cellStyle name="Calculation 4 3" xfId="8433"/>
    <cellStyle name="Calculation 4 3 10" xfId="8434"/>
    <cellStyle name="Calculation 4 3 11" xfId="8435"/>
    <cellStyle name="Calculation 4 3 2" xfId="8436"/>
    <cellStyle name="Calculation 4 3 2 2" xfId="8437"/>
    <cellStyle name="Calculation 4 3 3" xfId="8438"/>
    <cellStyle name="Calculation 4 3 3 2" xfId="8439"/>
    <cellStyle name="Calculation 4 3 4" xfId="8440"/>
    <cellStyle name="Calculation 4 3 4 2" xfId="8441"/>
    <cellStyle name="Calculation 4 3 5" xfId="8442"/>
    <cellStyle name="Calculation 4 3 5 2" xfId="8443"/>
    <cellStyle name="Calculation 4 3 6" xfId="8444"/>
    <cellStyle name="Calculation 4 3 6 2" xfId="8445"/>
    <cellStyle name="Calculation 4 3 7" xfId="8446"/>
    <cellStyle name="Calculation 4 3 8" xfId="8447"/>
    <cellStyle name="Calculation 4 3 9" xfId="8448"/>
    <cellStyle name="Calculation 4 4" xfId="8449"/>
    <cellStyle name="Calculation 4 4 2" xfId="8450"/>
    <cellStyle name="Calculation 4 4 2 2" xfId="8451"/>
    <cellStyle name="Calculation 4 4 3" xfId="8452"/>
    <cellStyle name="Calculation 4 4 3 2" xfId="8453"/>
    <cellStyle name="Calculation 4 4 4" xfId="8454"/>
    <cellStyle name="Calculation 4 4 4 2" xfId="8455"/>
    <cellStyle name="Calculation 4 4 5" xfId="8456"/>
    <cellStyle name="Calculation 4 4 5 2" xfId="8457"/>
    <cellStyle name="Calculation 4 4 6" xfId="8458"/>
    <cellStyle name="Calculation 4 4 6 2" xfId="8459"/>
    <cellStyle name="Calculation 4 4 7" xfId="8460"/>
    <cellStyle name="Calculation 4 5" xfId="8461"/>
    <cellStyle name="Calculation 4 5 2" xfId="8462"/>
    <cellStyle name="Calculation 4 6" xfId="8463"/>
    <cellStyle name="Calculation 4 6 2" xfId="8464"/>
    <cellStyle name="Calculation 4 7" xfId="8465"/>
    <cellStyle name="Calculation 4 7 2" xfId="8466"/>
    <cellStyle name="Calculation 4 8" xfId="8467"/>
    <cellStyle name="Calculation 4 8 2" xfId="8468"/>
    <cellStyle name="Calculation 4 9" xfId="8469"/>
    <cellStyle name="Calculation 4 9 2" xfId="8470"/>
    <cellStyle name="Calculation 5" xfId="8471"/>
    <cellStyle name="Calculation 5 10" xfId="8472"/>
    <cellStyle name="Calculation 5 11" xfId="8473"/>
    <cellStyle name="Calculation 5 12" xfId="8474"/>
    <cellStyle name="Calculation 5 13" xfId="8475"/>
    <cellStyle name="Calculation 5 14" xfId="8476"/>
    <cellStyle name="Calculation 5 2" xfId="8477"/>
    <cellStyle name="Calculation 5 2 10" xfId="8478"/>
    <cellStyle name="Calculation 5 2 11" xfId="8479"/>
    <cellStyle name="Calculation 5 2 2" xfId="8480"/>
    <cellStyle name="Calculation 5 2 2 2" xfId="8481"/>
    <cellStyle name="Calculation 5 2 3" xfId="8482"/>
    <cellStyle name="Calculation 5 2 3 2" xfId="8483"/>
    <cellStyle name="Calculation 5 2 4" xfId="8484"/>
    <cellStyle name="Calculation 5 2 4 2" xfId="8485"/>
    <cellStyle name="Calculation 5 2 5" xfId="8486"/>
    <cellStyle name="Calculation 5 2 5 2" xfId="8487"/>
    <cellStyle name="Calculation 5 2 6" xfId="8488"/>
    <cellStyle name="Calculation 5 2 6 2" xfId="8489"/>
    <cellStyle name="Calculation 5 2 7" xfId="8490"/>
    <cellStyle name="Calculation 5 2 8" xfId="8491"/>
    <cellStyle name="Calculation 5 2 9" xfId="8492"/>
    <cellStyle name="Calculation 5 3" xfId="8493"/>
    <cellStyle name="Calculation 5 3 10" xfId="8494"/>
    <cellStyle name="Calculation 5 3 11" xfId="8495"/>
    <cellStyle name="Calculation 5 3 2" xfId="8496"/>
    <cellStyle name="Calculation 5 3 2 2" xfId="8497"/>
    <cellStyle name="Calculation 5 3 3" xfId="8498"/>
    <cellStyle name="Calculation 5 3 3 2" xfId="8499"/>
    <cellStyle name="Calculation 5 3 4" xfId="8500"/>
    <cellStyle name="Calculation 5 3 4 2" xfId="8501"/>
    <cellStyle name="Calculation 5 3 5" xfId="8502"/>
    <cellStyle name="Calculation 5 3 5 2" xfId="8503"/>
    <cellStyle name="Calculation 5 3 6" xfId="8504"/>
    <cellStyle name="Calculation 5 3 6 2" xfId="8505"/>
    <cellStyle name="Calculation 5 3 7" xfId="8506"/>
    <cellStyle name="Calculation 5 3 8" xfId="8507"/>
    <cellStyle name="Calculation 5 3 9" xfId="8508"/>
    <cellStyle name="Calculation 5 4" xfId="8509"/>
    <cellStyle name="Calculation 5 4 2" xfId="8510"/>
    <cellStyle name="Calculation 5 4 2 2" xfId="8511"/>
    <cellStyle name="Calculation 5 4 3" xfId="8512"/>
    <cellStyle name="Calculation 5 4 3 2" xfId="8513"/>
    <cellStyle name="Calculation 5 4 4" xfId="8514"/>
    <cellStyle name="Calculation 5 4 4 2" xfId="8515"/>
    <cellStyle name="Calculation 5 4 5" xfId="8516"/>
    <cellStyle name="Calculation 5 4 5 2" xfId="8517"/>
    <cellStyle name="Calculation 5 4 6" xfId="8518"/>
    <cellStyle name="Calculation 5 4 6 2" xfId="8519"/>
    <cellStyle name="Calculation 5 4 7" xfId="8520"/>
    <cellStyle name="Calculation 5 5" xfId="8521"/>
    <cellStyle name="Calculation 5 5 2" xfId="8522"/>
    <cellStyle name="Calculation 5 6" xfId="8523"/>
    <cellStyle name="Calculation 5 6 2" xfId="8524"/>
    <cellStyle name="Calculation 5 7" xfId="8525"/>
    <cellStyle name="Calculation 5 7 2" xfId="8526"/>
    <cellStyle name="Calculation 5 8" xfId="8527"/>
    <cellStyle name="Calculation 5 8 2" xfId="8528"/>
    <cellStyle name="Calculation 5 9" xfId="8529"/>
    <cellStyle name="Calculation 5 9 2" xfId="8530"/>
    <cellStyle name="Calculation 6" xfId="8531"/>
    <cellStyle name="Calculation 6 10" xfId="8532"/>
    <cellStyle name="Calculation 6 11" xfId="8533"/>
    <cellStyle name="Calculation 6 12" xfId="8534"/>
    <cellStyle name="Calculation 6 13" xfId="8535"/>
    <cellStyle name="Calculation 6 14" xfId="8536"/>
    <cellStyle name="Calculation 6 2" xfId="8537"/>
    <cellStyle name="Calculation 6 2 10" xfId="8538"/>
    <cellStyle name="Calculation 6 2 11" xfId="8539"/>
    <cellStyle name="Calculation 6 2 2" xfId="8540"/>
    <cellStyle name="Calculation 6 2 2 2" xfId="8541"/>
    <cellStyle name="Calculation 6 2 3" xfId="8542"/>
    <cellStyle name="Calculation 6 2 3 2" xfId="8543"/>
    <cellStyle name="Calculation 6 2 4" xfId="8544"/>
    <cellStyle name="Calculation 6 2 4 2" xfId="8545"/>
    <cellStyle name="Calculation 6 2 5" xfId="8546"/>
    <cellStyle name="Calculation 6 2 5 2" xfId="8547"/>
    <cellStyle name="Calculation 6 2 6" xfId="8548"/>
    <cellStyle name="Calculation 6 2 6 2" xfId="8549"/>
    <cellStyle name="Calculation 6 2 7" xfId="8550"/>
    <cellStyle name="Calculation 6 2 8" xfId="8551"/>
    <cellStyle name="Calculation 6 2 9" xfId="8552"/>
    <cellStyle name="Calculation 6 3" xfId="8553"/>
    <cellStyle name="Calculation 6 3 10" xfId="8554"/>
    <cellStyle name="Calculation 6 3 11" xfId="8555"/>
    <cellStyle name="Calculation 6 3 2" xfId="8556"/>
    <cellStyle name="Calculation 6 3 2 2" xfId="8557"/>
    <cellStyle name="Calculation 6 3 3" xfId="8558"/>
    <cellStyle name="Calculation 6 3 3 2" xfId="8559"/>
    <cellStyle name="Calculation 6 3 4" xfId="8560"/>
    <cellStyle name="Calculation 6 3 4 2" xfId="8561"/>
    <cellStyle name="Calculation 6 3 5" xfId="8562"/>
    <cellStyle name="Calculation 6 3 5 2" xfId="8563"/>
    <cellStyle name="Calculation 6 3 6" xfId="8564"/>
    <cellStyle name="Calculation 6 3 6 2" xfId="8565"/>
    <cellStyle name="Calculation 6 3 7" xfId="8566"/>
    <cellStyle name="Calculation 6 3 8" xfId="8567"/>
    <cellStyle name="Calculation 6 3 9" xfId="8568"/>
    <cellStyle name="Calculation 6 4" xfId="8569"/>
    <cellStyle name="Calculation 6 4 2" xfId="8570"/>
    <cellStyle name="Calculation 6 4 2 2" xfId="8571"/>
    <cellStyle name="Calculation 6 4 3" xfId="8572"/>
    <cellStyle name="Calculation 6 4 3 2" xfId="8573"/>
    <cellStyle name="Calculation 6 4 4" xfId="8574"/>
    <cellStyle name="Calculation 6 4 4 2" xfId="8575"/>
    <cellStyle name="Calculation 6 4 5" xfId="8576"/>
    <cellStyle name="Calculation 6 4 5 2" xfId="8577"/>
    <cellStyle name="Calculation 6 4 6" xfId="8578"/>
    <cellStyle name="Calculation 6 4 6 2" xfId="8579"/>
    <cellStyle name="Calculation 6 4 7" xfId="8580"/>
    <cellStyle name="Calculation 6 5" xfId="8581"/>
    <cellStyle name="Calculation 6 5 2" xfId="8582"/>
    <cellStyle name="Calculation 6 6" xfId="8583"/>
    <cellStyle name="Calculation 6 6 2" xfId="8584"/>
    <cellStyle name="Calculation 6 7" xfId="8585"/>
    <cellStyle name="Calculation 6 7 2" xfId="8586"/>
    <cellStyle name="Calculation 6 8" xfId="8587"/>
    <cellStyle name="Calculation 6 8 2" xfId="8588"/>
    <cellStyle name="Calculation 6 9" xfId="8589"/>
    <cellStyle name="Calculation 6 9 2" xfId="8590"/>
    <cellStyle name="Calculation 7" xfId="8591"/>
    <cellStyle name="Calculation 7 10" xfId="8592"/>
    <cellStyle name="Calculation 7 11" xfId="8593"/>
    <cellStyle name="Calculation 7 12" xfId="8594"/>
    <cellStyle name="Calculation 7 13" xfId="8595"/>
    <cellStyle name="Calculation 7 14" xfId="8596"/>
    <cellStyle name="Calculation 7 2" xfId="8597"/>
    <cellStyle name="Calculation 7 2 10" xfId="8598"/>
    <cellStyle name="Calculation 7 2 11" xfId="8599"/>
    <cellStyle name="Calculation 7 2 2" xfId="8600"/>
    <cellStyle name="Calculation 7 2 2 2" xfId="8601"/>
    <cellStyle name="Calculation 7 2 3" xfId="8602"/>
    <cellStyle name="Calculation 7 2 3 2" xfId="8603"/>
    <cellStyle name="Calculation 7 2 4" xfId="8604"/>
    <cellStyle name="Calculation 7 2 4 2" xfId="8605"/>
    <cellStyle name="Calculation 7 2 5" xfId="8606"/>
    <cellStyle name="Calculation 7 2 5 2" xfId="8607"/>
    <cellStyle name="Calculation 7 2 6" xfId="8608"/>
    <cellStyle name="Calculation 7 2 6 2" xfId="8609"/>
    <cellStyle name="Calculation 7 2 7" xfId="8610"/>
    <cellStyle name="Calculation 7 2 8" xfId="8611"/>
    <cellStyle name="Calculation 7 2 9" xfId="8612"/>
    <cellStyle name="Calculation 7 3" xfId="8613"/>
    <cellStyle name="Calculation 7 3 10" xfId="8614"/>
    <cellStyle name="Calculation 7 3 11" xfId="8615"/>
    <cellStyle name="Calculation 7 3 2" xfId="8616"/>
    <cellStyle name="Calculation 7 3 2 2" xfId="8617"/>
    <cellStyle name="Calculation 7 3 3" xfId="8618"/>
    <cellStyle name="Calculation 7 3 3 2" xfId="8619"/>
    <cellStyle name="Calculation 7 3 4" xfId="8620"/>
    <cellStyle name="Calculation 7 3 4 2" xfId="8621"/>
    <cellStyle name="Calculation 7 3 5" xfId="8622"/>
    <cellStyle name="Calculation 7 3 5 2" xfId="8623"/>
    <cellStyle name="Calculation 7 3 6" xfId="8624"/>
    <cellStyle name="Calculation 7 3 6 2" xfId="8625"/>
    <cellStyle name="Calculation 7 3 7" xfId="8626"/>
    <cellStyle name="Calculation 7 3 8" xfId="8627"/>
    <cellStyle name="Calculation 7 3 9" xfId="8628"/>
    <cellStyle name="Calculation 7 4" xfId="8629"/>
    <cellStyle name="Calculation 7 4 2" xfId="8630"/>
    <cellStyle name="Calculation 7 4 2 2" xfId="8631"/>
    <cellStyle name="Calculation 7 4 3" xfId="8632"/>
    <cellStyle name="Calculation 7 4 3 2" xfId="8633"/>
    <cellStyle name="Calculation 7 4 4" xfId="8634"/>
    <cellStyle name="Calculation 7 4 4 2" xfId="8635"/>
    <cellStyle name="Calculation 7 4 5" xfId="8636"/>
    <cellStyle name="Calculation 7 4 5 2" xfId="8637"/>
    <cellStyle name="Calculation 7 4 6" xfId="8638"/>
    <cellStyle name="Calculation 7 4 6 2" xfId="8639"/>
    <cellStyle name="Calculation 7 4 7" xfId="8640"/>
    <cellStyle name="Calculation 7 5" xfId="8641"/>
    <cellStyle name="Calculation 7 5 2" xfId="8642"/>
    <cellStyle name="Calculation 7 6" xfId="8643"/>
    <cellStyle name="Calculation 7 6 2" xfId="8644"/>
    <cellStyle name="Calculation 7 7" xfId="8645"/>
    <cellStyle name="Calculation 7 7 2" xfId="8646"/>
    <cellStyle name="Calculation 7 8" xfId="8647"/>
    <cellStyle name="Calculation 7 8 2" xfId="8648"/>
    <cellStyle name="Calculation 7 9" xfId="8649"/>
    <cellStyle name="Calculation 7 9 2" xfId="8650"/>
    <cellStyle name="Calculation 8" xfId="8651"/>
    <cellStyle name="Calculation 8 10" xfId="8652"/>
    <cellStyle name="Calculation 8 11" xfId="8653"/>
    <cellStyle name="Calculation 8 12" xfId="8654"/>
    <cellStyle name="Calculation 8 13" xfId="8655"/>
    <cellStyle name="Calculation 8 14" xfId="8656"/>
    <cellStyle name="Calculation 8 2" xfId="8657"/>
    <cellStyle name="Calculation 8 2 10" xfId="8658"/>
    <cellStyle name="Calculation 8 2 11" xfId="8659"/>
    <cellStyle name="Calculation 8 2 2" xfId="8660"/>
    <cellStyle name="Calculation 8 2 2 2" xfId="8661"/>
    <cellStyle name="Calculation 8 2 3" xfId="8662"/>
    <cellStyle name="Calculation 8 2 3 2" xfId="8663"/>
    <cellStyle name="Calculation 8 2 4" xfId="8664"/>
    <cellStyle name="Calculation 8 2 4 2" xfId="8665"/>
    <cellStyle name="Calculation 8 2 5" xfId="8666"/>
    <cellStyle name="Calculation 8 2 5 2" xfId="8667"/>
    <cellStyle name="Calculation 8 2 6" xfId="8668"/>
    <cellStyle name="Calculation 8 2 6 2" xfId="8669"/>
    <cellStyle name="Calculation 8 2 7" xfId="8670"/>
    <cellStyle name="Calculation 8 2 8" xfId="8671"/>
    <cellStyle name="Calculation 8 2 9" xfId="8672"/>
    <cellStyle name="Calculation 8 3" xfId="8673"/>
    <cellStyle name="Calculation 8 3 10" xfId="8674"/>
    <cellStyle name="Calculation 8 3 11" xfId="8675"/>
    <cellStyle name="Calculation 8 3 2" xfId="8676"/>
    <cellStyle name="Calculation 8 3 2 2" xfId="8677"/>
    <cellStyle name="Calculation 8 3 3" xfId="8678"/>
    <cellStyle name="Calculation 8 3 3 2" xfId="8679"/>
    <cellStyle name="Calculation 8 3 4" xfId="8680"/>
    <cellStyle name="Calculation 8 3 4 2" xfId="8681"/>
    <cellStyle name="Calculation 8 3 5" xfId="8682"/>
    <cellStyle name="Calculation 8 3 5 2" xfId="8683"/>
    <cellStyle name="Calculation 8 3 6" xfId="8684"/>
    <cellStyle name="Calculation 8 3 6 2" xfId="8685"/>
    <cellStyle name="Calculation 8 3 7" xfId="8686"/>
    <cellStyle name="Calculation 8 3 8" xfId="8687"/>
    <cellStyle name="Calculation 8 3 9" xfId="8688"/>
    <cellStyle name="Calculation 8 4" xfId="8689"/>
    <cellStyle name="Calculation 8 4 2" xfId="8690"/>
    <cellStyle name="Calculation 8 4 2 2" xfId="8691"/>
    <cellStyle name="Calculation 8 4 3" xfId="8692"/>
    <cellStyle name="Calculation 8 4 3 2" xfId="8693"/>
    <cellStyle name="Calculation 8 4 4" xfId="8694"/>
    <cellStyle name="Calculation 8 4 4 2" xfId="8695"/>
    <cellStyle name="Calculation 8 4 5" xfId="8696"/>
    <cellStyle name="Calculation 8 4 5 2" xfId="8697"/>
    <cellStyle name="Calculation 8 4 6" xfId="8698"/>
    <cellStyle name="Calculation 8 4 6 2" xfId="8699"/>
    <cellStyle name="Calculation 8 4 7" xfId="8700"/>
    <cellStyle name="Calculation 8 5" xfId="8701"/>
    <cellStyle name="Calculation 8 5 2" xfId="8702"/>
    <cellStyle name="Calculation 8 6" xfId="8703"/>
    <cellStyle name="Calculation 8 6 2" xfId="8704"/>
    <cellStyle name="Calculation 8 7" xfId="8705"/>
    <cellStyle name="Calculation 8 7 2" xfId="8706"/>
    <cellStyle name="Calculation 8 8" xfId="8707"/>
    <cellStyle name="Calculation 8 8 2" xfId="8708"/>
    <cellStyle name="Calculation 8 9" xfId="8709"/>
    <cellStyle name="Calculation 8 9 2" xfId="8710"/>
    <cellStyle name="Calculation 9" xfId="8711"/>
    <cellStyle name="Calculation 9 10" xfId="8712"/>
    <cellStyle name="Calculation 9 2" xfId="8713"/>
    <cellStyle name="Calculation 9 2 2" xfId="8714"/>
    <cellStyle name="Calculation 9 2 2 2" xfId="8715"/>
    <cellStyle name="Calculation 9 2 3" xfId="8716"/>
    <cellStyle name="Calculation 9 2 3 2" xfId="8717"/>
    <cellStyle name="Calculation 9 2 4" xfId="8718"/>
    <cellStyle name="Calculation 9 2 4 2" xfId="8719"/>
    <cellStyle name="Calculation 9 2 5" xfId="8720"/>
    <cellStyle name="Calculation 9 2 5 2" xfId="8721"/>
    <cellStyle name="Calculation 9 2 6" xfId="8722"/>
    <cellStyle name="Calculation 9 2 6 2" xfId="8723"/>
    <cellStyle name="Calculation 9 2 7" xfId="8724"/>
    <cellStyle name="Calculation 9 3" xfId="8725"/>
    <cellStyle name="Calculation 9 3 2" xfId="8726"/>
    <cellStyle name="Calculation 9 3 2 2" xfId="8727"/>
    <cellStyle name="Calculation 9 3 3" xfId="8728"/>
    <cellStyle name="Calculation 9 3 3 2" xfId="8729"/>
    <cellStyle name="Calculation 9 3 4" xfId="8730"/>
    <cellStyle name="Calculation 9 3 4 2" xfId="8731"/>
    <cellStyle name="Calculation 9 3 5" xfId="8732"/>
    <cellStyle name="Calculation 9 3 5 2" xfId="8733"/>
    <cellStyle name="Calculation 9 3 6" xfId="8734"/>
    <cellStyle name="Calculation 9 3 6 2" xfId="8735"/>
    <cellStyle name="Calculation 9 3 7" xfId="8736"/>
    <cellStyle name="Calculation 9 4" xfId="8737"/>
    <cellStyle name="Calculation 9 4 2" xfId="8738"/>
    <cellStyle name="Calculation 9 4 2 2" xfId="8739"/>
    <cellStyle name="Calculation 9 4 3" xfId="8740"/>
    <cellStyle name="Calculation 9 4 3 2" xfId="8741"/>
    <cellStyle name="Calculation 9 4 4" xfId="8742"/>
    <cellStyle name="Calculation 9 4 4 2" xfId="8743"/>
    <cellStyle name="Calculation 9 4 5" xfId="8744"/>
    <cellStyle name="Calculation 9 4 5 2" xfId="8745"/>
    <cellStyle name="Calculation 9 4 6" xfId="8746"/>
    <cellStyle name="Calculation 9 4 6 2" xfId="8747"/>
    <cellStyle name="Calculation 9 4 7" xfId="8748"/>
    <cellStyle name="Calculation 9 5" xfId="8749"/>
    <cellStyle name="Calculation 9 5 2" xfId="8750"/>
    <cellStyle name="Calculation 9 6" xfId="8751"/>
    <cellStyle name="Calculation 9 6 2" xfId="8752"/>
    <cellStyle name="Calculation 9 7" xfId="8753"/>
    <cellStyle name="Calculation 9 7 2" xfId="8754"/>
    <cellStyle name="Calculation 9 8" xfId="8755"/>
    <cellStyle name="Calculation 9 8 2" xfId="8756"/>
    <cellStyle name="Calculation 9 9" xfId="8757"/>
    <cellStyle name="Calculation 9 9 2" xfId="8758"/>
    <cellStyle name="Check Cell 10" xfId="8759"/>
    <cellStyle name="Check Cell 10 10" xfId="8760"/>
    <cellStyle name="Check Cell 10 10 2" xfId="8761"/>
    <cellStyle name="Check Cell 10 10 2 2" xfId="8762"/>
    <cellStyle name="Check Cell 10 10 3" xfId="8763"/>
    <cellStyle name="Check Cell 10 10 3 2" xfId="8764"/>
    <cellStyle name="Check Cell 10 10 4" xfId="8765"/>
    <cellStyle name="Check Cell 10 10 4 2" xfId="8766"/>
    <cellStyle name="Check Cell 10 10 5" xfId="8767"/>
    <cellStyle name="Check Cell 10 11" xfId="8768"/>
    <cellStyle name="Check Cell 10 11 2" xfId="8769"/>
    <cellStyle name="Check Cell 10 11 2 2" xfId="8770"/>
    <cellStyle name="Check Cell 10 11 3" xfId="8771"/>
    <cellStyle name="Check Cell 10 11 3 2" xfId="8772"/>
    <cellStyle name="Check Cell 10 11 4" xfId="8773"/>
    <cellStyle name="Check Cell 10 11 4 2" xfId="8774"/>
    <cellStyle name="Check Cell 10 11 5" xfId="8775"/>
    <cellStyle name="Check Cell 10 12" xfId="8776"/>
    <cellStyle name="Check Cell 10 12 2" xfId="8777"/>
    <cellStyle name="Check Cell 10 12 2 2" xfId="8778"/>
    <cellStyle name="Check Cell 10 12 3" xfId="8779"/>
    <cellStyle name="Check Cell 10 12 3 2" xfId="8780"/>
    <cellStyle name="Check Cell 10 12 4" xfId="8781"/>
    <cellStyle name="Check Cell 10 12 4 2" xfId="8782"/>
    <cellStyle name="Check Cell 10 12 5" xfId="8783"/>
    <cellStyle name="Check Cell 10 13" xfId="8784"/>
    <cellStyle name="Check Cell 10 13 2" xfId="8785"/>
    <cellStyle name="Check Cell 10 13 2 2" xfId="8786"/>
    <cellStyle name="Check Cell 10 13 3" xfId="8787"/>
    <cellStyle name="Check Cell 10 13 3 2" xfId="8788"/>
    <cellStyle name="Check Cell 10 13 4" xfId="8789"/>
    <cellStyle name="Check Cell 10 13 4 2" xfId="8790"/>
    <cellStyle name="Check Cell 10 13 5" xfId="8791"/>
    <cellStyle name="Check Cell 10 14" xfId="8792"/>
    <cellStyle name="Check Cell 10 14 2" xfId="8793"/>
    <cellStyle name="Check Cell 10 14 2 2" xfId="8794"/>
    <cellStyle name="Check Cell 10 14 3" xfId="8795"/>
    <cellStyle name="Check Cell 10 14 3 2" xfId="8796"/>
    <cellStyle name="Check Cell 10 14 4" xfId="8797"/>
    <cellStyle name="Check Cell 10 14 4 2" xfId="8798"/>
    <cellStyle name="Check Cell 10 14 5" xfId="8799"/>
    <cellStyle name="Check Cell 10 15" xfId="8800"/>
    <cellStyle name="Check Cell 10 15 2" xfId="8801"/>
    <cellStyle name="Check Cell 10 15 2 2" xfId="8802"/>
    <cellStyle name="Check Cell 10 15 3" xfId="8803"/>
    <cellStyle name="Check Cell 10 15 3 2" xfId="8804"/>
    <cellStyle name="Check Cell 10 15 4" xfId="8805"/>
    <cellStyle name="Check Cell 10 15 4 2" xfId="8806"/>
    <cellStyle name="Check Cell 10 15 5" xfId="8807"/>
    <cellStyle name="Check Cell 10 16" xfId="8808"/>
    <cellStyle name="Check Cell 10 16 2" xfId="8809"/>
    <cellStyle name="Check Cell 10 16 2 2" xfId="8810"/>
    <cellStyle name="Check Cell 10 16 3" xfId="8811"/>
    <cellStyle name="Check Cell 10 16 3 2" xfId="8812"/>
    <cellStyle name="Check Cell 10 16 4" xfId="8813"/>
    <cellStyle name="Check Cell 10 16 4 2" xfId="8814"/>
    <cellStyle name="Check Cell 10 16 5" xfId="8815"/>
    <cellStyle name="Check Cell 10 17" xfId="8816"/>
    <cellStyle name="Check Cell 10 17 2" xfId="8817"/>
    <cellStyle name="Check Cell 10 17 2 2" xfId="8818"/>
    <cellStyle name="Check Cell 10 17 3" xfId="8819"/>
    <cellStyle name="Check Cell 10 17 3 2" xfId="8820"/>
    <cellStyle name="Check Cell 10 17 4" xfId="8821"/>
    <cellStyle name="Check Cell 10 17 4 2" xfId="8822"/>
    <cellStyle name="Check Cell 10 17 5" xfId="8823"/>
    <cellStyle name="Check Cell 10 18" xfId="8824"/>
    <cellStyle name="Check Cell 10 18 2" xfId="8825"/>
    <cellStyle name="Check Cell 10 19" xfId="8826"/>
    <cellStyle name="Check Cell 10 19 2" xfId="8827"/>
    <cellStyle name="Check Cell 10 2" xfId="8828"/>
    <cellStyle name="Check Cell 10 2 10" xfId="8829"/>
    <cellStyle name="Check Cell 10 2 10 2" xfId="8830"/>
    <cellStyle name="Check Cell 10 2 10 2 2" xfId="8831"/>
    <cellStyle name="Check Cell 10 2 10 3" xfId="8832"/>
    <cellStyle name="Check Cell 10 2 10 3 2" xfId="8833"/>
    <cellStyle name="Check Cell 10 2 10 4" xfId="8834"/>
    <cellStyle name="Check Cell 10 2 10 4 2" xfId="8835"/>
    <cellStyle name="Check Cell 10 2 10 5" xfId="8836"/>
    <cellStyle name="Check Cell 10 2 11" xfId="8837"/>
    <cellStyle name="Check Cell 10 2 11 2" xfId="8838"/>
    <cellStyle name="Check Cell 10 2 11 2 2" xfId="8839"/>
    <cellStyle name="Check Cell 10 2 11 3" xfId="8840"/>
    <cellStyle name="Check Cell 10 2 11 3 2" xfId="8841"/>
    <cellStyle name="Check Cell 10 2 11 4" xfId="8842"/>
    <cellStyle name="Check Cell 10 2 11 4 2" xfId="8843"/>
    <cellStyle name="Check Cell 10 2 11 5" xfId="8844"/>
    <cellStyle name="Check Cell 10 2 12" xfId="8845"/>
    <cellStyle name="Check Cell 10 2 12 2" xfId="8846"/>
    <cellStyle name="Check Cell 10 2 12 2 2" xfId="8847"/>
    <cellStyle name="Check Cell 10 2 12 3" xfId="8848"/>
    <cellStyle name="Check Cell 10 2 12 3 2" xfId="8849"/>
    <cellStyle name="Check Cell 10 2 12 4" xfId="8850"/>
    <cellStyle name="Check Cell 10 2 12 4 2" xfId="8851"/>
    <cellStyle name="Check Cell 10 2 12 5" xfId="8852"/>
    <cellStyle name="Check Cell 10 2 13" xfId="8853"/>
    <cellStyle name="Check Cell 10 2 13 2" xfId="8854"/>
    <cellStyle name="Check Cell 10 2 13 2 2" xfId="8855"/>
    <cellStyle name="Check Cell 10 2 13 3" xfId="8856"/>
    <cellStyle name="Check Cell 10 2 13 3 2" xfId="8857"/>
    <cellStyle name="Check Cell 10 2 13 4" xfId="8858"/>
    <cellStyle name="Check Cell 10 2 13 4 2" xfId="8859"/>
    <cellStyle name="Check Cell 10 2 13 5" xfId="8860"/>
    <cellStyle name="Check Cell 10 2 14" xfId="8861"/>
    <cellStyle name="Check Cell 10 2 14 2" xfId="8862"/>
    <cellStyle name="Check Cell 10 2 14 2 2" xfId="8863"/>
    <cellStyle name="Check Cell 10 2 14 3" xfId="8864"/>
    <cellStyle name="Check Cell 10 2 14 3 2" xfId="8865"/>
    <cellStyle name="Check Cell 10 2 14 4" xfId="8866"/>
    <cellStyle name="Check Cell 10 2 14 4 2" xfId="8867"/>
    <cellStyle name="Check Cell 10 2 14 5" xfId="8868"/>
    <cellStyle name="Check Cell 10 2 15" xfId="8869"/>
    <cellStyle name="Check Cell 10 2 15 2" xfId="8870"/>
    <cellStyle name="Check Cell 10 2 16" xfId="8871"/>
    <cellStyle name="Check Cell 10 2 16 2" xfId="8872"/>
    <cellStyle name="Check Cell 10 2 17" xfId="8873"/>
    <cellStyle name="Check Cell 10 2 17 2" xfId="8874"/>
    <cellStyle name="Check Cell 10 2 18" xfId="8875"/>
    <cellStyle name="Check Cell 10 2 18 2" xfId="8876"/>
    <cellStyle name="Check Cell 10 2 19" xfId="8877"/>
    <cellStyle name="Check Cell 10 2 19 2" xfId="8878"/>
    <cellStyle name="Check Cell 10 2 2" xfId="8879"/>
    <cellStyle name="Check Cell 10 2 2 2" xfId="8880"/>
    <cellStyle name="Check Cell 10 2 2 2 2" xfId="8881"/>
    <cellStyle name="Check Cell 10 2 2 3" xfId="8882"/>
    <cellStyle name="Check Cell 10 2 2 3 2" xfId="8883"/>
    <cellStyle name="Check Cell 10 2 2 4" xfId="8884"/>
    <cellStyle name="Check Cell 10 2 2 4 2" xfId="8885"/>
    <cellStyle name="Check Cell 10 2 2 5" xfId="8886"/>
    <cellStyle name="Check Cell 10 2 20" xfId="8887"/>
    <cellStyle name="Check Cell 10 2 21" xfId="8888"/>
    <cellStyle name="Check Cell 10 2 22" xfId="8889"/>
    <cellStyle name="Check Cell 10 2 23" xfId="8890"/>
    <cellStyle name="Check Cell 10 2 24" xfId="8891"/>
    <cellStyle name="Check Cell 10 2 25" xfId="8892"/>
    <cellStyle name="Check Cell 10 2 26" xfId="8893"/>
    <cellStyle name="Check Cell 10 2 27" xfId="8894"/>
    <cellStyle name="Check Cell 10 2 28" xfId="8895"/>
    <cellStyle name="Check Cell 10 2 29" xfId="8896"/>
    <cellStyle name="Check Cell 10 2 3" xfId="8897"/>
    <cellStyle name="Check Cell 10 2 3 2" xfId="8898"/>
    <cellStyle name="Check Cell 10 2 3 2 2" xfId="8899"/>
    <cellStyle name="Check Cell 10 2 3 3" xfId="8900"/>
    <cellStyle name="Check Cell 10 2 3 3 2" xfId="8901"/>
    <cellStyle name="Check Cell 10 2 3 4" xfId="8902"/>
    <cellStyle name="Check Cell 10 2 3 4 2" xfId="8903"/>
    <cellStyle name="Check Cell 10 2 3 5" xfId="8904"/>
    <cellStyle name="Check Cell 10 2 30" xfId="8905"/>
    <cellStyle name="Check Cell 10 2 31" xfId="8906"/>
    <cellStyle name="Check Cell 10 2 32" xfId="8907"/>
    <cellStyle name="Check Cell 10 2 33" xfId="8908"/>
    <cellStyle name="Check Cell 10 2 34" xfId="8909"/>
    <cellStyle name="Check Cell 10 2 35" xfId="8910"/>
    <cellStyle name="Check Cell 10 2 36" xfId="8911"/>
    <cellStyle name="Check Cell 10 2 37" xfId="8912"/>
    <cellStyle name="Check Cell 10 2 38" xfId="8913"/>
    <cellStyle name="Check Cell 10 2 39" xfId="8914"/>
    <cellStyle name="Check Cell 10 2 4" xfId="8915"/>
    <cellStyle name="Check Cell 10 2 4 2" xfId="8916"/>
    <cellStyle name="Check Cell 10 2 4 2 2" xfId="8917"/>
    <cellStyle name="Check Cell 10 2 4 3" xfId="8918"/>
    <cellStyle name="Check Cell 10 2 4 3 2" xfId="8919"/>
    <cellStyle name="Check Cell 10 2 4 4" xfId="8920"/>
    <cellStyle name="Check Cell 10 2 4 4 2" xfId="8921"/>
    <cellStyle name="Check Cell 10 2 4 5" xfId="8922"/>
    <cellStyle name="Check Cell 10 2 40" xfId="8923"/>
    <cellStyle name="Check Cell 10 2 41" xfId="8924"/>
    <cellStyle name="Check Cell 10 2 42" xfId="8925"/>
    <cellStyle name="Check Cell 10 2 43" xfId="8926"/>
    <cellStyle name="Check Cell 10 2 44" xfId="8927"/>
    <cellStyle name="Check Cell 10 2 45" xfId="8928"/>
    <cellStyle name="Check Cell 10 2 46" xfId="8929"/>
    <cellStyle name="Check Cell 10 2 47" xfId="8930"/>
    <cellStyle name="Check Cell 10 2 48" xfId="8931"/>
    <cellStyle name="Check Cell 10 2 49" xfId="8932"/>
    <cellStyle name="Check Cell 10 2 5" xfId="8933"/>
    <cellStyle name="Check Cell 10 2 5 2" xfId="8934"/>
    <cellStyle name="Check Cell 10 2 5 2 2" xfId="8935"/>
    <cellStyle name="Check Cell 10 2 5 3" xfId="8936"/>
    <cellStyle name="Check Cell 10 2 5 3 2" xfId="8937"/>
    <cellStyle name="Check Cell 10 2 5 4" xfId="8938"/>
    <cellStyle name="Check Cell 10 2 5 4 2" xfId="8939"/>
    <cellStyle name="Check Cell 10 2 5 5" xfId="8940"/>
    <cellStyle name="Check Cell 10 2 50" xfId="8941"/>
    <cellStyle name="Check Cell 10 2 51" xfId="8942"/>
    <cellStyle name="Check Cell 10 2 6" xfId="8943"/>
    <cellStyle name="Check Cell 10 2 6 2" xfId="8944"/>
    <cellStyle name="Check Cell 10 2 6 2 2" xfId="8945"/>
    <cellStyle name="Check Cell 10 2 6 3" xfId="8946"/>
    <cellStyle name="Check Cell 10 2 6 3 2" xfId="8947"/>
    <cellStyle name="Check Cell 10 2 6 4" xfId="8948"/>
    <cellStyle name="Check Cell 10 2 6 4 2" xfId="8949"/>
    <cellStyle name="Check Cell 10 2 6 5" xfId="8950"/>
    <cellStyle name="Check Cell 10 2 7" xfId="8951"/>
    <cellStyle name="Check Cell 10 2 7 2" xfId="8952"/>
    <cellStyle name="Check Cell 10 2 7 2 2" xfId="8953"/>
    <cellStyle name="Check Cell 10 2 7 3" xfId="8954"/>
    <cellStyle name="Check Cell 10 2 7 3 2" xfId="8955"/>
    <cellStyle name="Check Cell 10 2 7 4" xfId="8956"/>
    <cellStyle name="Check Cell 10 2 7 4 2" xfId="8957"/>
    <cellStyle name="Check Cell 10 2 7 5" xfId="8958"/>
    <cellStyle name="Check Cell 10 2 8" xfId="8959"/>
    <cellStyle name="Check Cell 10 2 8 2" xfId="8960"/>
    <cellStyle name="Check Cell 10 2 8 2 2" xfId="8961"/>
    <cellStyle name="Check Cell 10 2 8 3" xfId="8962"/>
    <cellStyle name="Check Cell 10 2 8 3 2" xfId="8963"/>
    <cellStyle name="Check Cell 10 2 8 4" xfId="8964"/>
    <cellStyle name="Check Cell 10 2 8 4 2" xfId="8965"/>
    <cellStyle name="Check Cell 10 2 8 5" xfId="8966"/>
    <cellStyle name="Check Cell 10 2 9" xfId="8967"/>
    <cellStyle name="Check Cell 10 2 9 2" xfId="8968"/>
    <cellStyle name="Check Cell 10 2 9 2 2" xfId="8969"/>
    <cellStyle name="Check Cell 10 2 9 3" xfId="8970"/>
    <cellStyle name="Check Cell 10 2 9 3 2" xfId="8971"/>
    <cellStyle name="Check Cell 10 2 9 4" xfId="8972"/>
    <cellStyle name="Check Cell 10 2 9 4 2" xfId="8973"/>
    <cellStyle name="Check Cell 10 2 9 5" xfId="8974"/>
    <cellStyle name="Check Cell 10 20" xfId="8975"/>
    <cellStyle name="Check Cell 10 20 2" xfId="8976"/>
    <cellStyle name="Check Cell 10 21" xfId="8977"/>
    <cellStyle name="Check Cell 10 21 2" xfId="8978"/>
    <cellStyle name="Check Cell 10 22" xfId="8979"/>
    <cellStyle name="Check Cell 10 22 2" xfId="8980"/>
    <cellStyle name="Check Cell 10 23" xfId="8981"/>
    <cellStyle name="Check Cell 10 24" xfId="8982"/>
    <cellStyle name="Check Cell 10 25" xfId="8983"/>
    <cellStyle name="Check Cell 10 26" xfId="8984"/>
    <cellStyle name="Check Cell 10 27" xfId="8985"/>
    <cellStyle name="Check Cell 10 28" xfId="8986"/>
    <cellStyle name="Check Cell 10 29" xfId="8987"/>
    <cellStyle name="Check Cell 10 3" xfId="8988"/>
    <cellStyle name="Check Cell 10 3 10" xfId="8989"/>
    <cellStyle name="Check Cell 10 3 10 2" xfId="8990"/>
    <cellStyle name="Check Cell 10 3 10 2 2" xfId="8991"/>
    <cellStyle name="Check Cell 10 3 10 3" xfId="8992"/>
    <cellStyle name="Check Cell 10 3 10 3 2" xfId="8993"/>
    <cellStyle name="Check Cell 10 3 10 4" xfId="8994"/>
    <cellStyle name="Check Cell 10 3 10 4 2" xfId="8995"/>
    <cellStyle name="Check Cell 10 3 10 5" xfId="8996"/>
    <cellStyle name="Check Cell 10 3 11" xfId="8997"/>
    <cellStyle name="Check Cell 10 3 11 2" xfId="8998"/>
    <cellStyle name="Check Cell 10 3 11 2 2" xfId="8999"/>
    <cellStyle name="Check Cell 10 3 11 3" xfId="9000"/>
    <cellStyle name="Check Cell 10 3 11 3 2" xfId="9001"/>
    <cellStyle name="Check Cell 10 3 11 4" xfId="9002"/>
    <cellStyle name="Check Cell 10 3 11 4 2" xfId="9003"/>
    <cellStyle name="Check Cell 10 3 11 5" xfId="9004"/>
    <cellStyle name="Check Cell 10 3 12" xfId="9005"/>
    <cellStyle name="Check Cell 10 3 12 2" xfId="9006"/>
    <cellStyle name="Check Cell 10 3 12 2 2" xfId="9007"/>
    <cellStyle name="Check Cell 10 3 12 3" xfId="9008"/>
    <cellStyle name="Check Cell 10 3 12 3 2" xfId="9009"/>
    <cellStyle name="Check Cell 10 3 12 4" xfId="9010"/>
    <cellStyle name="Check Cell 10 3 12 4 2" xfId="9011"/>
    <cellStyle name="Check Cell 10 3 12 5" xfId="9012"/>
    <cellStyle name="Check Cell 10 3 13" xfId="9013"/>
    <cellStyle name="Check Cell 10 3 13 2" xfId="9014"/>
    <cellStyle name="Check Cell 10 3 13 2 2" xfId="9015"/>
    <cellStyle name="Check Cell 10 3 13 3" xfId="9016"/>
    <cellStyle name="Check Cell 10 3 13 3 2" xfId="9017"/>
    <cellStyle name="Check Cell 10 3 13 4" xfId="9018"/>
    <cellStyle name="Check Cell 10 3 13 4 2" xfId="9019"/>
    <cellStyle name="Check Cell 10 3 13 5" xfId="9020"/>
    <cellStyle name="Check Cell 10 3 14" xfId="9021"/>
    <cellStyle name="Check Cell 10 3 14 2" xfId="9022"/>
    <cellStyle name="Check Cell 10 3 14 2 2" xfId="9023"/>
    <cellStyle name="Check Cell 10 3 14 3" xfId="9024"/>
    <cellStyle name="Check Cell 10 3 14 3 2" xfId="9025"/>
    <cellStyle name="Check Cell 10 3 14 4" xfId="9026"/>
    <cellStyle name="Check Cell 10 3 14 4 2" xfId="9027"/>
    <cellStyle name="Check Cell 10 3 14 5" xfId="9028"/>
    <cellStyle name="Check Cell 10 3 15" xfId="9029"/>
    <cellStyle name="Check Cell 10 3 15 2" xfId="9030"/>
    <cellStyle name="Check Cell 10 3 16" xfId="9031"/>
    <cellStyle name="Check Cell 10 3 16 2" xfId="9032"/>
    <cellStyle name="Check Cell 10 3 17" xfId="9033"/>
    <cellStyle name="Check Cell 10 3 17 2" xfId="9034"/>
    <cellStyle name="Check Cell 10 3 18" xfId="9035"/>
    <cellStyle name="Check Cell 10 3 18 2" xfId="9036"/>
    <cellStyle name="Check Cell 10 3 19" xfId="9037"/>
    <cellStyle name="Check Cell 10 3 19 2" xfId="9038"/>
    <cellStyle name="Check Cell 10 3 2" xfId="9039"/>
    <cellStyle name="Check Cell 10 3 2 2" xfId="9040"/>
    <cellStyle name="Check Cell 10 3 2 2 2" xfId="9041"/>
    <cellStyle name="Check Cell 10 3 2 3" xfId="9042"/>
    <cellStyle name="Check Cell 10 3 2 3 2" xfId="9043"/>
    <cellStyle name="Check Cell 10 3 2 4" xfId="9044"/>
    <cellStyle name="Check Cell 10 3 2 4 2" xfId="9045"/>
    <cellStyle name="Check Cell 10 3 2 5" xfId="9046"/>
    <cellStyle name="Check Cell 10 3 20" xfId="9047"/>
    <cellStyle name="Check Cell 10 3 20 2" xfId="9048"/>
    <cellStyle name="Check Cell 10 3 21" xfId="9049"/>
    <cellStyle name="Check Cell 10 3 22" xfId="9050"/>
    <cellStyle name="Check Cell 10 3 23" xfId="9051"/>
    <cellStyle name="Check Cell 10 3 24" xfId="9052"/>
    <cellStyle name="Check Cell 10 3 25" xfId="9053"/>
    <cellStyle name="Check Cell 10 3 26" xfId="9054"/>
    <cellStyle name="Check Cell 10 3 27" xfId="9055"/>
    <cellStyle name="Check Cell 10 3 28" xfId="9056"/>
    <cellStyle name="Check Cell 10 3 29" xfId="9057"/>
    <cellStyle name="Check Cell 10 3 3" xfId="9058"/>
    <cellStyle name="Check Cell 10 3 3 2" xfId="9059"/>
    <cellStyle name="Check Cell 10 3 3 2 2" xfId="9060"/>
    <cellStyle name="Check Cell 10 3 3 3" xfId="9061"/>
    <cellStyle name="Check Cell 10 3 3 3 2" xfId="9062"/>
    <cellStyle name="Check Cell 10 3 3 4" xfId="9063"/>
    <cellStyle name="Check Cell 10 3 3 4 2" xfId="9064"/>
    <cellStyle name="Check Cell 10 3 3 5" xfId="9065"/>
    <cellStyle name="Check Cell 10 3 30" xfId="9066"/>
    <cellStyle name="Check Cell 10 3 31" xfId="9067"/>
    <cellStyle name="Check Cell 10 3 32" xfId="9068"/>
    <cellStyle name="Check Cell 10 3 33" xfId="9069"/>
    <cellStyle name="Check Cell 10 3 34" xfId="9070"/>
    <cellStyle name="Check Cell 10 3 35" xfId="9071"/>
    <cellStyle name="Check Cell 10 3 36" xfId="9072"/>
    <cellStyle name="Check Cell 10 3 37" xfId="9073"/>
    <cellStyle name="Check Cell 10 3 38" xfId="9074"/>
    <cellStyle name="Check Cell 10 3 39" xfId="9075"/>
    <cellStyle name="Check Cell 10 3 4" xfId="9076"/>
    <cellStyle name="Check Cell 10 3 4 2" xfId="9077"/>
    <cellStyle name="Check Cell 10 3 4 2 2" xfId="9078"/>
    <cellStyle name="Check Cell 10 3 4 3" xfId="9079"/>
    <cellStyle name="Check Cell 10 3 4 3 2" xfId="9080"/>
    <cellStyle name="Check Cell 10 3 4 4" xfId="9081"/>
    <cellStyle name="Check Cell 10 3 4 4 2" xfId="9082"/>
    <cellStyle name="Check Cell 10 3 4 5" xfId="9083"/>
    <cellStyle name="Check Cell 10 3 40" xfId="9084"/>
    <cellStyle name="Check Cell 10 3 41" xfId="9085"/>
    <cellStyle name="Check Cell 10 3 42" xfId="9086"/>
    <cellStyle name="Check Cell 10 3 43" xfId="9087"/>
    <cellStyle name="Check Cell 10 3 44" xfId="9088"/>
    <cellStyle name="Check Cell 10 3 45" xfId="9089"/>
    <cellStyle name="Check Cell 10 3 46" xfId="9090"/>
    <cellStyle name="Check Cell 10 3 47" xfId="9091"/>
    <cellStyle name="Check Cell 10 3 48" xfId="9092"/>
    <cellStyle name="Check Cell 10 3 49" xfId="9093"/>
    <cellStyle name="Check Cell 10 3 5" xfId="9094"/>
    <cellStyle name="Check Cell 10 3 5 2" xfId="9095"/>
    <cellStyle name="Check Cell 10 3 5 2 2" xfId="9096"/>
    <cellStyle name="Check Cell 10 3 5 3" xfId="9097"/>
    <cellStyle name="Check Cell 10 3 5 3 2" xfId="9098"/>
    <cellStyle name="Check Cell 10 3 5 4" xfId="9099"/>
    <cellStyle name="Check Cell 10 3 5 4 2" xfId="9100"/>
    <cellStyle name="Check Cell 10 3 5 5" xfId="9101"/>
    <cellStyle name="Check Cell 10 3 50" xfId="9102"/>
    <cellStyle name="Check Cell 10 3 51" xfId="9103"/>
    <cellStyle name="Check Cell 10 3 6" xfId="9104"/>
    <cellStyle name="Check Cell 10 3 6 2" xfId="9105"/>
    <cellStyle name="Check Cell 10 3 6 2 2" xfId="9106"/>
    <cellStyle name="Check Cell 10 3 6 3" xfId="9107"/>
    <cellStyle name="Check Cell 10 3 6 3 2" xfId="9108"/>
    <cellStyle name="Check Cell 10 3 6 4" xfId="9109"/>
    <cellStyle name="Check Cell 10 3 6 4 2" xfId="9110"/>
    <cellStyle name="Check Cell 10 3 6 5" xfId="9111"/>
    <cellStyle name="Check Cell 10 3 7" xfId="9112"/>
    <cellStyle name="Check Cell 10 3 7 2" xfId="9113"/>
    <cellStyle name="Check Cell 10 3 7 2 2" xfId="9114"/>
    <cellStyle name="Check Cell 10 3 7 3" xfId="9115"/>
    <cellStyle name="Check Cell 10 3 7 3 2" xfId="9116"/>
    <cellStyle name="Check Cell 10 3 7 4" xfId="9117"/>
    <cellStyle name="Check Cell 10 3 7 4 2" xfId="9118"/>
    <cellStyle name="Check Cell 10 3 7 5" xfId="9119"/>
    <cellStyle name="Check Cell 10 3 8" xfId="9120"/>
    <cellStyle name="Check Cell 10 3 8 2" xfId="9121"/>
    <cellStyle name="Check Cell 10 3 8 2 2" xfId="9122"/>
    <cellStyle name="Check Cell 10 3 8 3" xfId="9123"/>
    <cellStyle name="Check Cell 10 3 8 3 2" xfId="9124"/>
    <cellStyle name="Check Cell 10 3 8 4" xfId="9125"/>
    <cellStyle name="Check Cell 10 3 8 4 2" xfId="9126"/>
    <cellStyle name="Check Cell 10 3 8 5" xfId="9127"/>
    <cellStyle name="Check Cell 10 3 9" xfId="9128"/>
    <cellStyle name="Check Cell 10 3 9 2" xfId="9129"/>
    <cellStyle name="Check Cell 10 3 9 2 2" xfId="9130"/>
    <cellStyle name="Check Cell 10 3 9 3" xfId="9131"/>
    <cellStyle name="Check Cell 10 3 9 3 2" xfId="9132"/>
    <cellStyle name="Check Cell 10 3 9 4" xfId="9133"/>
    <cellStyle name="Check Cell 10 3 9 4 2" xfId="9134"/>
    <cellStyle name="Check Cell 10 3 9 5" xfId="9135"/>
    <cellStyle name="Check Cell 10 30" xfId="9136"/>
    <cellStyle name="Check Cell 10 31" xfId="9137"/>
    <cellStyle name="Check Cell 10 32" xfId="9138"/>
    <cellStyle name="Check Cell 10 33" xfId="9139"/>
    <cellStyle name="Check Cell 10 34" xfId="9140"/>
    <cellStyle name="Check Cell 10 35" xfId="9141"/>
    <cellStyle name="Check Cell 10 36" xfId="9142"/>
    <cellStyle name="Check Cell 10 37" xfId="9143"/>
    <cellStyle name="Check Cell 10 38" xfId="9144"/>
    <cellStyle name="Check Cell 10 39" xfId="9145"/>
    <cellStyle name="Check Cell 10 4" xfId="9146"/>
    <cellStyle name="Check Cell 10 4 10" xfId="9147"/>
    <cellStyle name="Check Cell 10 4 10 2" xfId="9148"/>
    <cellStyle name="Check Cell 10 4 10 2 2" xfId="9149"/>
    <cellStyle name="Check Cell 10 4 10 3" xfId="9150"/>
    <cellStyle name="Check Cell 10 4 10 3 2" xfId="9151"/>
    <cellStyle name="Check Cell 10 4 10 4" xfId="9152"/>
    <cellStyle name="Check Cell 10 4 10 4 2" xfId="9153"/>
    <cellStyle name="Check Cell 10 4 10 5" xfId="9154"/>
    <cellStyle name="Check Cell 10 4 11" xfId="9155"/>
    <cellStyle name="Check Cell 10 4 11 2" xfId="9156"/>
    <cellStyle name="Check Cell 10 4 11 2 2" xfId="9157"/>
    <cellStyle name="Check Cell 10 4 11 3" xfId="9158"/>
    <cellStyle name="Check Cell 10 4 11 3 2" xfId="9159"/>
    <cellStyle name="Check Cell 10 4 11 4" xfId="9160"/>
    <cellStyle name="Check Cell 10 4 11 4 2" xfId="9161"/>
    <cellStyle name="Check Cell 10 4 11 5" xfId="9162"/>
    <cellStyle name="Check Cell 10 4 12" xfId="9163"/>
    <cellStyle name="Check Cell 10 4 12 2" xfId="9164"/>
    <cellStyle name="Check Cell 10 4 12 2 2" xfId="9165"/>
    <cellStyle name="Check Cell 10 4 12 3" xfId="9166"/>
    <cellStyle name="Check Cell 10 4 12 3 2" xfId="9167"/>
    <cellStyle name="Check Cell 10 4 12 4" xfId="9168"/>
    <cellStyle name="Check Cell 10 4 12 4 2" xfId="9169"/>
    <cellStyle name="Check Cell 10 4 12 5" xfId="9170"/>
    <cellStyle name="Check Cell 10 4 13" xfId="9171"/>
    <cellStyle name="Check Cell 10 4 13 2" xfId="9172"/>
    <cellStyle name="Check Cell 10 4 13 2 2" xfId="9173"/>
    <cellStyle name="Check Cell 10 4 13 3" xfId="9174"/>
    <cellStyle name="Check Cell 10 4 13 3 2" xfId="9175"/>
    <cellStyle name="Check Cell 10 4 13 4" xfId="9176"/>
    <cellStyle name="Check Cell 10 4 13 4 2" xfId="9177"/>
    <cellStyle name="Check Cell 10 4 13 5" xfId="9178"/>
    <cellStyle name="Check Cell 10 4 14" xfId="9179"/>
    <cellStyle name="Check Cell 10 4 14 2" xfId="9180"/>
    <cellStyle name="Check Cell 10 4 14 2 2" xfId="9181"/>
    <cellStyle name="Check Cell 10 4 14 3" xfId="9182"/>
    <cellStyle name="Check Cell 10 4 14 3 2" xfId="9183"/>
    <cellStyle name="Check Cell 10 4 14 4" xfId="9184"/>
    <cellStyle name="Check Cell 10 4 14 4 2" xfId="9185"/>
    <cellStyle name="Check Cell 10 4 14 5" xfId="9186"/>
    <cellStyle name="Check Cell 10 4 15" xfId="9187"/>
    <cellStyle name="Check Cell 10 4 15 2" xfId="9188"/>
    <cellStyle name="Check Cell 10 4 16" xfId="9189"/>
    <cellStyle name="Check Cell 10 4 16 2" xfId="9190"/>
    <cellStyle name="Check Cell 10 4 17" xfId="9191"/>
    <cellStyle name="Check Cell 10 4 17 2" xfId="9192"/>
    <cellStyle name="Check Cell 10 4 18" xfId="9193"/>
    <cellStyle name="Check Cell 10 4 18 2" xfId="9194"/>
    <cellStyle name="Check Cell 10 4 19" xfId="9195"/>
    <cellStyle name="Check Cell 10 4 19 2" xfId="9196"/>
    <cellStyle name="Check Cell 10 4 2" xfId="9197"/>
    <cellStyle name="Check Cell 10 4 2 2" xfId="9198"/>
    <cellStyle name="Check Cell 10 4 2 2 2" xfId="9199"/>
    <cellStyle name="Check Cell 10 4 2 3" xfId="9200"/>
    <cellStyle name="Check Cell 10 4 2 3 2" xfId="9201"/>
    <cellStyle name="Check Cell 10 4 2 4" xfId="9202"/>
    <cellStyle name="Check Cell 10 4 2 4 2" xfId="9203"/>
    <cellStyle name="Check Cell 10 4 2 5" xfId="9204"/>
    <cellStyle name="Check Cell 10 4 20" xfId="9205"/>
    <cellStyle name="Check Cell 10 4 20 2" xfId="9206"/>
    <cellStyle name="Check Cell 10 4 21" xfId="9207"/>
    <cellStyle name="Check Cell 10 4 22" xfId="9208"/>
    <cellStyle name="Check Cell 10 4 23" xfId="9209"/>
    <cellStyle name="Check Cell 10 4 24" xfId="9210"/>
    <cellStyle name="Check Cell 10 4 25" xfId="9211"/>
    <cellStyle name="Check Cell 10 4 26" xfId="9212"/>
    <cellStyle name="Check Cell 10 4 27" xfId="9213"/>
    <cellStyle name="Check Cell 10 4 28" xfId="9214"/>
    <cellStyle name="Check Cell 10 4 29" xfId="9215"/>
    <cellStyle name="Check Cell 10 4 3" xfId="9216"/>
    <cellStyle name="Check Cell 10 4 3 2" xfId="9217"/>
    <cellStyle name="Check Cell 10 4 3 2 2" xfId="9218"/>
    <cellStyle name="Check Cell 10 4 3 3" xfId="9219"/>
    <cellStyle name="Check Cell 10 4 3 3 2" xfId="9220"/>
    <cellStyle name="Check Cell 10 4 3 4" xfId="9221"/>
    <cellStyle name="Check Cell 10 4 3 4 2" xfId="9222"/>
    <cellStyle name="Check Cell 10 4 3 5" xfId="9223"/>
    <cellStyle name="Check Cell 10 4 30" xfId="9224"/>
    <cellStyle name="Check Cell 10 4 31" xfId="9225"/>
    <cellStyle name="Check Cell 10 4 32" xfId="9226"/>
    <cellStyle name="Check Cell 10 4 33" xfId="9227"/>
    <cellStyle name="Check Cell 10 4 34" xfId="9228"/>
    <cellStyle name="Check Cell 10 4 35" xfId="9229"/>
    <cellStyle name="Check Cell 10 4 36" xfId="9230"/>
    <cellStyle name="Check Cell 10 4 37" xfId="9231"/>
    <cellStyle name="Check Cell 10 4 38" xfId="9232"/>
    <cellStyle name="Check Cell 10 4 39" xfId="9233"/>
    <cellStyle name="Check Cell 10 4 4" xfId="9234"/>
    <cellStyle name="Check Cell 10 4 4 2" xfId="9235"/>
    <cellStyle name="Check Cell 10 4 4 2 2" xfId="9236"/>
    <cellStyle name="Check Cell 10 4 4 3" xfId="9237"/>
    <cellStyle name="Check Cell 10 4 4 3 2" xfId="9238"/>
    <cellStyle name="Check Cell 10 4 4 4" xfId="9239"/>
    <cellStyle name="Check Cell 10 4 4 4 2" xfId="9240"/>
    <cellStyle name="Check Cell 10 4 4 5" xfId="9241"/>
    <cellStyle name="Check Cell 10 4 40" xfId="9242"/>
    <cellStyle name="Check Cell 10 4 41" xfId="9243"/>
    <cellStyle name="Check Cell 10 4 42" xfId="9244"/>
    <cellStyle name="Check Cell 10 4 43" xfId="9245"/>
    <cellStyle name="Check Cell 10 4 44" xfId="9246"/>
    <cellStyle name="Check Cell 10 4 45" xfId="9247"/>
    <cellStyle name="Check Cell 10 4 46" xfId="9248"/>
    <cellStyle name="Check Cell 10 4 47" xfId="9249"/>
    <cellStyle name="Check Cell 10 4 48" xfId="9250"/>
    <cellStyle name="Check Cell 10 4 49" xfId="9251"/>
    <cellStyle name="Check Cell 10 4 5" xfId="9252"/>
    <cellStyle name="Check Cell 10 4 5 2" xfId="9253"/>
    <cellStyle name="Check Cell 10 4 5 2 2" xfId="9254"/>
    <cellStyle name="Check Cell 10 4 5 3" xfId="9255"/>
    <cellStyle name="Check Cell 10 4 5 3 2" xfId="9256"/>
    <cellStyle name="Check Cell 10 4 5 4" xfId="9257"/>
    <cellStyle name="Check Cell 10 4 5 4 2" xfId="9258"/>
    <cellStyle name="Check Cell 10 4 5 5" xfId="9259"/>
    <cellStyle name="Check Cell 10 4 50" xfId="9260"/>
    <cellStyle name="Check Cell 10 4 51" xfId="9261"/>
    <cellStyle name="Check Cell 10 4 6" xfId="9262"/>
    <cellStyle name="Check Cell 10 4 6 2" xfId="9263"/>
    <cellStyle name="Check Cell 10 4 6 2 2" xfId="9264"/>
    <cellStyle name="Check Cell 10 4 6 3" xfId="9265"/>
    <cellStyle name="Check Cell 10 4 6 3 2" xfId="9266"/>
    <cellStyle name="Check Cell 10 4 6 4" xfId="9267"/>
    <cellStyle name="Check Cell 10 4 6 4 2" xfId="9268"/>
    <cellStyle name="Check Cell 10 4 6 5" xfId="9269"/>
    <cellStyle name="Check Cell 10 4 7" xfId="9270"/>
    <cellStyle name="Check Cell 10 4 7 2" xfId="9271"/>
    <cellStyle name="Check Cell 10 4 7 2 2" xfId="9272"/>
    <cellStyle name="Check Cell 10 4 7 3" xfId="9273"/>
    <cellStyle name="Check Cell 10 4 7 3 2" xfId="9274"/>
    <cellStyle name="Check Cell 10 4 7 4" xfId="9275"/>
    <cellStyle name="Check Cell 10 4 7 4 2" xfId="9276"/>
    <cellStyle name="Check Cell 10 4 7 5" xfId="9277"/>
    <cellStyle name="Check Cell 10 4 8" xfId="9278"/>
    <cellStyle name="Check Cell 10 4 8 2" xfId="9279"/>
    <cellStyle name="Check Cell 10 4 8 2 2" xfId="9280"/>
    <cellStyle name="Check Cell 10 4 8 3" xfId="9281"/>
    <cellStyle name="Check Cell 10 4 8 3 2" xfId="9282"/>
    <cellStyle name="Check Cell 10 4 8 4" xfId="9283"/>
    <cellStyle name="Check Cell 10 4 8 4 2" xfId="9284"/>
    <cellStyle name="Check Cell 10 4 8 5" xfId="9285"/>
    <cellStyle name="Check Cell 10 4 9" xfId="9286"/>
    <cellStyle name="Check Cell 10 4 9 2" xfId="9287"/>
    <cellStyle name="Check Cell 10 4 9 2 2" xfId="9288"/>
    <cellStyle name="Check Cell 10 4 9 3" xfId="9289"/>
    <cellStyle name="Check Cell 10 4 9 3 2" xfId="9290"/>
    <cellStyle name="Check Cell 10 4 9 4" xfId="9291"/>
    <cellStyle name="Check Cell 10 4 9 4 2" xfId="9292"/>
    <cellStyle name="Check Cell 10 4 9 5" xfId="9293"/>
    <cellStyle name="Check Cell 10 40" xfId="9294"/>
    <cellStyle name="Check Cell 10 41" xfId="9295"/>
    <cellStyle name="Check Cell 10 42" xfId="9296"/>
    <cellStyle name="Check Cell 10 43" xfId="9297"/>
    <cellStyle name="Check Cell 10 44" xfId="9298"/>
    <cellStyle name="Check Cell 10 45" xfId="9299"/>
    <cellStyle name="Check Cell 10 46" xfId="9300"/>
    <cellStyle name="Check Cell 10 47" xfId="9301"/>
    <cellStyle name="Check Cell 10 48" xfId="9302"/>
    <cellStyle name="Check Cell 10 49" xfId="9303"/>
    <cellStyle name="Check Cell 10 5" xfId="9304"/>
    <cellStyle name="Check Cell 10 5 2" xfId="9305"/>
    <cellStyle name="Check Cell 10 5 2 2" xfId="9306"/>
    <cellStyle name="Check Cell 10 5 3" xfId="9307"/>
    <cellStyle name="Check Cell 10 5 3 2" xfId="9308"/>
    <cellStyle name="Check Cell 10 5 4" xfId="9309"/>
    <cellStyle name="Check Cell 10 5 4 2" xfId="9310"/>
    <cellStyle name="Check Cell 10 5 5" xfId="9311"/>
    <cellStyle name="Check Cell 10 50" xfId="9312"/>
    <cellStyle name="Check Cell 10 51" xfId="9313"/>
    <cellStyle name="Check Cell 10 52" xfId="9314"/>
    <cellStyle name="Check Cell 10 53" xfId="9315"/>
    <cellStyle name="Check Cell 10 54" xfId="9316"/>
    <cellStyle name="Check Cell 10 6" xfId="9317"/>
    <cellStyle name="Check Cell 10 6 2" xfId="9318"/>
    <cellStyle name="Check Cell 10 6 2 2" xfId="9319"/>
    <cellStyle name="Check Cell 10 6 3" xfId="9320"/>
    <cellStyle name="Check Cell 10 6 3 2" xfId="9321"/>
    <cellStyle name="Check Cell 10 6 4" xfId="9322"/>
    <cellStyle name="Check Cell 10 6 4 2" xfId="9323"/>
    <cellStyle name="Check Cell 10 6 5" xfId="9324"/>
    <cellStyle name="Check Cell 10 7" xfId="9325"/>
    <cellStyle name="Check Cell 10 7 2" xfId="9326"/>
    <cellStyle name="Check Cell 10 7 2 2" xfId="9327"/>
    <cellStyle name="Check Cell 10 7 3" xfId="9328"/>
    <cellStyle name="Check Cell 10 7 3 2" xfId="9329"/>
    <cellStyle name="Check Cell 10 7 4" xfId="9330"/>
    <cellStyle name="Check Cell 10 7 4 2" xfId="9331"/>
    <cellStyle name="Check Cell 10 7 5" xfId="9332"/>
    <cellStyle name="Check Cell 10 8" xfId="9333"/>
    <cellStyle name="Check Cell 10 8 2" xfId="9334"/>
    <cellStyle name="Check Cell 10 8 2 2" xfId="9335"/>
    <cellStyle name="Check Cell 10 8 3" xfId="9336"/>
    <cellStyle name="Check Cell 10 8 3 2" xfId="9337"/>
    <cellStyle name="Check Cell 10 8 4" xfId="9338"/>
    <cellStyle name="Check Cell 10 8 4 2" xfId="9339"/>
    <cellStyle name="Check Cell 10 8 5" xfId="9340"/>
    <cellStyle name="Check Cell 10 9" xfId="9341"/>
    <cellStyle name="Check Cell 10 9 2" xfId="9342"/>
    <cellStyle name="Check Cell 10 9 2 2" xfId="9343"/>
    <cellStyle name="Check Cell 10 9 3" xfId="9344"/>
    <cellStyle name="Check Cell 10 9 3 2" xfId="9345"/>
    <cellStyle name="Check Cell 10 9 4" xfId="9346"/>
    <cellStyle name="Check Cell 10 9 4 2" xfId="9347"/>
    <cellStyle name="Check Cell 10 9 5" xfId="9348"/>
    <cellStyle name="Check Cell 11" xfId="9349"/>
    <cellStyle name="Check Cell 11 10" xfId="9350"/>
    <cellStyle name="Check Cell 11 10 2" xfId="9351"/>
    <cellStyle name="Check Cell 11 10 2 2" xfId="9352"/>
    <cellStyle name="Check Cell 11 10 3" xfId="9353"/>
    <cellStyle name="Check Cell 11 10 3 2" xfId="9354"/>
    <cellStyle name="Check Cell 11 10 4" xfId="9355"/>
    <cellStyle name="Check Cell 11 10 4 2" xfId="9356"/>
    <cellStyle name="Check Cell 11 10 5" xfId="9357"/>
    <cellStyle name="Check Cell 11 11" xfId="9358"/>
    <cellStyle name="Check Cell 11 11 2" xfId="9359"/>
    <cellStyle name="Check Cell 11 11 2 2" xfId="9360"/>
    <cellStyle name="Check Cell 11 11 3" xfId="9361"/>
    <cellStyle name="Check Cell 11 11 3 2" xfId="9362"/>
    <cellStyle name="Check Cell 11 11 4" xfId="9363"/>
    <cellStyle name="Check Cell 11 11 4 2" xfId="9364"/>
    <cellStyle name="Check Cell 11 11 5" xfId="9365"/>
    <cellStyle name="Check Cell 11 12" xfId="9366"/>
    <cellStyle name="Check Cell 11 12 2" xfId="9367"/>
    <cellStyle name="Check Cell 11 12 2 2" xfId="9368"/>
    <cellStyle name="Check Cell 11 12 3" xfId="9369"/>
    <cellStyle name="Check Cell 11 12 3 2" xfId="9370"/>
    <cellStyle name="Check Cell 11 12 4" xfId="9371"/>
    <cellStyle name="Check Cell 11 12 4 2" xfId="9372"/>
    <cellStyle name="Check Cell 11 12 5" xfId="9373"/>
    <cellStyle name="Check Cell 11 13" xfId="9374"/>
    <cellStyle name="Check Cell 11 13 2" xfId="9375"/>
    <cellStyle name="Check Cell 11 13 2 2" xfId="9376"/>
    <cellStyle name="Check Cell 11 13 3" xfId="9377"/>
    <cellStyle name="Check Cell 11 13 3 2" xfId="9378"/>
    <cellStyle name="Check Cell 11 13 4" xfId="9379"/>
    <cellStyle name="Check Cell 11 13 4 2" xfId="9380"/>
    <cellStyle name="Check Cell 11 13 5" xfId="9381"/>
    <cellStyle name="Check Cell 11 14" xfId="9382"/>
    <cellStyle name="Check Cell 11 14 2" xfId="9383"/>
    <cellStyle name="Check Cell 11 14 2 2" xfId="9384"/>
    <cellStyle name="Check Cell 11 14 3" xfId="9385"/>
    <cellStyle name="Check Cell 11 14 3 2" xfId="9386"/>
    <cellStyle name="Check Cell 11 14 4" xfId="9387"/>
    <cellStyle name="Check Cell 11 14 4 2" xfId="9388"/>
    <cellStyle name="Check Cell 11 14 5" xfId="9389"/>
    <cellStyle name="Check Cell 11 15" xfId="9390"/>
    <cellStyle name="Check Cell 11 15 2" xfId="9391"/>
    <cellStyle name="Check Cell 11 15 2 2" xfId="9392"/>
    <cellStyle name="Check Cell 11 15 3" xfId="9393"/>
    <cellStyle name="Check Cell 11 15 3 2" xfId="9394"/>
    <cellStyle name="Check Cell 11 15 4" xfId="9395"/>
    <cellStyle name="Check Cell 11 15 4 2" xfId="9396"/>
    <cellStyle name="Check Cell 11 15 5" xfId="9397"/>
    <cellStyle name="Check Cell 11 16" xfId="9398"/>
    <cellStyle name="Check Cell 11 16 2" xfId="9399"/>
    <cellStyle name="Check Cell 11 16 2 2" xfId="9400"/>
    <cellStyle name="Check Cell 11 16 3" xfId="9401"/>
    <cellStyle name="Check Cell 11 16 3 2" xfId="9402"/>
    <cellStyle name="Check Cell 11 16 4" xfId="9403"/>
    <cellStyle name="Check Cell 11 16 4 2" xfId="9404"/>
    <cellStyle name="Check Cell 11 16 5" xfId="9405"/>
    <cellStyle name="Check Cell 11 17" xfId="9406"/>
    <cellStyle name="Check Cell 11 17 2" xfId="9407"/>
    <cellStyle name="Check Cell 11 17 2 2" xfId="9408"/>
    <cellStyle name="Check Cell 11 17 3" xfId="9409"/>
    <cellStyle name="Check Cell 11 17 3 2" xfId="9410"/>
    <cellStyle name="Check Cell 11 17 4" xfId="9411"/>
    <cellStyle name="Check Cell 11 17 4 2" xfId="9412"/>
    <cellStyle name="Check Cell 11 17 5" xfId="9413"/>
    <cellStyle name="Check Cell 11 18" xfId="9414"/>
    <cellStyle name="Check Cell 11 18 2" xfId="9415"/>
    <cellStyle name="Check Cell 11 19" xfId="9416"/>
    <cellStyle name="Check Cell 11 19 2" xfId="9417"/>
    <cellStyle name="Check Cell 11 2" xfId="9418"/>
    <cellStyle name="Check Cell 11 2 10" xfId="9419"/>
    <cellStyle name="Check Cell 11 2 10 2" xfId="9420"/>
    <cellStyle name="Check Cell 11 2 10 2 2" xfId="9421"/>
    <cellStyle name="Check Cell 11 2 10 3" xfId="9422"/>
    <cellStyle name="Check Cell 11 2 10 3 2" xfId="9423"/>
    <cellStyle name="Check Cell 11 2 10 4" xfId="9424"/>
    <cellStyle name="Check Cell 11 2 10 4 2" xfId="9425"/>
    <cellStyle name="Check Cell 11 2 10 5" xfId="9426"/>
    <cellStyle name="Check Cell 11 2 11" xfId="9427"/>
    <cellStyle name="Check Cell 11 2 11 2" xfId="9428"/>
    <cellStyle name="Check Cell 11 2 11 2 2" xfId="9429"/>
    <cellStyle name="Check Cell 11 2 11 3" xfId="9430"/>
    <cellStyle name="Check Cell 11 2 11 3 2" xfId="9431"/>
    <cellStyle name="Check Cell 11 2 11 4" xfId="9432"/>
    <cellStyle name="Check Cell 11 2 11 4 2" xfId="9433"/>
    <cellStyle name="Check Cell 11 2 11 5" xfId="9434"/>
    <cellStyle name="Check Cell 11 2 12" xfId="9435"/>
    <cellStyle name="Check Cell 11 2 12 2" xfId="9436"/>
    <cellStyle name="Check Cell 11 2 12 2 2" xfId="9437"/>
    <cellStyle name="Check Cell 11 2 12 3" xfId="9438"/>
    <cellStyle name="Check Cell 11 2 12 3 2" xfId="9439"/>
    <cellStyle name="Check Cell 11 2 12 4" xfId="9440"/>
    <cellStyle name="Check Cell 11 2 12 4 2" xfId="9441"/>
    <cellStyle name="Check Cell 11 2 12 5" xfId="9442"/>
    <cellStyle name="Check Cell 11 2 13" xfId="9443"/>
    <cellStyle name="Check Cell 11 2 13 2" xfId="9444"/>
    <cellStyle name="Check Cell 11 2 13 2 2" xfId="9445"/>
    <cellStyle name="Check Cell 11 2 13 3" xfId="9446"/>
    <cellStyle name="Check Cell 11 2 13 3 2" xfId="9447"/>
    <cellStyle name="Check Cell 11 2 13 4" xfId="9448"/>
    <cellStyle name="Check Cell 11 2 13 4 2" xfId="9449"/>
    <cellStyle name="Check Cell 11 2 13 5" xfId="9450"/>
    <cellStyle name="Check Cell 11 2 14" xfId="9451"/>
    <cellStyle name="Check Cell 11 2 14 2" xfId="9452"/>
    <cellStyle name="Check Cell 11 2 14 2 2" xfId="9453"/>
    <cellStyle name="Check Cell 11 2 14 3" xfId="9454"/>
    <cellStyle name="Check Cell 11 2 14 3 2" xfId="9455"/>
    <cellStyle name="Check Cell 11 2 14 4" xfId="9456"/>
    <cellStyle name="Check Cell 11 2 14 4 2" xfId="9457"/>
    <cellStyle name="Check Cell 11 2 14 5" xfId="9458"/>
    <cellStyle name="Check Cell 11 2 15" xfId="9459"/>
    <cellStyle name="Check Cell 11 2 15 2" xfId="9460"/>
    <cellStyle name="Check Cell 11 2 16" xfId="9461"/>
    <cellStyle name="Check Cell 11 2 16 2" xfId="9462"/>
    <cellStyle name="Check Cell 11 2 17" xfId="9463"/>
    <cellStyle name="Check Cell 11 2 17 2" xfId="9464"/>
    <cellStyle name="Check Cell 11 2 18" xfId="9465"/>
    <cellStyle name="Check Cell 11 2 18 2" xfId="9466"/>
    <cellStyle name="Check Cell 11 2 19" xfId="9467"/>
    <cellStyle name="Check Cell 11 2 19 2" xfId="9468"/>
    <cellStyle name="Check Cell 11 2 2" xfId="9469"/>
    <cellStyle name="Check Cell 11 2 2 2" xfId="9470"/>
    <cellStyle name="Check Cell 11 2 2 2 2" xfId="9471"/>
    <cellStyle name="Check Cell 11 2 2 3" xfId="9472"/>
    <cellStyle name="Check Cell 11 2 2 3 2" xfId="9473"/>
    <cellStyle name="Check Cell 11 2 2 4" xfId="9474"/>
    <cellStyle name="Check Cell 11 2 2 4 2" xfId="9475"/>
    <cellStyle name="Check Cell 11 2 2 5" xfId="9476"/>
    <cellStyle name="Check Cell 11 2 20" xfId="9477"/>
    <cellStyle name="Check Cell 11 2 21" xfId="9478"/>
    <cellStyle name="Check Cell 11 2 22" xfId="9479"/>
    <cellStyle name="Check Cell 11 2 23" xfId="9480"/>
    <cellStyle name="Check Cell 11 2 24" xfId="9481"/>
    <cellStyle name="Check Cell 11 2 25" xfId="9482"/>
    <cellStyle name="Check Cell 11 2 26" xfId="9483"/>
    <cellStyle name="Check Cell 11 2 27" xfId="9484"/>
    <cellStyle name="Check Cell 11 2 28" xfId="9485"/>
    <cellStyle name="Check Cell 11 2 29" xfId="9486"/>
    <cellStyle name="Check Cell 11 2 3" xfId="9487"/>
    <cellStyle name="Check Cell 11 2 3 2" xfId="9488"/>
    <cellStyle name="Check Cell 11 2 3 2 2" xfId="9489"/>
    <cellStyle name="Check Cell 11 2 3 3" xfId="9490"/>
    <cellStyle name="Check Cell 11 2 3 3 2" xfId="9491"/>
    <cellStyle name="Check Cell 11 2 3 4" xfId="9492"/>
    <cellStyle name="Check Cell 11 2 3 4 2" xfId="9493"/>
    <cellStyle name="Check Cell 11 2 3 5" xfId="9494"/>
    <cellStyle name="Check Cell 11 2 30" xfId="9495"/>
    <cellStyle name="Check Cell 11 2 31" xfId="9496"/>
    <cellStyle name="Check Cell 11 2 32" xfId="9497"/>
    <cellStyle name="Check Cell 11 2 33" xfId="9498"/>
    <cellStyle name="Check Cell 11 2 34" xfId="9499"/>
    <cellStyle name="Check Cell 11 2 35" xfId="9500"/>
    <cellStyle name="Check Cell 11 2 36" xfId="9501"/>
    <cellStyle name="Check Cell 11 2 37" xfId="9502"/>
    <cellStyle name="Check Cell 11 2 38" xfId="9503"/>
    <cellStyle name="Check Cell 11 2 39" xfId="9504"/>
    <cellStyle name="Check Cell 11 2 4" xfId="9505"/>
    <cellStyle name="Check Cell 11 2 4 2" xfId="9506"/>
    <cellStyle name="Check Cell 11 2 4 2 2" xfId="9507"/>
    <cellStyle name="Check Cell 11 2 4 3" xfId="9508"/>
    <cellStyle name="Check Cell 11 2 4 3 2" xfId="9509"/>
    <cellStyle name="Check Cell 11 2 4 4" xfId="9510"/>
    <cellStyle name="Check Cell 11 2 4 4 2" xfId="9511"/>
    <cellStyle name="Check Cell 11 2 4 5" xfId="9512"/>
    <cellStyle name="Check Cell 11 2 40" xfId="9513"/>
    <cellStyle name="Check Cell 11 2 41" xfId="9514"/>
    <cellStyle name="Check Cell 11 2 42" xfId="9515"/>
    <cellStyle name="Check Cell 11 2 43" xfId="9516"/>
    <cellStyle name="Check Cell 11 2 44" xfId="9517"/>
    <cellStyle name="Check Cell 11 2 45" xfId="9518"/>
    <cellStyle name="Check Cell 11 2 46" xfId="9519"/>
    <cellStyle name="Check Cell 11 2 47" xfId="9520"/>
    <cellStyle name="Check Cell 11 2 48" xfId="9521"/>
    <cellStyle name="Check Cell 11 2 49" xfId="9522"/>
    <cellStyle name="Check Cell 11 2 5" xfId="9523"/>
    <cellStyle name="Check Cell 11 2 5 2" xfId="9524"/>
    <cellStyle name="Check Cell 11 2 5 2 2" xfId="9525"/>
    <cellStyle name="Check Cell 11 2 5 3" xfId="9526"/>
    <cellStyle name="Check Cell 11 2 5 3 2" xfId="9527"/>
    <cellStyle name="Check Cell 11 2 5 4" xfId="9528"/>
    <cellStyle name="Check Cell 11 2 5 4 2" xfId="9529"/>
    <cellStyle name="Check Cell 11 2 5 5" xfId="9530"/>
    <cellStyle name="Check Cell 11 2 50" xfId="9531"/>
    <cellStyle name="Check Cell 11 2 51" xfId="9532"/>
    <cellStyle name="Check Cell 11 2 6" xfId="9533"/>
    <cellStyle name="Check Cell 11 2 6 2" xfId="9534"/>
    <cellStyle name="Check Cell 11 2 6 2 2" xfId="9535"/>
    <cellStyle name="Check Cell 11 2 6 3" xfId="9536"/>
    <cellStyle name="Check Cell 11 2 6 3 2" xfId="9537"/>
    <cellStyle name="Check Cell 11 2 6 4" xfId="9538"/>
    <cellStyle name="Check Cell 11 2 6 4 2" xfId="9539"/>
    <cellStyle name="Check Cell 11 2 6 5" xfId="9540"/>
    <cellStyle name="Check Cell 11 2 7" xfId="9541"/>
    <cellStyle name="Check Cell 11 2 7 2" xfId="9542"/>
    <cellStyle name="Check Cell 11 2 7 2 2" xfId="9543"/>
    <cellStyle name="Check Cell 11 2 7 3" xfId="9544"/>
    <cellStyle name="Check Cell 11 2 7 3 2" xfId="9545"/>
    <cellStyle name="Check Cell 11 2 7 4" xfId="9546"/>
    <cellStyle name="Check Cell 11 2 7 4 2" xfId="9547"/>
    <cellStyle name="Check Cell 11 2 7 5" xfId="9548"/>
    <cellStyle name="Check Cell 11 2 8" xfId="9549"/>
    <cellStyle name="Check Cell 11 2 8 2" xfId="9550"/>
    <cellStyle name="Check Cell 11 2 8 2 2" xfId="9551"/>
    <cellStyle name="Check Cell 11 2 8 3" xfId="9552"/>
    <cellStyle name="Check Cell 11 2 8 3 2" xfId="9553"/>
    <cellStyle name="Check Cell 11 2 8 4" xfId="9554"/>
    <cellStyle name="Check Cell 11 2 8 4 2" xfId="9555"/>
    <cellStyle name="Check Cell 11 2 8 5" xfId="9556"/>
    <cellStyle name="Check Cell 11 2 9" xfId="9557"/>
    <cellStyle name="Check Cell 11 2 9 2" xfId="9558"/>
    <cellStyle name="Check Cell 11 2 9 2 2" xfId="9559"/>
    <cellStyle name="Check Cell 11 2 9 3" xfId="9560"/>
    <cellStyle name="Check Cell 11 2 9 3 2" xfId="9561"/>
    <cellStyle name="Check Cell 11 2 9 4" xfId="9562"/>
    <cellStyle name="Check Cell 11 2 9 4 2" xfId="9563"/>
    <cellStyle name="Check Cell 11 2 9 5" xfId="9564"/>
    <cellStyle name="Check Cell 11 20" xfId="9565"/>
    <cellStyle name="Check Cell 11 20 2" xfId="9566"/>
    <cellStyle name="Check Cell 11 21" xfId="9567"/>
    <cellStyle name="Check Cell 11 21 2" xfId="9568"/>
    <cellStyle name="Check Cell 11 22" xfId="9569"/>
    <cellStyle name="Check Cell 11 22 2" xfId="9570"/>
    <cellStyle name="Check Cell 11 23" xfId="9571"/>
    <cellStyle name="Check Cell 11 24" xfId="9572"/>
    <cellStyle name="Check Cell 11 25" xfId="9573"/>
    <cellStyle name="Check Cell 11 26" xfId="9574"/>
    <cellStyle name="Check Cell 11 27" xfId="9575"/>
    <cellStyle name="Check Cell 11 28" xfId="9576"/>
    <cellStyle name="Check Cell 11 29" xfId="9577"/>
    <cellStyle name="Check Cell 11 3" xfId="9578"/>
    <cellStyle name="Check Cell 11 3 10" xfId="9579"/>
    <cellStyle name="Check Cell 11 3 10 2" xfId="9580"/>
    <cellStyle name="Check Cell 11 3 10 2 2" xfId="9581"/>
    <cellStyle name="Check Cell 11 3 10 3" xfId="9582"/>
    <cellStyle name="Check Cell 11 3 10 3 2" xfId="9583"/>
    <cellStyle name="Check Cell 11 3 10 4" xfId="9584"/>
    <cellStyle name="Check Cell 11 3 10 4 2" xfId="9585"/>
    <cellStyle name="Check Cell 11 3 10 5" xfId="9586"/>
    <cellStyle name="Check Cell 11 3 11" xfId="9587"/>
    <cellStyle name="Check Cell 11 3 11 2" xfId="9588"/>
    <cellStyle name="Check Cell 11 3 11 2 2" xfId="9589"/>
    <cellStyle name="Check Cell 11 3 11 3" xfId="9590"/>
    <cellStyle name="Check Cell 11 3 11 3 2" xfId="9591"/>
    <cellStyle name="Check Cell 11 3 11 4" xfId="9592"/>
    <cellStyle name="Check Cell 11 3 11 4 2" xfId="9593"/>
    <cellStyle name="Check Cell 11 3 11 5" xfId="9594"/>
    <cellStyle name="Check Cell 11 3 12" xfId="9595"/>
    <cellStyle name="Check Cell 11 3 12 2" xfId="9596"/>
    <cellStyle name="Check Cell 11 3 12 2 2" xfId="9597"/>
    <cellStyle name="Check Cell 11 3 12 3" xfId="9598"/>
    <cellStyle name="Check Cell 11 3 12 3 2" xfId="9599"/>
    <cellStyle name="Check Cell 11 3 12 4" xfId="9600"/>
    <cellStyle name="Check Cell 11 3 12 4 2" xfId="9601"/>
    <cellStyle name="Check Cell 11 3 12 5" xfId="9602"/>
    <cellStyle name="Check Cell 11 3 13" xfId="9603"/>
    <cellStyle name="Check Cell 11 3 13 2" xfId="9604"/>
    <cellStyle name="Check Cell 11 3 13 2 2" xfId="9605"/>
    <cellStyle name="Check Cell 11 3 13 3" xfId="9606"/>
    <cellStyle name="Check Cell 11 3 13 3 2" xfId="9607"/>
    <cellStyle name="Check Cell 11 3 13 4" xfId="9608"/>
    <cellStyle name="Check Cell 11 3 13 4 2" xfId="9609"/>
    <cellStyle name="Check Cell 11 3 13 5" xfId="9610"/>
    <cellStyle name="Check Cell 11 3 14" xfId="9611"/>
    <cellStyle name="Check Cell 11 3 14 2" xfId="9612"/>
    <cellStyle name="Check Cell 11 3 14 2 2" xfId="9613"/>
    <cellStyle name="Check Cell 11 3 14 3" xfId="9614"/>
    <cellStyle name="Check Cell 11 3 14 3 2" xfId="9615"/>
    <cellStyle name="Check Cell 11 3 14 4" xfId="9616"/>
    <cellStyle name="Check Cell 11 3 14 4 2" xfId="9617"/>
    <cellStyle name="Check Cell 11 3 14 5" xfId="9618"/>
    <cellStyle name="Check Cell 11 3 15" xfId="9619"/>
    <cellStyle name="Check Cell 11 3 15 2" xfId="9620"/>
    <cellStyle name="Check Cell 11 3 16" xfId="9621"/>
    <cellStyle name="Check Cell 11 3 16 2" xfId="9622"/>
    <cellStyle name="Check Cell 11 3 17" xfId="9623"/>
    <cellStyle name="Check Cell 11 3 17 2" xfId="9624"/>
    <cellStyle name="Check Cell 11 3 18" xfId="9625"/>
    <cellStyle name="Check Cell 11 3 18 2" xfId="9626"/>
    <cellStyle name="Check Cell 11 3 19" xfId="9627"/>
    <cellStyle name="Check Cell 11 3 19 2" xfId="9628"/>
    <cellStyle name="Check Cell 11 3 2" xfId="9629"/>
    <cellStyle name="Check Cell 11 3 2 2" xfId="9630"/>
    <cellStyle name="Check Cell 11 3 2 2 2" xfId="9631"/>
    <cellStyle name="Check Cell 11 3 2 3" xfId="9632"/>
    <cellStyle name="Check Cell 11 3 2 3 2" xfId="9633"/>
    <cellStyle name="Check Cell 11 3 2 4" xfId="9634"/>
    <cellStyle name="Check Cell 11 3 2 4 2" xfId="9635"/>
    <cellStyle name="Check Cell 11 3 2 5" xfId="9636"/>
    <cellStyle name="Check Cell 11 3 20" xfId="9637"/>
    <cellStyle name="Check Cell 11 3 20 2" xfId="9638"/>
    <cellStyle name="Check Cell 11 3 21" xfId="9639"/>
    <cellStyle name="Check Cell 11 3 22" xfId="9640"/>
    <cellStyle name="Check Cell 11 3 23" xfId="9641"/>
    <cellStyle name="Check Cell 11 3 24" xfId="9642"/>
    <cellStyle name="Check Cell 11 3 25" xfId="9643"/>
    <cellStyle name="Check Cell 11 3 26" xfId="9644"/>
    <cellStyle name="Check Cell 11 3 27" xfId="9645"/>
    <cellStyle name="Check Cell 11 3 28" xfId="9646"/>
    <cellStyle name="Check Cell 11 3 29" xfId="9647"/>
    <cellStyle name="Check Cell 11 3 3" xfId="9648"/>
    <cellStyle name="Check Cell 11 3 3 2" xfId="9649"/>
    <cellStyle name="Check Cell 11 3 3 2 2" xfId="9650"/>
    <cellStyle name="Check Cell 11 3 3 3" xfId="9651"/>
    <cellStyle name="Check Cell 11 3 3 3 2" xfId="9652"/>
    <cellStyle name="Check Cell 11 3 3 4" xfId="9653"/>
    <cellStyle name="Check Cell 11 3 3 4 2" xfId="9654"/>
    <cellStyle name="Check Cell 11 3 3 5" xfId="9655"/>
    <cellStyle name="Check Cell 11 3 30" xfId="9656"/>
    <cellStyle name="Check Cell 11 3 31" xfId="9657"/>
    <cellStyle name="Check Cell 11 3 32" xfId="9658"/>
    <cellStyle name="Check Cell 11 3 33" xfId="9659"/>
    <cellStyle name="Check Cell 11 3 34" xfId="9660"/>
    <cellStyle name="Check Cell 11 3 35" xfId="9661"/>
    <cellStyle name="Check Cell 11 3 36" xfId="9662"/>
    <cellStyle name="Check Cell 11 3 37" xfId="9663"/>
    <cellStyle name="Check Cell 11 3 38" xfId="9664"/>
    <cellStyle name="Check Cell 11 3 39" xfId="9665"/>
    <cellStyle name="Check Cell 11 3 4" xfId="9666"/>
    <cellStyle name="Check Cell 11 3 4 2" xfId="9667"/>
    <cellStyle name="Check Cell 11 3 4 2 2" xfId="9668"/>
    <cellStyle name="Check Cell 11 3 4 3" xfId="9669"/>
    <cellStyle name="Check Cell 11 3 4 3 2" xfId="9670"/>
    <cellStyle name="Check Cell 11 3 4 4" xfId="9671"/>
    <cellStyle name="Check Cell 11 3 4 4 2" xfId="9672"/>
    <cellStyle name="Check Cell 11 3 4 5" xfId="9673"/>
    <cellStyle name="Check Cell 11 3 40" xfId="9674"/>
    <cellStyle name="Check Cell 11 3 41" xfId="9675"/>
    <cellStyle name="Check Cell 11 3 42" xfId="9676"/>
    <cellStyle name="Check Cell 11 3 43" xfId="9677"/>
    <cellStyle name="Check Cell 11 3 44" xfId="9678"/>
    <cellStyle name="Check Cell 11 3 45" xfId="9679"/>
    <cellStyle name="Check Cell 11 3 46" xfId="9680"/>
    <cellStyle name="Check Cell 11 3 47" xfId="9681"/>
    <cellStyle name="Check Cell 11 3 48" xfId="9682"/>
    <cellStyle name="Check Cell 11 3 49" xfId="9683"/>
    <cellStyle name="Check Cell 11 3 5" xfId="9684"/>
    <cellStyle name="Check Cell 11 3 5 2" xfId="9685"/>
    <cellStyle name="Check Cell 11 3 5 2 2" xfId="9686"/>
    <cellStyle name="Check Cell 11 3 5 3" xfId="9687"/>
    <cellStyle name="Check Cell 11 3 5 3 2" xfId="9688"/>
    <cellStyle name="Check Cell 11 3 5 4" xfId="9689"/>
    <cellStyle name="Check Cell 11 3 5 4 2" xfId="9690"/>
    <cellStyle name="Check Cell 11 3 5 5" xfId="9691"/>
    <cellStyle name="Check Cell 11 3 50" xfId="9692"/>
    <cellStyle name="Check Cell 11 3 51" xfId="9693"/>
    <cellStyle name="Check Cell 11 3 6" xfId="9694"/>
    <cellStyle name="Check Cell 11 3 6 2" xfId="9695"/>
    <cellStyle name="Check Cell 11 3 6 2 2" xfId="9696"/>
    <cellStyle name="Check Cell 11 3 6 3" xfId="9697"/>
    <cellStyle name="Check Cell 11 3 6 3 2" xfId="9698"/>
    <cellStyle name="Check Cell 11 3 6 4" xfId="9699"/>
    <cellStyle name="Check Cell 11 3 6 4 2" xfId="9700"/>
    <cellStyle name="Check Cell 11 3 6 5" xfId="9701"/>
    <cellStyle name="Check Cell 11 3 7" xfId="9702"/>
    <cellStyle name="Check Cell 11 3 7 2" xfId="9703"/>
    <cellStyle name="Check Cell 11 3 7 2 2" xfId="9704"/>
    <cellStyle name="Check Cell 11 3 7 3" xfId="9705"/>
    <cellStyle name="Check Cell 11 3 7 3 2" xfId="9706"/>
    <cellStyle name="Check Cell 11 3 7 4" xfId="9707"/>
    <cellStyle name="Check Cell 11 3 7 4 2" xfId="9708"/>
    <cellStyle name="Check Cell 11 3 7 5" xfId="9709"/>
    <cellStyle name="Check Cell 11 3 8" xfId="9710"/>
    <cellStyle name="Check Cell 11 3 8 2" xfId="9711"/>
    <cellStyle name="Check Cell 11 3 8 2 2" xfId="9712"/>
    <cellStyle name="Check Cell 11 3 8 3" xfId="9713"/>
    <cellStyle name="Check Cell 11 3 8 3 2" xfId="9714"/>
    <cellStyle name="Check Cell 11 3 8 4" xfId="9715"/>
    <cellStyle name="Check Cell 11 3 8 4 2" xfId="9716"/>
    <cellStyle name="Check Cell 11 3 8 5" xfId="9717"/>
    <cellStyle name="Check Cell 11 3 9" xfId="9718"/>
    <cellStyle name="Check Cell 11 3 9 2" xfId="9719"/>
    <cellStyle name="Check Cell 11 3 9 2 2" xfId="9720"/>
    <cellStyle name="Check Cell 11 3 9 3" xfId="9721"/>
    <cellStyle name="Check Cell 11 3 9 3 2" xfId="9722"/>
    <cellStyle name="Check Cell 11 3 9 4" xfId="9723"/>
    <cellStyle name="Check Cell 11 3 9 4 2" xfId="9724"/>
    <cellStyle name="Check Cell 11 3 9 5" xfId="9725"/>
    <cellStyle name="Check Cell 11 30" xfId="9726"/>
    <cellStyle name="Check Cell 11 31" xfId="9727"/>
    <cellStyle name="Check Cell 11 32" xfId="9728"/>
    <cellStyle name="Check Cell 11 33" xfId="9729"/>
    <cellStyle name="Check Cell 11 34" xfId="9730"/>
    <cellStyle name="Check Cell 11 35" xfId="9731"/>
    <cellStyle name="Check Cell 11 36" xfId="9732"/>
    <cellStyle name="Check Cell 11 37" xfId="9733"/>
    <cellStyle name="Check Cell 11 38" xfId="9734"/>
    <cellStyle name="Check Cell 11 39" xfId="9735"/>
    <cellStyle name="Check Cell 11 4" xfId="9736"/>
    <cellStyle name="Check Cell 11 4 10" xfId="9737"/>
    <cellStyle name="Check Cell 11 4 10 2" xfId="9738"/>
    <cellStyle name="Check Cell 11 4 10 2 2" xfId="9739"/>
    <cellStyle name="Check Cell 11 4 10 3" xfId="9740"/>
    <cellStyle name="Check Cell 11 4 10 3 2" xfId="9741"/>
    <cellStyle name="Check Cell 11 4 10 4" xfId="9742"/>
    <cellStyle name="Check Cell 11 4 10 4 2" xfId="9743"/>
    <cellStyle name="Check Cell 11 4 10 5" xfId="9744"/>
    <cellStyle name="Check Cell 11 4 11" xfId="9745"/>
    <cellStyle name="Check Cell 11 4 11 2" xfId="9746"/>
    <cellStyle name="Check Cell 11 4 11 2 2" xfId="9747"/>
    <cellStyle name="Check Cell 11 4 11 3" xfId="9748"/>
    <cellStyle name="Check Cell 11 4 11 3 2" xfId="9749"/>
    <cellStyle name="Check Cell 11 4 11 4" xfId="9750"/>
    <cellStyle name="Check Cell 11 4 11 4 2" xfId="9751"/>
    <cellStyle name="Check Cell 11 4 11 5" xfId="9752"/>
    <cellStyle name="Check Cell 11 4 12" xfId="9753"/>
    <cellStyle name="Check Cell 11 4 12 2" xfId="9754"/>
    <cellStyle name="Check Cell 11 4 12 2 2" xfId="9755"/>
    <cellStyle name="Check Cell 11 4 12 3" xfId="9756"/>
    <cellStyle name="Check Cell 11 4 12 3 2" xfId="9757"/>
    <cellStyle name="Check Cell 11 4 12 4" xfId="9758"/>
    <cellStyle name="Check Cell 11 4 12 4 2" xfId="9759"/>
    <cellStyle name="Check Cell 11 4 12 5" xfId="9760"/>
    <cellStyle name="Check Cell 11 4 13" xfId="9761"/>
    <cellStyle name="Check Cell 11 4 13 2" xfId="9762"/>
    <cellStyle name="Check Cell 11 4 13 2 2" xfId="9763"/>
    <cellStyle name="Check Cell 11 4 13 3" xfId="9764"/>
    <cellStyle name="Check Cell 11 4 13 3 2" xfId="9765"/>
    <cellStyle name="Check Cell 11 4 13 4" xfId="9766"/>
    <cellStyle name="Check Cell 11 4 13 4 2" xfId="9767"/>
    <cellStyle name="Check Cell 11 4 13 5" xfId="9768"/>
    <cellStyle name="Check Cell 11 4 14" xfId="9769"/>
    <cellStyle name="Check Cell 11 4 14 2" xfId="9770"/>
    <cellStyle name="Check Cell 11 4 14 2 2" xfId="9771"/>
    <cellStyle name="Check Cell 11 4 14 3" xfId="9772"/>
    <cellStyle name="Check Cell 11 4 14 3 2" xfId="9773"/>
    <cellStyle name="Check Cell 11 4 14 4" xfId="9774"/>
    <cellStyle name="Check Cell 11 4 14 4 2" xfId="9775"/>
    <cellStyle name="Check Cell 11 4 14 5" xfId="9776"/>
    <cellStyle name="Check Cell 11 4 15" xfId="9777"/>
    <cellStyle name="Check Cell 11 4 15 2" xfId="9778"/>
    <cellStyle name="Check Cell 11 4 16" xfId="9779"/>
    <cellStyle name="Check Cell 11 4 16 2" xfId="9780"/>
    <cellStyle name="Check Cell 11 4 17" xfId="9781"/>
    <cellStyle name="Check Cell 11 4 17 2" xfId="9782"/>
    <cellStyle name="Check Cell 11 4 18" xfId="9783"/>
    <cellStyle name="Check Cell 11 4 18 2" xfId="9784"/>
    <cellStyle name="Check Cell 11 4 19" xfId="9785"/>
    <cellStyle name="Check Cell 11 4 19 2" xfId="9786"/>
    <cellStyle name="Check Cell 11 4 2" xfId="9787"/>
    <cellStyle name="Check Cell 11 4 2 2" xfId="9788"/>
    <cellStyle name="Check Cell 11 4 2 2 2" xfId="9789"/>
    <cellStyle name="Check Cell 11 4 2 3" xfId="9790"/>
    <cellStyle name="Check Cell 11 4 2 3 2" xfId="9791"/>
    <cellStyle name="Check Cell 11 4 2 4" xfId="9792"/>
    <cellStyle name="Check Cell 11 4 2 4 2" xfId="9793"/>
    <cellStyle name="Check Cell 11 4 2 5" xfId="9794"/>
    <cellStyle name="Check Cell 11 4 20" xfId="9795"/>
    <cellStyle name="Check Cell 11 4 20 2" xfId="9796"/>
    <cellStyle name="Check Cell 11 4 21" xfId="9797"/>
    <cellStyle name="Check Cell 11 4 22" xfId="9798"/>
    <cellStyle name="Check Cell 11 4 23" xfId="9799"/>
    <cellStyle name="Check Cell 11 4 24" xfId="9800"/>
    <cellStyle name="Check Cell 11 4 25" xfId="9801"/>
    <cellStyle name="Check Cell 11 4 26" xfId="9802"/>
    <cellStyle name="Check Cell 11 4 27" xfId="9803"/>
    <cellStyle name="Check Cell 11 4 28" xfId="9804"/>
    <cellStyle name="Check Cell 11 4 29" xfId="9805"/>
    <cellStyle name="Check Cell 11 4 3" xfId="9806"/>
    <cellStyle name="Check Cell 11 4 3 2" xfId="9807"/>
    <cellStyle name="Check Cell 11 4 3 2 2" xfId="9808"/>
    <cellStyle name="Check Cell 11 4 3 3" xfId="9809"/>
    <cellStyle name="Check Cell 11 4 3 3 2" xfId="9810"/>
    <cellStyle name="Check Cell 11 4 3 4" xfId="9811"/>
    <cellStyle name="Check Cell 11 4 3 4 2" xfId="9812"/>
    <cellStyle name="Check Cell 11 4 3 5" xfId="9813"/>
    <cellStyle name="Check Cell 11 4 30" xfId="9814"/>
    <cellStyle name="Check Cell 11 4 31" xfId="9815"/>
    <cellStyle name="Check Cell 11 4 32" xfId="9816"/>
    <cellStyle name="Check Cell 11 4 33" xfId="9817"/>
    <cellStyle name="Check Cell 11 4 34" xfId="9818"/>
    <cellStyle name="Check Cell 11 4 35" xfId="9819"/>
    <cellStyle name="Check Cell 11 4 36" xfId="9820"/>
    <cellStyle name="Check Cell 11 4 37" xfId="9821"/>
    <cellStyle name="Check Cell 11 4 38" xfId="9822"/>
    <cellStyle name="Check Cell 11 4 39" xfId="9823"/>
    <cellStyle name="Check Cell 11 4 4" xfId="9824"/>
    <cellStyle name="Check Cell 11 4 4 2" xfId="9825"/>
    <cellStyle name="Check Cell 11 4 4 2 2" xfId="9826"/>
    <cellStyle name="Check Cell 11 4 4 3" xfId="9827"/>
    <cellStyle name="Check Cell 11 4 4 3 2" xfId="9828"/>
    <cellStyle name="Check Cell 11 4 4 4" xfId="9829"/>
    <cellStyle name="Check Cell 11 4 4 4 2" xfId="9830"/>
    <cellStyle name="Check Cell 11 4 4 5" xfId="9831"/>
    <cellStyle name="Check Cell 11 4 40" xfId="9832"/>
    <cellStyle name="Check Cell 11 4 41" xfId="9833"/>
    <cellStyle name="Check Cell 11 4 42" xfId="9834"/>
    <cellStyle name="Check Cell 11 4 43" xfId="9835"/>
    <cellStyle name="Check Cell 11 4 44" xfId="9836"/>
    <cellStyle name="Check Cell 11 4 45" xfId="9837"/>
    <cellStyle name="Check Cell 11 4 46" xfId="9838"/>
    <cellStyle name="Check Cell 11 4 47" xfId="9839"/>
    <cellStyle name="Check Cell 11 4 48" xfId="9840"/>
    <cellStyle name="Check Cell 11 4 49" xfId="9841"/>
    <cellStyle name="Check Cell 11 4 5" xfId="9842"/>
    <cellStyle name="Check Cell 11 4 5 2" xfId="9843"/>
    <cellStyle name="Check Cell 11 4 5 2 2" xfId="9844"/>
    <cellStyle name="Check Cell 11 4 5 3" xfId="9845"/>
    <cellStyle name="Check Cell 11 4 5 3 2" xfId="9846"/>
    <cellStyle name="Check Cell 11 4 5 4" xfId="9847"/>
    <cellStyle name="Check Cell 11 4 5 4 2" xfId="9848"/>
    <cellStyle name="Check Cell 11 4 5 5" xfId="9849"/>
    <cellStyle name="Check Cell 11 4 50" xfId="9850"/>
    <cellStyle name="Check Cell 11 4 51" xfId="9851"/>
    <cellStyle name="Check Cell 11 4 6" xfId="9852"/>
    <cellStyle name="Check Cell 11 4 6 2" xfId="9853"/>
    <cellStyle name="Check Cell 11 4 6 2 2" xfId="9854"/>
    <cellStyle name="Check Cell 11 4 6 3" xfId="9855"/>
    <cellStyle name="Check Cell 11 4 6 3 2" xfId="9856"/>
    <cellStyle name="Check Cell 11 4 6 4" xfId="9857"/>
    <cellStyle name="Check Cell 11 4 6 4 2" xfId="9858"/>
    <cellStyle name="Check Cell 11 4 6 5" xfId="9859"/>
    <cellStyle name="Check Cell 11 4 7" xfId="9860"/>
    <cellStyle name="Check Cell 11 4 7 2" xfId="9861"/>
    <cellStyle name="Check Cell 11 4 7 2 2" xfId="9862"/>
    <cellStyle name="Check Cell 11 4 7 3" xfId="9863"/>
    <cellStyle name="Check Cell 11 4 7 3 2" xfId="9864"/>
    <cellStyle name="Check Cell 11 4 7 4" xfId="9865"/>
    <cellStyle name="Check Cell 11 4 7 4 2" xfId="9866"/>
    <cellStyle name="Check Cell 11 4 7 5" xfId="9867"/>
    <cellStyle name="Check Cell 11 4 8" xfId="9868"/>
    <cellStyle name="Check Cell 11 4 8 2" xfId="9869"/>
    <cellStyle name="Check Cell 11 4 8 2 2" xfId="9870"/>
    <cellStyle name="Check Cell 11 4 8 3" xfId="9871"/>
    <cellStyle name="Check Cell 11 4 8 3 2" xfId="9872"/>
    <cellStyle name="Check Cell 11 4 8 4" xfId="9873"/>
    <cellStyle name="Check Cell 11 4 8 4 2" xfId="9874"/>
    <cellStyle name="Check Cell 11 4 8 5" xfId="9875"/>
    <cellStyle name="Check Cell 11 4 9" xfId="9876"/>
    <cellStyle name="Check Cell 11 4 9 2" xfId="9877"/>
    <cellStyle name="Check Cell 11 4 9 2 2" xfId="9878"/>
    <cellStyle name="Check Cell 11 4 9 3" xfId="9879"/>
    <cellStyle name="Check Cell 11 4 9 3 2" xfId="9880"/>
    <cellStyle name="Check Cell 11 4 9 4" xfId="9881"/>
    <cellStyle name="Check Cell 11 4 9 4 2" xfId="9882"/>
    <cellStyle name="Check Cell 11 4 9 5" xfId="9883"/>
    <cellStyle name="Check Cell 11 40" xfId="9884"/>
    <cellStyle name="Check Cell 11 41" xfId="9885"/>
    <cellStyle name="Check Cell 11 42" xfId="9886"/>
    <cellStyle name="Check Cell 11 43" xfId="9887"/>
    <cellStyle name="Check Cell 11 44" xfId="9888"/>
    <cellStyle name="Check Cell 11 45" xfId="9889"/>
    <cellStyle name="Check Cell 11 46" xfId="9890"/>
    <cellStyle name="Check Cell 11 47" xfId="9891"/>
    <cellStyle name="Check Cell 11 48" xfId="9892"/>
    <cellStyle name="Check Cell 11 49" xfId="9893"/>
    <cellStyle name="Check Cell 11 5" xfId="9894"/>
    <cellStyle name="Check Cell 11 5 2" xfId="9895"/>
    <cellStyle name="Check Cell 11 5 2 2" xfId="9896"/>
    <cellStyle name="Check Cell 11 5 3" xfId="9897"/>
    <cellStyle name="Check Cell 11 5 3 2" xfId="9898"/>
    <cellStyle name="Check Cell 11 5 4" xfId="9899"/>
    <cellStyle name="Check Cell 11 5 4 2" xfId="9900"/>
    <cellStyle name="Check Cell 11 5 5" xfId="9901"/>
    <cellStyle name="Check Cell 11 50" xfId="9902"/>
    <cellStyle name="Check Cell 11 51" xfId="9903"/>
    <cellStyle name="Check Cell 11 52" xfId="9904"/>
    <cellStyle name="Check Cell 11 53" xfId="9905"/>
    <cellStyle name="Check Cell 11 54" xfId="9906"/>
    <cellStyle name="Check Cell 11 6" xfId="9907"/>
    <cellStyle name="Check Cell 11 6 2" xfId="9908"/>
    <cellStyle name="Check Cell 11 6 2 2" xfId="9909"/>
    <cellStyle name="Check Cell 11 6 3" xfId="9910"/>
    <cellStyle name="Check Cell 11 6 3 2" xfId="9911"/>
    <cellStyle name="Check Cell 11 6 4" xfId="9912"/>
    <cellStyle name="Check Cell 11 6 4 2" xfId="9913"/>
    <cellStyle name="Check Cell 11 6 5" xfId="9914"/>
    <cellStyle name="Check Cell 11 7" xfId="9915"/>
    <cellStyle name="Check Cell 11 7 2" xfId="9916"/>
    <cellStyle name="Check Cell 11 7 2 2" xfId="9917"/>
    <cellStyle name="Check Cell 11 7 3" xfId="9918"/>
    <cellStyle name="Check Cell 11 7 3 2" xfId="9919"/>
    <cellStyle name="Check Cell 11 7 4" xfId="9920"/>
    <cellStyle name="Check Cell 11 7 4 2" xfId="9921"/>
    <cellStyle name="Check Cell 11 7 5" xfId="9922"/>
    <cellStyle name="Check Cell 11 8" xfId="9923"/>
    <cellStyle name="Check Cell 11 8 2" xfId="9924"/>
    <cellStyle name="Check Cell 11 8 2 2" xfId="9925"/>
    <cellStyle name="Check Cell 11 8 3" xfId="9926"/>
    <cellStyle name="Check Cell 11 8 3 2" xfId="9927"/>
    <cellStyle name="Check Cell 11 8 4" xfId="9928"/>
    <cellStyle name="Check Cell 11 8 4 2" xfId="9929"/>
    <cellStyle name="Check Cell 11 8 5" xfId="9930"/>
    <cellStyle name="Check Cell 11 9" xfId="9931"/>
    <cellStyle name="Check Cell 11 9 2" xfId="9932"/>
    <cellStyle name="Check Cell 11 9 2 2" xfId="9933"/>
    <cellStyle name="Check Cell 11 9 3" xfId="9934"/>
    <cellStyle name="Check Cell 11 9 3 2" xfId="9935"/>
    <cellStyle name="Check Cell 11 9 4" xfId="9936"/>
    <cellStyle name="Check Cell 11 9 4 2" xfId="9937"/>
    <cellStyle name="Check Cell 11 9 5" xfId="9938"/>
    <cellStyle name="Check Cell 12" xfId="9939"/>
    <cellStyle name="Check Cell 12 10" xfId="9940"/>
    <cellStyle name="Check Cell 12 10 2" xfId="9941"/>
    <cellStyle name="Check Cell 12 10 2 2" xfId="9942"/>
    <cellStyle name="Check Cell 12 10 3" xfId="9943"/>
    <cellStyle name="Check Cell 12 10 3 2" xfId="9944"/>
    <cellStyle name="Check Cell 12 10 4" xfId="9945"/>
    <cellStyle name="Check Cell 12 10 4 2" xfId="9946"/>
    <cellStyle name="Check Cell 12 10 5" xfId="9947"/>
    <cellStyle name="Check Cell 12 11" xfId="9948"/>
    <cellStyle name="Check Cell 12 11 2" xfId="9949"/>
    <cellStyle name="Check Cell 12 11 2 2" xfId="9950"/>
    <cellStyle name="Check Cell 12 11 3" xfId="9951"/>
    <cellStyle name="Check Cell 12 11 3 2" xfId="9952"/>
    <cellStyle name="Check Cell 12 11 4" xfId="9953"/>
    <cellStyle name="Check Cell 12 11 4 2" xfId="9954"/>
    <cellStyle name="Check Cell 12 11 5" xfId="9955"/>
    <cellStyle name="Check Cell 12 12" xfId="9956"/>
    <cellStyle name="Check Cell 12 12 2" xfId="9957"/>
    <cellStyle name="Check Cell 12 12 2 2" xfId="9958"/>
    <cellStyle name="Check Cell 12 12 3" xfId="9959"/>
    <cellStyle name="Check Cell 12 12 3 2" xfId="9960"/>
    <cellStyle name="Check Cell 12 12 4" xfId="9961"/>
    <cellStyle name="Check Cell 12 12 4 2" xfId="9962"/>
    <cellStyle name="Check Cell 12 12 5" xfId="9963"/>
    <cellStyle name="Check Cell 12 13" xfId="9964"/>
    <cellStyle name="Check Cell 12 13 2" xfId="9965"/>
    <cellStyle name="Check Cell 12 13 2 2" xfId="9966"/>
    <cellStyle name="Check Cell 12 13 3" xfId="9967"/>
    <cellStyle name="Check Cell 12 13 3 2" xfId="9968"/>
    <cellStyle name="Check Cell 12 13 4" xfId="9969"/>
    <cellStyle name="Check Cell 12 13 4 2" xfId="9970"/>
    <cellStyle name="Check Cell 12 13 5" xfId="9971"/>
    <cellStyle name="Check Cell 12 14" xfId="9972"/>
    <cellStyle name="Check Cell 12 14 2" xfId="9973"/>
    <cellStyle name="Check Cell 12 14 2 2" xfId="9974"/>
    <cellStyle name="Check Cell 12 14 3" xfId="9975"/>
    <cellStyle name="Check Cell 12 14 3 2" xfId="9976"/>
    <cellStyle name="Check Cell 12 14 4" xfId="9977"/>
    <cellStyle name="Check Cell 12 14 4 2" xfId="9978"/>
    <cellStyle name="Check Cell 12 14 5" xfId="9979"/>
    <cellStyle name="Check Cell 12 15" xfId="9980"/>
    <cellStyle name="Check Cell 12 15 2" xfId="9981"/>
    <cellStyle name="Check Cell 12 15 2 2" xfId="9982"/>
    <cellStyle name="Check Cell 12 15 3" xfId="9983"/>
    <cellStyle name="Check Cell 12 15 3 2" xfId="9984"/>
    <cellStyle name="Check Cell 12 15 4" xfId="9985"/>
    <cellStyle name="Check Cell 12 15 4 2" xfId="9986"/>
    <cellStyle name="Check Cell 12 15 5" xfId="9987"/>
    <cellStyle name="Check Cell 12 16" xfId="9988"/>
    <cellStyle name="Check Cell 12 16 2" xfId="9989"/>
    <cellStyle name="Check Cell 12 16 2 2" xfId="9990"/>
    <cellStyle name="Check Cell 12 16 3" xfId="9991"/>
    <cellStyle name="Check Cell 12 16 3 2" xfId="9992"/>
    <cellStyle name="Check Cell 12 16 4" xfId="9993"/>
    <cellStyle name="Check Cell 12 16 4 2" xfId="9994"/>
    <cellStyle name="Check Cell 12 16 5" xfId="9995"/>
    <cellStyle name="Check Cell 12 17" xfId="9996"/>
    <cellStyle name="Check Cell 12 17 2" xfId="9997"/>
    <cellStyle name="Check Cell 12 17 2 2" xfId="9998"/>
    <cellStyle name="Check Cell 12 17 3" xfId="9999"/>
    <cellStyle name="Check Cell 12 17 3 2" xfId="10000"/>
    <cellStyle name="Check Cell 12 17 4" xfId="10001"/>
    <cellStyle name="Check Cell 12 17 4 2" xfId="10002"/>
    <cellStyle name="Check Cell 12 17 5" xfId="10003"/>
    <cellStyle name="Check Cell 12 18" xfId="10004"/>
    <cellStyle name="Check Cell 12 18 2" xfId="10005"/>
    <cellStyle name="Check Cell 12 19" xfId="10006"/>
    <cellStyle name="Check Cell 12 19 2" xfId="10007"/>
    <cellStyle name="Check Cell 12 2" xfId="10008"/>
    <cellStyle name="Check Cell 12 2 10" xfId="10009"/>
    <cellStyle name="Check Cell 12 2 10 2" xfId="10010"/>
    <cellStyle name="Check Cell 12 2 10 2 2" xfId="10011"/>
    <cellStyle name="Check Cell 12 2 10 3" xfId="10012"/>
    <cellStyle name="Check Cell 12 2 10 3 2" xfId="10013"/>
    <cellStyle name="Check Cell 12 2 10 4" xfId="10014"/>
    <cellStyle name="Check Cell 12 2 10 4 2" xfId="10015"/>
    <cellStyle name="Check Cell 12 2 10 5" xfId="10016"/>
    <cellStyle name="Check Cell 12 2 11" xfId="10017"/>
    <cellStyle name="Check Cell 12 2 11 2" xfId="10018"/>
    <cellStyle name="Check Cell 12 2 11 2 2" xfId="10019"/>
    <cellStyle name="Check Cell 12 2 11 3" xfId="10020"/>
    <cellStyle name="Check Cell 12 2 11 3 2" xfId="10021"/>
    <cellStyle name="Check Cell 12 2 11 4" xfId="10022"/>
    <cellStyle name="Check Cell 12 2 11 4 2" xfId="10023"/>
    <cellStyle name="Check Cell 12 2 11 5" xfId="10024"/>
    <cellStyle name="Check Cell 12 2 12" xfId="10025"/>
    <cellStyle name="Check Cell 12 2 12 2" xfId="10026"/>
    <cellStyle name="Check Cell 12 2 12 2 2" xfId="10027"/>
    <cellStyle name="Check Cell 12 2 12 3" xfId="10028"/>
    <cellStyle name="Check Cell 12 2 12 3 2" xfId="10029"/>
    <cellStyle name="Check Cell 12 2 12 4" xfId="10030"/>
    <cellStyle name="Check Cell 12 2 12 4 2" xfId="10031"/>
    <cellStyle name="Check Cell 12 2 12 5" xfId="10032"/>
    <cellStyle name="Check Cell 12 2 13" xfId="10033"/>
    <cellStyle name="Check Cell 12 2 13 2" xfId="10034"/>
    <cellStyle name="Check Cell 12 2 13 2 2" xfId="10035"/>
    <cellStyle name="Check Cell 12 2 13 3" xfId="10036"/>
    <cellStyle name="Check Cell 12 2 13 3 2" xfId="10037"/>
    <cellStyle name="Check Cell 12 2 13 4" xfId="10038"/>
    <cellStyle name="Check Cell 12 2 13 4 2" xfId="10039"/>
    <cellStyle name="Check Cell 12 2 13 5" xfId="10040"/>
    <cellStyle name="Check Cell 12 2 14" xfId="10041"/>
    <cellStyle name="Check Cell 12 2 14 2" xfId="10042"/>
    <cellStyle name="Check Cell 12 2 14 2 2" xfId="10043"/>
    <cellStyle name="Check Cell 12 2 14 3" xfId="10044"/>
    <cellStyle name="Check Cell 12 2 14 3 2" xfId="10045"/>
    <cellStyle name="Check Cell 12 2 14 4" xfId="10046"/>
    <cellStyle name="Check Cell 12 2 14 4 2" xfId="10047"/>
    <cellStyle name="Check Cell 12 2 14 5" xfId="10048"/>
    <cellStyle name="Check Cell 12 2 15" xfId="10049"/>
    <cellStyle name="Check Cell 12 2 15 2" xfId="10050"/>
    <cellStyle name="Check Cell 12 2 16" xfId="10051"/>
    <cellStyle name="Check Cell 12 2 16 2" xfId="10052"/>
    <cellStyle name="Check Cell 12 2 17" xfId="10053"/>
    <cellStyle name="Check Cell 12 2 17 2" xfId="10054"/>
    <cellStyle name="Check Cell 12 2 18" xfId="10055"/>
    <cellStyle name="Check Cell 12 2 18 2" xfId="10056"/>
    <cellStyle name="Check Cell 12 2 19" xfId="10057"/>
    <cellStyle name="Check Cell 12 2 19 2" xfId="10058"/>
    <cellStyle name="Check Cell 12 2 2" xfId="10059"/>
    <cellStyle name="Check Cell 12 2 2 2" xfId="10060"/>
    <cellStyle name="Check Cell 12 2 2 2 2" xfId="10061"/>
    <cellStyle name="Check Cell 12 2 2 3" xfId="10062"/>
    <cellStyle name="Check Cell 12 2 2 3 2" xfId="10063"/>
    <cellStyle name="Check Cell 12 2 2 4" xfId="10064"/>
    <cellStyle name="Check Cell 12 2 2 4 2" xfId="10065"/>
    <cellStyle name="Check Cell 12 2 2 5" xfId="10066"/>
    <cellStyle name="Check Cell 12 2 20" xfId="10067"/>
    <cellStyle name="Check Cell 12 2 21" xfId="10068"/>
    <cellStyle name="Check Cell 12 2 22" xfId="10069"/>
    <cellStyle name="Check Cell 12 2 23" xfId="10070"/>
    <cellStyle name="Check Cell 12 2 24" xfId="10071"/>
    <cellStyle name="Check Cell 12 2 25" xfId="10072"/>
    <cellStyle name="Check Cell 12 2 26" xfId="10073"/>
    <cellStyle name="Check Cell 12 2 27" xfId="10074"/>
    <cellStyle name="Check Cell 12 2 28" xfId="10075"/>
    <cellStyle name="Check Cell 12 2 29" xfId="10076"/>
    <cellStyle name="Check Cell 12 2 3" xfId="10077"/>
    <cellStyle name="Check Cell 12 2 3 2" xfId="10078"/>
    <cellStyle name="Check Cell 12 2 3 2 2" xfId="10079"/>
    <cellStyle name="Check Cell 12 2 3 3" xfId="10080"/>
    <cellStyle name="Check Cell 12 2 3 3 2" xfId="10081"/>
    <cellStyle name="Check Cell 12 2 3 4" xfId="10082"/>
    <cellStyle name="Check Cell 12 2 3 4 2" xfId="10083"/>
    <cellStyle name="Check Cell 12 2 3 5" xfId="10084"/>
    <cellStyle name="Check Cell 12 2 30" xfId="10085"/>
    <cellStyle name="Check Cell 12 2 31" xfId="10086"/>
    <cellStyle name="Check Cell 12 2 32" xfId="10087"/>
    <cellStyle name="Check Cell 12 2 33" xfId="10088"/>
    <cellStyle name="Check Cell 12 2 34" xfId="10089"/>
    <cellStyle name="Check Cell 12 2 35" xfId="10090"/>
    <cellStyle name="Check Cell 12 2 36" xfId="10091"/>
    <cellStyle name="Check Cell 12 2 37" xfId="10092"/>
    <cellStyle name="Check Cell 12 2 38" xfId="10093"/>
    <cellStyle name="Check Cell 12 2 39" xfId="10094"/>
    <cellStyle name="Check Cell 12 2 4" xfId="10095"/>
    <cellStyle name="Check Cell 12 2 4 2" xfId="10096"/>
    <cellStyle name="Check Cell 12 2 4 2 2" xfId="10097"/>
    <cellStyle name="Check Cell 12 2 4 3" xfId="10098"/>
    <cellStyle name="Check Cell 12 2 4 3 2" xfId="10099"/>
    <cellStyle name="Check Cell 12 2 4 4" xfId="10100"/>
    <cellStyle name="Check Cell 12 2 4 4 2" xfId="10101"/>
    <cellStyle name="Check Cell 12 2 4 5" xfId="10102"/>
    <cellStyle name="Check Cell 12 2 40" xfId="10103"/>
    <cellStyle name="Check Cell 12 2 41" xfId="10104"/>
    <cellStyle name="Check Cell 12 2 42" xfId="10105"/>
    <cellStyle name="Check Cell 12 2 43" xfId="10106"/>
    <cellStyle name="Check Cell 12 2 44" xfId="10107"/>
    <cellStyle name="Check Cell 12 2 45" xfId="10108"/>
    <cellStyle name="Check Cell 12 2 46" xfId="10109"/>
    <cellStyle name="Check Cell 12 2 47" xfId="10110"/>
    <cellStyle name="Check Cell 12 2 48" xfId="10111"/>
    <cellStyle name="Check Cell 12 2 49" xfId="10112"/>
    <cellStyle name="Check Cell 12 2 5" xfId="10113"/>
    <cellStyle name="Check Cell 12 2 5 2" xfId="10114"/>
    <cellStyle name="Check Cell 12 2 5 2 2" xfId="10115"/>
    <cellStyle name="Check Cell 12 2 5 3" xfId="10116"/>
    <cellStyle name="Check Cell 12 2 5 3 2" xfId="10117"/>
    <cellStyle name="Check Cell 12 2 5 4" xfId="10118"/>
    <cellStyle name="Check Cell 12 2 5 4 2" xfId="10119"/>
    <cellStyle name="Check Cell 12 2 5 5" xfId="10120"/>
    <cellStyle name="Check Cell 12 2 50" xfId="10121"/>
    <cellStyle name="Check Cell 12 2 51" xfId="10122"/>
    <cellStyle name="Check Cell 12 2 6" xfId="10123"/>
    <cellStyle name="Check Cell 12 2 6 2" xfId="10124"/>
    <cellStyle name="Check Cell 12 2 6 2 2" xfId="10125"/>
    <cellStyle name="Check Cell 12 2 6 3" xfId="10126"/>
    <cellStyle name="Check Cell 12 2 6 3 2" xfId="10127"/>
    <cellStyle name="Check Cell 12 2 6 4" xfId="10128"/>
    <cellStyle name="Check Cell 12 2 6 4 2" xfId="10129"/>
    <cellStyle name="Check Cell 12 2 6 5" xfId="10130"/>
    <cellStyle name="Check Cell 12 2 7" xfId="10131"/>
    <cellStyle name="Check Cell 12 2 7 2" xfId="10132"/>
    <cellStyle name="Check Cell 12 2 7 2 2" xfId="10133"/>
    <cellStyle name="Check Cell 12 2 7 3" xfId="10134"/>
    <cellStyle name="Check Cell 12 2 7 3 2" xfId="10135"/>
    <cellStyle name="Check Cell 12 2 7 4" xfId="10136"/>
    <cellStyle name="Check Cell 12 2 7 4 2" xfId="10137"/>
    <cellStyle name="Check Cell 12 2 7 5" xfId="10138"/>
    <cellStyle name="Check Cell 12 2 8" xfId="10139"/>
    <cellStyle name="Check Cell 12 2 8 2" xfId="10140"/>
    <cellStyle name="Check Cell 12 2 8 2 2" xfId="10141"/>
    <cellStyle name="Check Cell 12 2 8 3" xfId="10142"/>
    <cellStyle name="Check Cell 12 2 8 3 2" xfId="10143"/>
    <cellStyle name="Check Cell 12 2 8 4" xfId="10144"/>
    <cellStyle name="Check Cell 12 2 8 4 2" xfId="10145"/>
    <cellStyle name="Check Cell 12 2 8 5" xfId="10146"/>
    <cellStyle name="Check Cell 12 2 9" xfId="10147"/>
    <cellStyle name="Check Cell 12 2 9 2" xfId="10148"/>
    <cellStyle name="Check Cell 12 2 9 2 2" xfId="10149"/>
    <cellStyle name="Check Cell 12 2 9 3" xfId="10150"/>
    <cellStyle name="Check Cell 12 2 9 3 2" xfId="10151"/>
    <cellStyle name="Check Cell 12 2 9 4" xfId="10152"/>
    <cellStyle name="Check Cell 12 2 9 4 2" xfId="10153"/>
    <cellStyle name="Check Cell 12 2 9 5" xfId="10154"/>
    <cellStyle name="Check Cell 12 20" xfId="10155"/>
    <cellStyle name="Check Cell 12 20 2" xfId="10156"/>
    <cellStyle name="Check Cell 12 21" xfId="10157"/>
    <cellStyle name="Check Cell 12 21 2" xfId="10158"/>
    <cellStyle name="Check Cell 12 22" xfId="10159"/>
    <cellStyle name="Check Cell 12 22 2" xfId="10160"/>
    <cellStyle name="Check Cell 12 23" xfId="10161"/>
    <cellStyle name="Check Cell 12 24" xfId="10162"/>
    <cellStyle name="Check Cell 12 25" xfId="10163"/>
    <cellStyle name="Check Cell 12 26" xfId="10164"/>
    <cellStyle name="Check Cell 12 27" xfId="10165"/>
    <cellStyle name="Check Cell 12 28" xfId="10166"/>
    <cellStyle name="Check Cell 12 29" xfId="10167"/>
    <cellStyle name="Check Cell 12 3" xfId="10168"/>
    <cellStyle name="Check Cell 12 3 10" xfId="10169"/>
    <cellStyle name="Check Cell 12 3 10 2" xfId="10170"/>
    <cellStyle name="Check Cell 12 3 10 2 2" xfId="10171"/>
    <cellStyle name="Check Cell 12 3 10 3" xfId="10172"/>
    <cellStyle name="Check Cell 12 3 10 3 2" xfId="10173"/>
    <cellStyle name="Check Cell 12 3 10 4" xfId="10174"/>
    <cellStyle name="Check Cell 12 3 10 4 2" xfId="10175"/>
    <cellStyle name="Check Cell 12 3 10 5" xfId="10176"/>
    <cellStyle name="Check Cell 12 3 11" xfId="10177"/>
    <cellStyle name="Check Cell 12 3 11 2" xfId="10178"/>
    <cellStyle name="Check Cell 12 3 11 2 2" xfId="10179"/>
    <cellStyle name="Check Cell 12 3 11 3" xfId="10180"/>
    <cellStyle name="Check Cell 12 3 11 3 2" xfId="10181"/>
    <cellStyle name="Check Cell 12 3 11 4" xfId="10182"/>
    <cellStyle name="Check Cell 12 3 11 4 2" xfId="10183"/>
    <cellStyle name="Check Cell 12 3 11 5" xfId="10184"/>
    <cellStyle name="Check Cell 12 3 12" xfId="10185"/>
    <cellStyle name="Check Cell 12 3 12 2" xfId="10186"/>
    <cellStyle name="Check Cell 12 3 12 2 2" xfId="10187"/>
    <cellStyle name="Check Cell 12 3 12 3" xfId="10188"/>
    <cellStyle name="Check Cell 12 3 12 3 2" xfId="10189"/>
    <cellStyle name="Check Cell 12 3 12 4" xfId="10190"/>
    <cellStyle name="Check Cell 12 3 12 4 2" xfId="10191"/>
    <cellStyle name="Check Cell 12 3 12 5" xfId="10192"/>
    <cellStyle name="Check Cell 12 3 13" xfId="10193"/>
    <cellStyle name="Check Cell 12 3 13 2" xfId="10194"/>
    <cellStyle name="Check Cell 12 3 13 2 2" xfId="10195"/>
    <cellStyle name="Check Cell 12 3 13 3" xfId="10196"/>
    <cellStyle name="Check Cell 12 3 13 3 2" xfId="10197"/>
    <cellStyle name="Check Cell 12 3 13 4" xfId="10198"/>
    <cellStyle name="Check Cell 12 3 13 4 2" xfId="10199"/>
    <cellStyle name="Check Cell 12 3 13 5" xfId="10200"/>
    <cellStyle name="Check Cell 12 3 14" xfId="10201"/>
    <cellStyle name="Check Cell 12 3 14 2" xfId="10202"/>
    <cellStyle name="Check Cell 12 3 14 2 2" xfId="10203"/>
    <cellStyle name="Check Cell 12 3 14 3" xfId="10204"/>
    <cellStyle name="Check Cell 12 3 14 3 2" xfId="10205"/>
    <cellStyle name="Check Cell 12 3 14 4" xfId="10206"/>
    <cellStyle name="Check Cell 12 3 14 4 2" xfId="10207"/>
    <cellStyle name="Check Cell 12 3 14 5" xfId="10208"/>
    <cellStyle name="Check Cell 12 3 15" xfId="10209"/>
    <cellStyle name="Check Cell 12 3 15 2" xfId="10210"/>
    <cellStyle name="Check Cell 12 3 16" xfId="10211"/>
    <cellStyle name="Check Cell 12 3 16 2" xfId="10212"/>
    <cellStyle name="Check Cell 12 3 17" xfId="10213"/>
    <cellStyle name="Check Cell 12 3 17 2" xfId="10214"/>
    <cellStyle name="Check Cell 12 3 18" xfId="10215"/>
    <cellStyle name="Check Cell 12 3 18 2" xfId="10216"/>
    <cellStyle name="Check Cell 12 3 19" xfId="10217"/>
    <cellStyle name="Check Cell 12 3 19 2" xfId="10218"/>
    <cellStyle name="Check Cell 12 3 2" xfId="10219"/>
    <cellStyle name="Check Cell 12 3 2 2" xfId="10220"/>
    <cellStyle name="Check Cell 12 3 2 2 2" xfId="10221"/>
    <cellStyle name="Check Cell 12 3 2 3" xfId="10222"/>
    <cellStyle name="Check Cell 12 3 2 3 2" xfId="10223"/>
    <cellStyle name="Check Cell 12 3 2 4" xfId="10224"/>
    <cellStyle name="Check Cell 12 3 2 4 2" xfId="10225"/>
    <cellStyle name="Check Cell 12 3 2 5" xfId="10226"/>
    <cellStyle name="Check Cell 12 3 20" xfId="10227"/>
    <cellStyle name="Check Cell 12 3 20 2" xfId="10228"/>
    <cellStyle name="Check Cell 12 3 21" xfId="10229"/>
    <cellStyle name="Check Cell 12 3 22" xfId="10230"/>
    <cellStyle name="Check Cell 12 3 23" xfId="10231"/>
    <cellStyle name="Check Cell 12 3 24" xfId="10232"/>
    <cellStyle name="Check Cell 12 3 25" xfId="10233"/>
    <cellStyle name="Check Cell 12 3 26" xfId="10234"/>
    <cellStyle name="Check Cell 12 3 27" xfId="10235"/>
    <cellStyle name="Check Cell 12 3 28" xfId="10236"/>
    <cellStyle name="Check Cell 12 3 29" xfId="10237"/>
    <cellStyle name="Check Cell 12 3 3" xfId="10238"/>
    <cellStyle name="Check Cell 12 3 3 2" xfId="10239"/>
    <cellStyle name="Check Cell 12 3 3 2 2" xfId="10240"/>
    <cellStyle name="Check Cell 12 3 3 3" xfId="10241"/>
    <cellStyle name="Check Cell 12 3 3 3 2" xfId="10242"/>
    <cellStyle name="Check Cell 12 3 3 4" xfId="10243"/>
    <cellStyle name="Check Cell 12 3 3 4 2" xfId="10244"/>
    <cellStyle name="Check Cell 12 3 3 5" xfId="10245"/>
    <cellStyle name="Check Cell 12 3 30" xfId="10246"/>
    <cellStyle name="Check Cell 12 3 31" xfId="10247"/>
    <cellStyle name="Check Cell 12 3 32" xfId="10248"/>
    <cellStyle name="Check Cell 12 3 33" xfId="10249"/>
    <cellStyle name="Check Cell 12 3 34" xfId="10250"/>
    <cellStyle name="Check Cell 12 3 35" xfId="10251"/>
    <cellStyle name="Check Cell 12 3 36" xfId="10252"/>
    <cellStyle name="Check Cell 12 3 37" xfId="10253"/>
    <cellStyle name="Check Cell 12 3 38" xfId="10254"/>
    <cellStyle name="Check Cell 12 3 39" xfId="10255"/>
    <cellStyle name="Check Cell 12 3 4" xfId="10256"/>
    <cellStyle name="Check Cell 12 3 4 2" xfId="10257"/>
    <cellStyle name="Check Cell 12 3 4 2 2" xfId="10258"/>
    <cellStyle name="Check Cell 12 3 4 3" xfId="10259"/>
    <cellStyle name="Check Cell 12 3 4 3 2" xfId="10260"/>
    <cellStyle name="Check Cell 12 3 4 4" xfId="10261"/>
    <cellStyle name="Check Cell 12 3 4 4 2" xfId="10262"/>
    <cellStyle name="Check Cell 12 3 4 5" xfId="10263"/>
    <cellStyle name="Check Cell 12 3 40" xfId="10264"/>
    <cellStyle name="Check Cell 12 3 41" xfId="10265"/>
    <cellStyle name="Check Cell 12 3 42" xfId="10266"/>
    <cellStyle name="Check Cell 12 3 43" xfId="10267"/>
    <cellStyle name="Check Cell 12 3 44" xfId="10268"/>
    <cellStyle name="Check Cell 12 3 45" xfId="10269"/>
    <cellStyle name="Check Cell 12 3 46" xfId="10270"/>
    <cellStyle name="Check Cell 12 3 47" xfId="10271"/>
    <cellStyle name="Check Cell 12 3 48" xfId="10272"/>
    <cellStyle name="Check Cell 12 3 49" xfId="10273"/>
    <cellStyle name="Check Cell 12 3 5" xfId="10274"/>
    <cellStyle name="Check Cell 12 3 5 2" xfId="10275"/>
    <cellStyle name="Check Cell 12 3 5 2 2" xfId="10276"/>
    <cellStyle name="Check Cell 12 3 5 3" xfId="10277"/>
    <cellStyle name="Check Cell 12 3 5 3 2" xfId="10278"/>
    <cellStyle name="Check Cell 12 3 5 4" xfId="10279"/>
    <cellStyle name="Check Cell 12 3 5 4 2" xfId="10280"/>
    <cellStyle name="Check Cell 12 3 5 5" xfId="10281"/>
    <cellStyle name="Check Cell 12 3 50" xfId="10282"/>
    <cellStyle name="Check Cell 12 3 51" xfId="10283"/>
    <cellStyle name="Check Cell 12 3 6" xfId="10284"/>
    <cellStyle name="Check Cell 12 3 6 2" xfId="10285"/>
    <cellStyle name="Check Cell 12 3 6 2 2" xfId="10286"/>
    <cellStyle name="Check Cell 12 3 6 3" xfId="10287"/>
    <cellStyle name="Check Cell 12 3 6 3 2" xfId="10288"/>
    <cellStyle name="Check Cell 12 3 6 4" xfId="10289"/>
    <cellStyle name="Check Cell 12 3 6 4 2" xfId="10290"/>
    <cellStyle name="Check Cell 12 3 6 5" xfId="10291"/>
    <cellStyle name="Check Cell 12 3 7" xfId="10292"/>
    <cellStyle name="Check Cell 12 3 7 2" xfId="10293"/>
    <cellStyle name="Check Cell 12 3 7 2 2" xfId="10294"/>
    <cellStyle name="Check Cell 12 3 7 3" xfId="10295"/>
    <cellStyle name="Check Cell 12 3 7 3 2" xfId="10296"/>
    <cellStyle name="Check Cell 12 3 7 4" xfId="10297"/>
    <cellStyle name="Check Cell 12 3 7 4 2" xfId="10298"/>
    <cellStyle name="Check Cell 12 3 7 5" xfId="10299"/>
    <cellStyle name="Check Cell 12 3 8" xfId="10300"/>
    <cellStyle name="Check Cell 12 3 8 2" xfId="10301"/>
    <cellStyle name="Check Cell 12 3 8 2 2" xfId="10302"/>
    <cellStyle name="Check Cell 12 3 8 3" xfId="10303"/>
    <cellStyle name="Check Cell 12 3 8 3 2" xfId="10304"/>
    <cellStyle name="Check Cell 12 3 8 4" xfId="10305"/>
    <cellStyle name="Check Cell 12 3 8 4 2" xfId="10306"/>
    <cellStyle name="Check Cell 12 3 8 5" xfId="10307"/>
    <cellStyle name="Check Cell 12 3 9" xfId="10308"/>
    <cellStyle name="Check Cell 12 3 9 2" xfId="10309"/>
    <cellStyle name="Check Cell 12 3 9 2 2" xfId="10310"/>
    <cellStyle name="Check Cell 12 3 9 3" xfId="10311"/>
    <cellStyle name="Check Cell 12 3 9 3 2" xfId="10312"/>
    <cellStyle name="Check Cell 12 3 9 4" xfId="10313"/>
    <cellStyle name="Check Cell 12 3 9 4 2" xfId="10314"/>
    <cellStyle name="Check Cell 12 3 9 5" xfId="10315"/>
    <cellStyle name="Check Cell 12 30" xfId="10316"/>
    <cellStyle name="Check Cell 12 31" xfId="10317"/>
    <cellStyle name="Check Cell 12 32" xfId="10318"/>
    <cellStyle name="Check Cell 12 33" xfId="10319"/>
    <cellStyle name="Check Cell 12 34" xfId="10320"/>
    <cellStyle name="Check Cell 12 35" xfId="10321"/>
    <cellStyle name="Check Cell 12 36" xfId="10322"/>
    <cellStyle name="Check Cell 12 37" xfId="10323"/>
    <cellStyle name="Check Cell 12 38" xfId="10324"/>
    <cellStyle name="Check Cell 12 39" xfId="10325"/>
    <cellStyle name="Check Cell 12 4" xfId="10326"/>
    <cellStyle name="Check Cell 12 4 10" xfId="10327"/>
    <cellStyle name="Check Cell 12 4 10 2" xfId="10328"/>
    <cellStyle name="Check Cell 12 4 10 2 2" xfId="10329"/>
    <cellStyle name="Check Cell 12 4 10 3" xfId="10330"/>
    <cellStyle name="Check Cell 12 4 10 3 2" xfId="10331"/>
    <cellStyle name="Check Cell 12 4 10 4" xfId="10332"/>
    <cellStyle name="Check Cell 12 4 10 4 2" xfId="10333"/>
    <cellStyle name="Check Cell 12 4 10 5" xfId="10334"/>
    <cellStyle name="Check Cell 12 4 11" xfId="10335"/>
    <cellStyle name="Check Cell 12 4 11 2" xfId="10336"/>
    <cellStyle name="Check Cell 12 4 11 2 2" xfId="10337"/>
    <cellStyle name="Check Cell 12 4 11 3" xfId="10338"/>
    <cellStyle name="Check Cell 12 4 11 3 2" xfId="10339"/>
    <cellStyle name="Check Cell 12 4 11 4" xfId="10340"/>
    <cellStyle name="Check Cell 12 4 11 4 2" xfId="10341"/>
    <cellStyle name="Check Cell 12 4 11 5" xfId="10342"/>
    <cellStyle name="Check Cell 12 4 12" xfId="10343"/>
    <cellStyle name="Check Cell 12 4 12 2" xfId="10344"/>
    <cellStyle name="Check Cell 12 4 12 2 2" xfId="10345"/>
    <cellStyle name="Check Cell 12 4 12 3" xfId="10346"/>
    <cellStyle name="Check Cell 12 4 12 3 2" xfId="10347"/>
    <cellStyle name="Check Cell 12 4 12 4" xfId="10348"/>
    <cellStyle name="Check Cell 12 4 12 4 2" xfId="10349"/>
    <cellStyle name="Check Cell 12 4 12 5" xfId="10350"/>
    <cellStyle name="Check Cell 12 4 13" xfId="10351"/>
    <cellStyle name="Check Cell 12 4 13 2" xfId="10352"/>
    <cellStyle name="Check Cell 12 4 13 2 2" xfId="10353"/>
    <cellStyle name="Check Cell 12 4 13 3" xfId="10354"/>
    <cellStyle name="Check Cell 12 4 13 3 2" xfId="10355"/>
    <cellStyle name="Check Cell 12 4 13 4" xfId="10356"/>
    <cellStyle name="Check Cell 12 4 13 4 2" xfId="10357"/>
    <cellStyle name="Check Cell 12 4 13 5" xfId="10358"/>
    <cellStyle name="Check Cell 12 4 14" xfId="10359"/>
    <cellStyle name="Check Cell 12 4 14 2" xfId="10360"/>
    <cellStyle name="Check Cell 12 4 14 2 2" xfId="10361"/>
    <cellStyle name="Check Cell 12 4 14 3" xfId="10362"/>
    <cellStyle name="Check Cell 12 4 14 3 2" xfId="10363"/>
    <cellStyle name="Check Cell 12 4 14 4" xfId="10364"/>
    <cellStyle name="Check Cell 12 4 14 4 2" xfId="10365"/>
    <cellStyle name="Check Cell 12 4 14 5" xfId="10366"/>
    <cellStyle name="Check Cell 12 4 15" xfId="10367"/>
    <cellStyle name="Check Cell 12 4 15 2" xfId="10368"/>
    <cellStyle name="Check Cell 12 4 16" xfId="10369"/>
    <cellStyle name="Check Cell 12 4 16 2" xfId="10370"/>
    <cellStyle name="Check Cell 12 4 17" xfId="10371"/>
    <cellStyle name="Check Cell 12 4 17 2" xfId="10372"/>
    <cellStyle name="Check Cell 12 4 18" xfId="10373"/>
    <cellStyle name="Check Cell 12 4 18 2" xfId="10374"/>
    <cellStyle name="Check Cell 12 4 19" xfId="10375"/>
    <cellStyle name="Check Cell 12 4 19 2" xfId="10376"/>
    <cellStyle name="Check Cell 12 4 2" xfId="10377"/>
    <cellStyle name="Check Cell 12 4 2 2" xfId="10378"/>
    <cellStyle name="Check Cell 12 4 2 2 2" xfId="10379"/>
    <cellStyle name="Check Cell 12 4 2 3" xfId="10380"/>
    <cellStyle name="Check Cell 12 4 2 3 2" xfId="10381"/>
    <cellStyle name="Check Cell 12 4 2 4" xfId="10382"/>
    <cellStyle name="Check Cell 12 4 2 4 2" xfId="10383"/>
    <cellStyle name="Check Cell 12 4 2 5" xfId="10384"/>
    <cellStyle name="Check Cell 12 4 20" xfId="10385"/>
    <cellStyle name="Check Cell 12 4 20 2" xfId="10386"/>
    <cellStyle name="Check Cell 12 4 21" xfId="10387"/>
    <cellStyle name="Check Cell 12 4 22" xfId="10388"/>
    <cellStyle name="Check Cell 12 4 23" xfId="10389"/>
    <cellStyle name="Check Cell 12 4 24" xfId="10390"/>
    <cellStyle name="Check Cell 12 4 25" xfId="10391"/>
    <cellStyle name="Check Cell 12 4 26" xfId="10392"/>
    <cellStyle name="Check Cell 12 4 27" xfId="10393"/>
    <cellStyle name="Check Cell 12 4 28" xfId="10394"/>
    <cellStyle name="Check Cell 12 4 29" xfId="10395"/>
    <cellStyle name="Check Cell 12 4 3" xfId="10396"/>
    <cellStyle name="Check Cell 12 4 3 2" xfId="10397"/>
    <cellStyle name="Check Cell 12 4 3 2 2" xfId="10398"/>
    <cellStyle name="Check Cell 12 4 3 3" xfId="10399"/>
    <cellStyle name="Check Cell 12 4 3 3 2" xfId="10400"/>
    <cellStyle name="Check Cell 12 4 3 4" xfId="10401"/>
    <cellStyle name="Check Cell 12 4 3 4 2" xfId="10402"/>
    <cellStyle name="Check Cell 12 4 3 5" xfId="10403"/>
    <cellStyle name="Check Cell 12 4 30" xfId="10404"/>
    <cellStyle name="Check Cell 12 4 31" xfId="10405"/>
    <cellStyle name="Check Cell 12 4 32" xfId="10406"/>
    <cellStyle name="Check Cell 12 4 33" xfId="10407"/>
    <cellStyle name="Check Cell 12 4 34" xfId="10408"/>
    <cellStyle name="Check Cell 12 4 35" xfId="10409"/>
    <cellStyle name="Check Cell 12 4 36" xfId="10410"/>
    <cellStyle name="Check Cell 12 4 37" xfId="10411"/>
    <cellStyle name="Check Cell 12 4 38" xfId="10412"/>
    <cellStyle name="Check Cell 12 4 39" xfId="10413"/>
    <cellStyle name="Check Cell 12 4 4" xfId="10414"/>
    <cellStyle name="Check Cell 12 4 4 2" xfId="10415"/>
    <cellStyle name="Check Cell 12 4 4 2 2" xfId="10416"/>
    <cellStyle name="Check Cell 12 4 4 3" xfId="10417"/>
    <cellStyle name="Check Cell 12 4 4 3 2" xfId="10418"/>
    <cellStyle name="Check Cell 12 4 4 4" xfId="10419"/>
    <cellStyle name="Check Cell 12 4 4 4 2" xfId="10420"/>
    <cellStyle name="Check Cell 12 4 4 5" xfId="10421"/>
    <cellStyle name="Check Cell 12 4 40" xfId="10422"/>
    <cellStyle name="Check Cell 12 4 41" xfId="10423"/>
    <cellStyle name="Check Cell 12 4 42" xfId="10424"/>
    <cellStyle name="Check Cell 12 4 43" xfId="10425"/>
    <cellStyle name="Check Cell 12 4 44" xfId="10426"/>
    <cellStyle name="Check Cell 12 4 45" xfId="10427"/>
    <cellStyle name="Check Cell 12 4 46" xfId="10428"/>
    <cellStyle name="Check Cell 12 4 47" xfId="10429"/>
    <cellStyle name="Check Cell 12 4 48" xfId="10430"/>
    <cellStyle name="Check Cell 12 4 49" xfId="10431"/>
    <cellStyle name="Check Cell 12 4 5" xfId="10432"/>
    <cellStyle name="Check Cell 12 4 5 2" xfId="10433"/>
    <cellStyle name="Check Cell 12 4 5 2 2" xfId="10434"/>
    <cellStyle name="Check Cell 12 4 5 3" xfId="10435"/>
    <cellStyle name="Check Cell 12 4 5 3 2" xfId="10436"/>
    <cellStyle name="Check Cell 12 4 5 4" xfId="10437"/>
    <cellStyle name="Check Cell 12 4 5 4 2" xfId="10438"/>
    <cellStyle name="Check Cell 12 4 5 5" xfId="10439"/>
    <cellStyle name="Check Cell 12 4 50" xfId="10440"/>
    <cellStyle name="Check Cell 12 4 51" xfId="10441"/>
    <cellStyle name="Check Cell 12 4 6" xfId="10442"/>
    <cellStyle name="Check Cell 12 4 6 2" xfId="10443"/>
    <cellStyle name="Check Cell 12 4 6 2 2" xfId="10444"/>
    <cellStyle name="Check Cell 12 4 6 3" xfId="10445"/>
    <cellStyle name="Check Cell 12 4 6 3 2" xfId="10446"/>
    <cellStyle name="Check Cell 12 4 6 4" xfId="10447"/>
    <cellStyle name="Check Cell 12 4 6 4 2" xfId="10448"/>
    <cellStyle name="Check Cell 12 4 6 5" xfId="10449"/>
    <cellStyle name="Check Cell 12 4 7" xfId="10450"/>
    <cellStyle name="Check Cell 12 4 7 2" xfId="10451"/>
    <cellStyle name="Check Cell 12 4 7 2 2" xfId="10452"/>
    <cellStyle name="Check Cell 12 4 7 3" xfId="10453"/>
    <cellStyle name="Check Cell 12 4 7 3 2" xfId="10454"/>
    <cellStyle name="Check Cell 12 4 7 4" xfId="10455"/>
    <cellStyle name="Check Cell 12 4 7 4 2" xfId="10456"/>
    <cellStyle name="Check Cell 12 4 7 5" xfId="10457"/>
    <cellStyle name="Check Cell 12 4 8" xfId="10458"/>
    <cellStyle name="Check Cell 12 4 8 2" xfId="10459"/>
    <cellStyle name="Check Cell 12 4 8 2 2" xfId="10460"/>
    <cellStyle name="Check Cell 12 4 8 3" xfId="10461"/>
    <cellStyle name="Check Cell 12 4 8 3 2" xfId="10462"/>
    <cellStyle name="Check Cell 12 4 8 4" xfId="10463"/>
    <cellStyle name="Check Cell 12 4 8 4 2" xfId="10464"/>
    <cellStyle name="Check Cell 12 4 8 5" xfId="10465"/>
    <cellStyle name="Check Cell 12 4 9" xfId="10466"/>
    <cellStyle name="Check Cell 12 4 9 2" xfId="10467"/>
    <cellStyle name="Check Cell 12 4 9 2 2" xfId="10468"/>
    <cellStyle name="Check Cell 12 4 9 3" xfId="10469"/>
    <cellStyle name="Check Cell 12 4 9 3 2" xfId="10470"/>
    <cellStyle name="Check Cell 12 4 9 4" xfId="10471"/>
    <cellStyle name="Check Cell 12 4 9 4 2" xfId="10472"/>
    <cellStyle name="Check Cell 12 4 9 5" xfId="10473"/>
    <cellStyle name="Check Cell 12 40" xfId="10474"/>
    <cellStyle name="Check Cell 12 41" xfId="10475"/>
    <cellStyle name="Check Cell 12 42" xfId="10476"/>
    <cellStyle name="Check Cell 12 43" xfId="10477"/>
    <cellStyle name="Check Cell 12 44" xfId="10478"/>
    <cellStyle name="Check Cell 12 45" xfId="10479"/>
    <cellStyle name="Check Cell 12 46" xfId="10480"/>
    <cellStyle name="Check Cell 12 47" xfId="10481"/>
    <cellStyle name="Check Cell 12 48" xfId="10482"/>
    <cellStyle name="Check Cell 12 49" xfId="10483"/>
    <cellStyle name="Check Cell 12 5" xfId="10484"/>
    <cellStyle name="Check Cell 12 5 2" xfId="10485"/>
    <cellStyle name="Check Cell 12 5 2 2" xfId="10486"/>
    <cellStyle name="Check Cell 12 5 3" xfId="10487"/>
    <cellStyle name="Check Cell 12 5 3 2" xfId="10488"/>
    <cellStyle name="Check Cell 12 5 4" xfId="10489"/>
    <cellStyle name="Check Cell 12 5 4 2" xfId="10490"/>
    <cellStyle name="Check Cell 12 5 5" xfId="10491"/>
    <cellStyle name="Check Cell 12 50" xfId="10492"/>
    <cellStyle name="Check Cell 12 51" xfId="10493"/>
    <cellStyle name="Check Cell 12 52" xfId="10494"/>
    <cellStyle name="Check Cell 12 53" xfId="10495"/>
    <cellStyle name="Check Cell 12 54" xfId="10496"/>
    <cellStyle name="Check Cell 12 6" xfId="10497"/>
    <cellStyle name="Check Cell 12 6 2" xfId="10498"/>
    <cellStyle name="Check Cell 12 6 2 2" xfId="10499"/>
    <cellStyle name="Check Cell 12 6 3" xfId="10500"/>
    <cellStyle name="Check Cell 12 6 3 2" xfId="10501"/>
    <cellStyle name="Check Cell 12 6 4" xfId="10502"/>
    <cellStyle name="Check Cell 12 6 4 2" xfId="10503"/>
    <cellStyle name="Check Cell 12 6 5" xfId="10504"/>
    <cellStyle name="Check Cell 12 7" xfId="10505"/>
    <cellStyle name="Check Cell 12 7 2" xfId="10506"/>
    <cellStyle name="Check Cell 12 7 2 2" xfId="10507"/>
    <cellStyle name="Check Cell 12 7 3" xfId="10508"/>
    <cellStyle name="Check Cell 12 7 3 2" xfId="10509"/>
    <cellStyle name="Check Cell 12 7 4" xfId="10510"/>
    <cellStyle name="Check Cell 12 7 4 2" xfId="10511"/>
    <cellStyle name="Check Cell 12 7 5" xfId="10512"/>
    <cellStyle name="Check Cell 12 8" xfId="10513"/>
    <cellStyle name="Check Cell 12 8 2" xfId="10514"/>
    <cellStyle name="Check Cell 12 8 2 2" xfId="10515"/>
    <cellStyle name="Check Cell 12 8 3" xfId="10516"/>
    <cellStyle name="Check Cell 12 8 3 2" xfId="10517"/>
    <cellStyle name="Check Cell 12 8 4" xfId="10518"/>
    <cellStyle name="Check Cell 12 8 4 2" xfId="10519"/>
    <cellStyle name="Check Cell 12 8 5" xfId="10520"/>
    <cellStyle name="Check Cell 12 9" xfId="10521"/>
    <cellStyle name="Check Cell 12 9 2" xfId="10522"/>
    <cellStyle name="Check Cell 12 9 2 2" xfId="10523"/>
    <cellStyle name="Check Cell 12 9 3" xfId="10524"/>
    <cellStyle name="Check Cell 12 9 3 2" xfId="10525"/>
    <cellStyle name="Check Cell 12 9 4" xfId="10526"/>
    <cellStyle name="Check Cell 12 9 4 2" xfId="10527"/>
    <cellStyle name="Check Cell 12 9 5" xfId="10528"/>
    <cellStyle name="Check Cell 13" xfId="10529"/>
    <cellStyle name="Check Cell 13 10" xfId="10530"/>
    <cellStyle name="Check Cell 13 10 2" xfId="10531"/>
    <cellStyle name="Check Cell 13 10 2 2" xfId="10532"/>
    <cellStyle name="Check Cell 13 10 3" xfId="10533"/>
    <cellStyle name="Check Cell 13 10 3 2" xfId="10534"/>
    <cellStyle name="Check Cell 13 10 4" xfId="10535"/>
    <cellStyle name="Check Cell 13 10 4 2" xfId="10536"/>
    <cellStyle name="Check Cell 13 10 5" xfId="10537"/>
    <cellStyle name="Check Cell 13 11" xfId="10538"/>
    <cellStyle name="Check Cell 13 11 2" xfId="10539"/>
    <cellStyle name="Check Cell 13 11 2 2" xfId="10540"/>
    <cellStyle name="Check Cell 13 11 3" xfId="10541"/>
    <cellStyle name="Check Cell 13 11 3 2" xfId="10542"/>
    <cellStyle name="Check Cell 13 11 4" xfId="10543"/>
    <cellStyle name="Check Cell 13 11 4 2" xfId="10544"/>
    <cellStyle name="Check Cell 13 11 5" xfId="10545"/>
    <cellStyle name="Check Cell 13 12" xfId="10546"/>
    <cellStyle name="Check Cell 13 12 2" xfId="10547"/>
    <cellStyle name="Check Cell 13 12 2 2" xfId="10548"/>
    <cellStyle name="Check Cell 13 12 3" xfId="10549"/>
    <cellStyle name="Check Cell 13 12 3 2" xfId="10550"/>
    <cellStyle name="Check Cell 13 12 4" xfId="10551"/>
    <cellStyle name="Check Cell 13 12 4 2" xfId="10552"/>
    <cellStyle name="Check Cell 13 12 5" xfId="10553"/>
    <cellStyle name="Check Cell 13 13" xfId="10554"/>
    <cellStyle name="Check Cell 13 13 2" xfId="10555"/>
    <cellStyle name="Check Cell 13 13 2 2" xfId="10556"/>
    <cellStyle name="Check Cell 13 13 3" xfId="10557"/>
    <cellStyle name="Check Cell 13 13 3 2" xfId="10558"/>
    <cellStyle name="Check Cell 13 13 4" xfId="10559"/>
    <cellStyle name="Check Cell 13 13 4 2" xfId="10560"/>
    <cellStyle name="Check Cell 13 13 5" xfId="10561"/>
    <cellStyle name="Check Cell 13 14" xfId="10562"/>
    <cellStyle name="Check Cell 13 14 2" xfId="10563"/>
    <cellStyle name="Check Cell 13 14 2 2" xfId="10564"/>
    <cellStyle name="Check Cell 13 14 3" xfId="10565"/>
    <cellStyle name="Check Cell 13 14 3 2" xfId="10566"/>
    <cellStyle name="Check Cell 13 14 4" xfId="10567"/>
    <cellStyle name="Check Cell 13 14 4 2" xfId="10568"/>
    <cellStyle name="Check Cell 13 14 5" xfId="10569"/>
    <cellStyle name="Check Cell 13 15" xfId="10570"/>
    <cellStyle name="Check Cell 13 15 2" xfId="10571"/>
    <cellStyle name="Check Cell 13 15 2 2" xfId="10572"/>
    <cellStyle name="Check Cell 13 15 3" xfId="10573"/>
    <cellStyle name="Check Cell 13 15 3 2" xfId="10574"/>
    <cellStyle name="Check Cell 13 15 4" xfId="10575"/>
    <cellStyle name="Check Cell 13 15 4 2" xfId="10576"/>
    <cellStyle name="Check Cell 13 15 5" xfId="10577"/>
    <cellStyle name="Check Cell 13 16" xfId="10578"/>
    <cellStyle name="Check Cell 13 16 2" xfId="10579"/>
    <cellStyle name="Check Cell 13 16 2 2" xfId="10580"/>
    <cellStyle name="Check Cell 13 16 3" xfId="10581"/>
    <cellStyle name="Check Cell 13 16 3 2" xfId="10582"/>
    <cellStyle name="Check Cell 13 16 4" xfId="10583"/>
    <cellStyle name="Check Cell 13 16 4 2" xfId="10584"/>
    <cellStyle name="Check Cell 13 16 5" xfId="10585"/>
    <cellStyle name="Check Cell 13 17" xfId="10586"/>
    <cellStyle name="Check Cell 13 17 2" xfId="10587"/>
    <cellStyle name="Check Cell 13 17 2 2" xfId="10588"/>
    <cellStyle name="Check Cell 13 17 3" xfId="10589"/>
    <cellStyle name="Check Cell 13 17 3 2" xfId="10590"/>
    <cellStyle name="Check Cell 13 17 4" xfId="10591"/>
    <cellStyle name="Check Cell 13 17 4 2" xfId="10592"/>
    <cellStyle name="Check Cell 13 17 5" xfId="10593"/>
    <cellStyle name="Check Cell 13 18" xfId="10594"/>
    <cellStyle name="Check Cell 13 18 2" xfId="10595"/>
    <cellStyle name="Check Cell 13 19" xfId="10596"/>
    <cellStyle name="Check Cell 13 19 2" xfId="10597"/>
    <cellStyle name="Check Cell 13 2" xfId="10598"/>
    <cellStyle name="Check Cell 13 2 10" xfId="10599"/>
    <cellStyle name="Check Cell 13 2 10 2" xfId="10600"/>
    <cellStyle name="Check Cell 13 2 10 2 2" xfId="10601"/>
    <cellStyle name="Check Cell 13 2 10 3" xfId="10602"/>
    <cellStyle name="Check Cell 13 2 10 3 2" xfId="10603"/>
    <cellStyle name="Check Cell 13 2 10 4" xfId="10604"/>
    <cellStyle name="Check Cell 13 2 10 4 2" xfId="10605"/>
    <cellStyle name="Check Cell 13 2 10 5" xfId="10606"/>
    <cellStyle name="Check Cell 13 2 11" xfId="10607"/>
    <cellStyle name="Check Cell 13 2 11 2" xfId="10608"/>
    <cellStyle name="Check Cell 13 2 11 2 2" xfId="10609"/>
    <cellStyle name="Check Cell 13 2 11 3" xfId="10610"/>
    <cellStyle name="Check Cell 13 2 11 3 2" xfId="10611"/>
    <cellStyle name="Check Cell 13 2 11 4" xfId="10612"/>
    <cellStyle name="Check Cell 13 2 11 4 2" xfId="10613"/>
    <cellStyle name="Check Cell 13 2 11 5" xfId="10614"/>
    <cellStyle name="Check Cell 13 2 12" xfId="10615"/>
    <cellStyle name="Check Cell 13 2 12 2" xfId="10616"/>
    <cellStyle name="Check Cell 13 2 12 2 2" xfId="10617"/>
    <cellStyle name="Check Cell 13 2 12 3" xfId="10618"/>
    <cellStyle name="Check Cell 13 2 12 3 2" xfId="10619"/>
    <cellStyle name="Check Cell 13 2 12 4" xfId="10620"/>
    <cellStyle name="Check Cell 13 2 12 4 2" xfId="10621"/>
    <cellStyle name="Check Cell 13 2 12 5" xfId="10622"/>
    <cellStyle name="Check Cell 13 2 13" xfId="10623"/>
    <cellStyle name="Check Cell 13 2 13 2" xfId="10624"/>
    <cellStyle name="Check Cell 13 2 13 2 2" xfId="10625"/>
    <cellStyle name="Check Cell 13 2 13 3" xfId="10626"/>
    <cellStyle name="Check Cell 13 2 13 3 2" xfId="10627"/>
    <cellStyle name="Check Cell 13 2 13 4" xfId="10628"/>
    <cellStyle name="Check Cell 13 2 13 4 2" xfId="10629"/>
    <cellStyle name="Check Cell 13 2 13 5" xfId="10630"/>
    <cellStyle name="Check Cell 13 2 14" xfId="10631"/>
    <cellStyle name="Check Cell 13 2 14 2" xfId="10632"/>
    <cellStyle name="Check Cell 13 2 14 2 2" xfId="10633"/>
    <cellStyle name="Check Cell 13 2 14 3" xfId="10634"/>
    <cellStyle name="Check Cell 13 2 14 3 2" xfId="10635"/>
    <cellStyle name="Check Cell 13 2 14 4" xfId="10636"/>
    <cellStyle name="Check Cell 13 2 14 4 2" xfId="10637"/>
    <cellStyle name="Check Cell 13 2 14 5" xfId="10638"/>
    <cellStyle name="Check Cell 13 2 15" xfId="10639"/>
    <cellStyle name="Check Cell 13 2 15 2" xfId="10640"/>
    <cellStyle name="Check Cell 13 2 16" xfId="10641"/>
    <cellStyle name="Check Cell 13 2 16 2" xfId="10642"/>
    <cellStyle name="Check Cell 13 2 17" xfId="10643"/>
    <cellStyle name="Check Cell 13 2 17 2" xfId="10644"/>
    <cellStyle name="Check Cell 13 2 18" xfId="10645"/>
    <cellStyle name="Check Cell 13 2 18 2" xfId="10646"/>
    <cellStyle name="Check Cell 13 2 19" xfId="10647"/>
    <cellStyle name="Check Cell 13 2 19 2" xfId="10648"/>
    <cellStyle name="Check Cell 13 2 2" xfId="10649"/>
    <cellStyle name="Check Cell 13 2 2 2" xfId="10650"/>
    <cellStyle name="Check Cell 13 2 2 2 2" xfId="10651"/>
    <cellStyle name="Check Cell 13 2 2 3" xfId="10652"/>
    <cellStyle name="Check Cell 13 2 2 3 2" xfId="10653"/>
    <cellStyle name="Check Cell 13 2 2 4" xfId="10654"/>
    <cellStyle name="Check Cell 13 2 2 4 2" xfId="10655"/>
    <cellStyle name="Check Cell 13 2 2 5" xfId="10656"/>
    <cellStyle name="Check Cell 13 2 20" xfId="10657"/>
    <cellStyle name="Check Cell 13 2 21" xfId="10658"/>
    <cellStyle name="Check Cell 13 2 22" xfId="10659"/>
    <cellStyle name="Check Cell 13 2 23" xfId="10660"/>
    <cellStyle name="Check Cell 13 2 24" xfId="10661"/>
    <cellStyle name="Check Cell 13 2 25" xfId="10662"/>
    <cellStyle name="Check Cell 13 2 26" xfId="10663"/>
    <cellStyle name="Check Cell 13 2 27" xfId="10664"/>
    <cellStyle name="Check Cell 13 2 28" xfId="10665"/>
    <cellStyle name="Check Cell 13 2 29" xfId="10666"/>
    <cellStyle name="Check Cell 13 2 3" xfId="10667"/>
    <cellStyle name="Check Cell 13 2 3 2" xfId="10668"/>
    <cellStyle name="Check Cell 13 2 3 2 2" xfId="10669"/>
    <cellStyle name="Check Cell 13 2 3 3" xfId="10670"/>
    <cellStyle name="Check Cell 13 2 3 3 2" xfId="10671"/>
    <cellStyle name="Check Cell 13 2 3 4" xfId="10672"/>
    <cellStyle name="Check Cell 13 2 3 4 2" xfId="10673"/>
    <cellStyle name="Check Cell 13 2 3 5" xfId="10674"/>
    <cellStyle name="Check Cell 13 2 30" xfId="10675"/>
    <cellStyle name="Check Cell 13 2 31" xfId="10676"/>
    <cellStyle name="Check Cell 13 2 32" xfId="10677"/>
    <cellStyle name="Check Cell 13 2 33" xfId="10678"/>
    <cellStyle name="Check Cell 13 2 34" xfId="10679"/>
    <cellStyle name="Check Cell 13 2 35" xfId="10680"/>
    <cellStyle name="Check Cell 13 2 36" xfId="10681"/>
    <cellStyle name="Check Cell 13 2 37" xfId="10682"/>
    <cellStyle name="Check Cell 13 2 38" xfId="10683"/>
    <cellStyle name="Check Cell 13 2 39" xfId="10684"/>
    <cellStyle name="Check Cell 13 2 4" xfId="10685"/>
    <cellStyle name="Check Cell 13 2 4 2" xfId="10686"/>
    <cellStyle name="Check Cell 13 2 4 2 2" xfId="10687"/>
    <cellStyle name="Check Cell 13 2 4 3" xfId="10688"/>
    <cellStyle name="Check Cell 13 2 4 3 2" xfId="10689"/>
    <cellStyle name="Check Cell 13 2 4 4" xfId="10690"/>
    <cellStyle name="Check Cell 13 2 4 4 2" xfId="10691"/>
    <cellStyle name="Check Cell 13 2 4 5" xfId="10692"/>
    <cellStyle name="Check Cell 13 2 40" xfId="10693"/>
    <cellStyle name="Check Cell 13 2 41" xfId="10694"/>
    <cellStyle name="Check Cell 13 2 42" xfId="10695"/>
    <cellStyle name="Check Cell 13 2 43" xfId="10696"/>
    <cellStyle name="Check Cell 13 2 44" xfId="10697"/>
    <cellStyle name="Check Cell 13 2 45" xfId="10698"/>
    <cellStyle name="Check Cell 13 2 46" xfId="10699"/>
    <cellStyle name="Check Cell 13 2 47" xfId="10700"/>
    <cellStyle name="Check Cell 13 2 48" xfId="10701"/>
    <cellStyle name="Check Cell 13 2 49" xfId="10702"/>
    <cellStyle name="Check Cell 13 2 5" xfId="10703"/>
    <cellStyle name="Check Cell 13 2 5 2" xfId="10704"/>
    <cellStyle name="Check Cell 13 2 5 2 2" xfId="10705"/>
    <cellStyle name="Check Cell 13 2 5 3" xfId="10706"/>
    <cellStyle name="Check Cell 13 2 5 3 2" xfId="10707"/>
    <cellStyle name="Check Cell 13 2 5 4" xfId="10708"/>
    <cellStyle name="Check Cell 13 2 5 4 2" xfId="10709"/>
    <cellStyle name="Check Cell 13 2 5 5" xfId="10710"/>
    <cellStyle name="Check Cell 13 2 50" xfId="10711"/>
    <cellStyle name="Check Cell 13 2 51" xfId="10712"/>
    <cellStyle name="Check Cell 13 2 6" xfId="10713"/>
    <cellStyle name="Check Cell 13 2 6 2" xfId="10714"/>
    <cellStyle name="Check Cell 13 2 6 2 2" xfId="10715"/>
    <cellStyle name="Check Cell 13 2 6 3" xfId="10716"/>
    <cellStyle name="Check Cell 13 2 6 3 2" xfId="10717"/>
    <cellStyle name="Check Cell 13 2 6 4" xfId="10718"/>
    <cellStyle name="Check Cell 13 2 6 4 2" xfId="10719"/>
    <cellStyle name="Check Cell 13 2 6 5" xfId="10720"/>
    <cellStyle name="Check Cell 13 2 7" xfId="10721"/>
    <cellStyle name="Check Cell 13 2 7 2" xfId="10722"/>
    <cellStyle name="Check Cell 13 2 7 2 2" xfId="10723"/>
    <cellStyle name="Check Cell 13 2 7 3" xfId="10724"/>
    <cellStyle name="Check Cell 13 2 7 3 2" xfId="10725"/>
    <cellStyle name="Check Cell 13 2 7 4" xfId="10726"/>
    <cellStyle name="Check Cell 13 2 7 4 2" xfId="10727"/>
    <cellStyle name="Check Cell 13 2 7 5" xfId="10728"/>
    <cellStyle name="Check Cell 13 2 8" xfId="10729"/>
    <cellStyle name="Check Cell 13 2 8 2" xfId="10730"/>
    <cellStyle name="Check Cell 13 2 8 2 2" xfId="10731"/>
    <cellStyle name="Check Cell 13 2 8 3" xfId="10732"/>
    <cellStyle name="Check Cell 13 2 8 3 2" xfId="10733"/>
    <cellStyle name="Check Cell 13 2 8 4" xfId="10734"/>
    <cellStyle name="Check Cell 13 2 8 4 2" xfId="10735"/>
    <cellStyle name="Check Cell 13 2 8 5" xfId="10736"/>
    <cellStyle name="Check Cell 13 2 9" xfId="10737"/>
    <cellStyle name="Check Cell 13 2 9 2" xfId="10738"/>
    <cellStyle name="Check Cell 13 2 9 2 2" xfId="10739"/>
    <cellStyle name="Check Cell 13 2 9 3" xfId="10740"/>
    <cellStyle name="Check Cell 13 2 9 3 2" xfId="10741"/>
    <cellStyle name="Check Cell 13 2 9 4" xfId="10742"/>
    <cellStyle name="Check Cell 13 2 9 4 2" xfId="10743"/>
    <cellStyle name="Check Cell 13 2 9 5" xfId="10744"/>
    <cellStyle name="Check Cell 13 20" xfId="10745"/>
    <cellStyle name="Check Cell 13 20 2" xfId="10746"/>
    <cellStyle name="Check Cell 13 21" xfId="10747"/>
    <cellStyle name="Check Cell 13 21 2" xfId="10748"/>
    <cellStyle name="Check Cell 13 22" xfId="10749"/>
    <cellStyle name="Check Cell 13 22 2" xfId="10750"/>
    <cellStyle name="Check Cell 13 23" xfId="10751"/>
    <cellStyle name="Check Cell 13 24" xfId="10752"/>
    <cellStyle name="Check Cell 13 25" xfId="10753"/>
    <cellStyle name="Check Cell 13 26" xfId="10754"/>
    <cellStyle name="Check Cell 13 27" xfId="10755"/>
    <cellStyle name="Check Cell 13 28" xfId="10756"/>
    <cellStyle name="Check Cell 13 29" xfId="10757"/>
    <cellStyle name="Check Cell 13 3" xfId="10758"/>
    <cellStyle name="Check Cell 13 3 10" xfId="10759"/>
    <cellStyle name="Check Cell 13 3 10 2" xfId="10760"/>
    <cellStyle name="Check Cell 13 3 10 2 2" xfId="10761"/>
    <cellStyle name="Check Cell 13 3 10 3" xfId="10762"/>
    <cellStyle name="Check Cell 13 3 10 3 2" xfId="10763"/>
    <cellStyle name="Check Cell 13 3 10 4" xfId="10764"/>
    <cellStyle name="Check Cell 13 3 10 4 2" xfId="10765"/>
    <cellStyle name="Check Cell 13 3 10 5" xfId="10766"/>
    <cellStyle name="Check Cell 13 3 11" xfId="10767"/>
    <cellStyle name="Check Cell 13 3 11 2" xfId="10768"/>
    <cellStyle name="Check Cell 13 3 11 2 2" xfId="10769"/>
    <cellStyle name="Check Cell 13 3 11 3" xfId="10770"/>
    <cellStyle name="Check Cell 13 3 11 3 2" xfId="10771"/>
    <cellStyle name="Check Cell 13 3 11 4" xfId="10772"/>
    <cellStyle name="Check Cell 13 3 11 4 2" xfId="10773"/>
    <cellStyle name="Check Cell 13 3 11 5" xfId="10774"/>
    <cellStyle name="Check Cell 13 3 12" xfId="10775"/>
    <cellStyle name="Check Cell 13 3 12 2" xfId="10776"/>
    <cellStyle name="Check Cell 13 3 12 2 2" xfId="10777"/>
    <cellStyle name="Check Cell 13 3 12 3" xfId="10778"/>
    <cellStyle name="Check Cell 13 3 12 3 2" xfId="10779"/>
    <cellStyle name="Check Cell 13 3 12 4" xfId="10780"/>
    <cellStyle name="Check Cell 13 3 12 4 2" xfId="10781"/>
    <cellStyle name="Check Cell 13 3 12 5" xfId="10782"/>
    <cellStyle name="Check Cell 13 3 13" xfId="10783"/>
    <cellStyle name="Check Cell 13 3 13 2" xfId="10784"/>
    <cellStyle name="Check Cell 13 3 13 2 2" xfId="10785"/>
    <cellStyle name="Check Cell 13 3 13 3" xfId="10786"/>
    <cellStyle name="Check Cell 13 3 13 3 2" xfId="10787"/>
    <cellStyle name="Check Cell 13 3 13 4" xfId="10788"/>
    <cellStyle name="Check Cell 13 3 13 4 2" xfId="10789"/>
    <cellStyle name="Check Cell 13 3 13 5" xfId="10790"/>
    <cellStyle name="Check Cell 13 3 14" xfId="10791"/>
    <cellStyle name="Check Cell 13 3 14 2" xfId="10792"/>
    <cellStyle name="Check Cell 13 3 14 2 2" xfId="10793"/>
    <cellStyle name="Check Cell 13 3 14 3" xfId="10794"/>
    <cellStyle name="Check Cell 13 3 14 3 2" xfId="10795"/>
    <cellStyle name="Check Cell 13 3 14 4" xfId="10796"/>
    <cellStyle name="Check Cell 13 3 14 4 2" xfId="10797"/>
    <cellStyle name="Check Cell 13 3 14 5" xfId="10798"/>
    <cellStyle name="Check Cell 13 3 15" xfId="10799"/>
    <cellStyle name="Check Cell 13 3 15 2" xfId="10800"/>
    <cellStyle name="Check Cell 13 3 16" xfId="10801"/>
    <cellStyle name="Check Cell 13 3 16 2" xfId="10802"/>
    <cellStyle name="Check Cell 13 3 17" xfId="10803"/>
    <cellStyle name="Check Cell 13 3 17 2" xfId="10804"/>
    <cellStyle name="Check Cell 13 3 18" xfId="10805"/>
    <cellStyle name="Check Cell 13 3 18 2" xfId="10806"/>
    <cellStyle name="Check Cell 13 3 19" xfId="10807"/>
    <cellStyle name="Check Cell 13 3 19 2" xfId="10808"/>
    <cellStyle name="Check Cell 13 3 2" xfId="10809"/>
    <cellStyle name="Check Cell 13 3 2 2" xfId="10810"/>
    <cellStyle name="Check Cell 13 3 2 2 2" xfId="10811"/>
    <cellStyle name="Check Cell 13 3 2 3" xfId="10812"/>
    <cellStyle name="Check Cell 13 3 2 3 2" xfId="10813"/>
    <cellStyle name="Check Cell 13 3 2 4" xfId="10814"/>
    <cellStyle name="Check Cell 13 3 2 4 2" xfId="10815"/>
    <cellStyle name="Check Cell 13 3 2 5" xfId="10816"/>
    <cellStyle name="Check Cell 13 3 20" xfId="10817"/>
    <cellStyle name="Check Cell 13 3 20 2" xfId="10818"/>
    <cellStyle name="Check Cell 13 3 21" xfId="10819"/>
    <cellStyle name="Check Cell 13 3 22" xfId="10820"/>
    <cellStyle name="Check Cell 13 3 23" xfId="10821"/>
    <cellStyle name="Check Cell 13 3 24" xfId="10822"/>
    <cellStyle name="Check Cell 13 3 25" xfId="10823"/>
    <cellStyle name="Check Cell 13 3 26" xfId="10824"/>
    <cellStyle name="Check Cell 13 3 27" xfId="10825"/>
    <cellStyle name="Check Cell 13 3 28" xfId="10826"/>
    <cellStyle name="Check Cell 13 3 29" xfId="10827"/>
    <cellStyle name="Check Cell 13 3 3" xfId="10828"/>
    <cellStyle name="Check Cell 13 3 3 2" xfId="10829"/>
    <cellStyle name="Check Cell 13 3 3 2 2" xfId="10830"/>
    <cellStyle name="Check Cell 13 3 3 3" xfId="10831"/>
    <cellStyle name="Check Cell 13 3 3 3 2" xfId="10832"/>
    <cellStyle name="Check Cell 13 3 3 4" xfId="10833"/>
    <cellStyle name="Check Cell 13 3 3 4 2" xfId="10834"/>
    <cellStyle name="Check Cell 13 3 3 5" xfId="10835"/>
    <cellStyle name="Check Cell 13 3 30" xfId="10836"/>
    <cellStyle name="Check Cell 13 3 31" xfId="10837"/>
    <cellStyle name="Check Cell 13 3 32" xfId="10838"/>
    <cellStyle name="Check Cell 13 3 33" xfId="10839"/>
    <cellStyle name="Check Cell 13 3 34" xfId="10840"/>
    <cellStyle name="Check Cell 13 3 35" xfId="10841"/>
    <cellStyle name="Check Cell 13 3 36" xfId="10842"/>
    <cellStyle name="Check Cell 13 3 37" xfId="10843"/>
    <cellStyle name="Check Cell 13 3 38" xfId="10844"/>
    <cellStyle name="Check Cell 13 3 39" xfId="10845"/>
    <cellStyle name="Check Cell 13 3 4" xfId="10846"/>
    <cellStyle name="Check Cell 13 3 4 2" xfId="10847"/>
    <cellStyle name="Check Cell 13 3 4 2 2" xfId="10848"/>
    <cellStyle name="Check Cell 13 3 4 3" xfId="10849"/>
    <cellStyle name="Check Cell 13 3 4 3 2" xfId="10850"/>
    <cellStyle name="Check Cell 13 3 4 4" xfId="10851"/>
    <cellStyle name="Check Cell 13 3 4 4 2" xfId="10852"/>
    <cellStyle name="Check Cell 13 3 4 5" xfId="10853"/>
    <cellStyle name="Check Cell 13 3 40" xfId="10854"/>
    <cellStyle name="Check Cell 13 3 41" xfId="10855"/>
    <cellStyle name="Check Cell 13 3 42" xfId="10856"/>
    <cellStyle name="Check Cell 13 3 43" xfId="10857"/>
    <cellStyle name="Check Cell 13 3 44" xfId="10858"/>
    <cellStyle name="Check Cell 13 3 45" xfId="10859"/>
    <cellStyle name="Check Cell 13 3 46" xfId="10860"/>
    <cellStyle name="Check Cell 13 3 47" xfId="10861"/>
    <cellStyle name="Check Cell 13 3 48" xfId="10862"/>
    <cellStyle name="Check Cell 13 3 49" xfId="10863"/>
    <cellStyle name="Check Cell 13 3 5" xfId="10864"/>
    <cellStyle name="Check Cell 13 3 5 2" xfId="10865"/>
    <cellStyle name="Check Cell 13 3 5 2 2" xfId="10866"/>
    <cellStyle name="Check Cell 13 3 5 3" xfId="10867"/>
    <cellStyle name="Check Cell 13 3 5 3 2" xfId="10868"/>
    <cellStyle name="Check Cell 13 3 5 4" xfId="10869"/>
    <cellStyle name="Check Cell 13 3 5 4 2" xfId="10870"/>
    <cellStyle name="Check Cell 13 3 5 5" xfId="10871"/>
    <cellStyle name="Check Cell 13 3 50" xfId="10872"/>
    <cellStyle name="Check Cell 13 3 51" xfId="10873"/>
    <cellStyle name="Check Cell 13 3 6" xfId="10874"/>
    <cellStyle name="Check Cell 13 3 6 2" xfId="10875"/>
    <cellStyle name="Check Cell 13 3 6 2 2" xfId="10876"/>
    <cellStyle name="Check Cell 13 3 6 3" xfId="10877"/>
    <cellStyle name="Check Cell 13 3 6 3 2" xfId="10878"/>
    <cellStyle name="Check Cell 13 3 6 4" xfId="10879"/>
    <cellStyle name="Check Cell 13 3 6 4 2" xfId="10880"/>
    <cellStyle name="Check Cell 13 3 6 5" xfId="10881"/>
    <cellStyle name="Check Cell 13 3 7" xfId="10882"/>
    <cellStyle name="Check Cell 13 3 7 2" xfId="10883"/>
    <cellStyle name="Check Cell 13 3 7 2 2" xfId="10884"/>
    <cellStyle name="Check Cell 13 3 7 3" xfId="10885"/>
    <cellStyle name="Check Cell 13 3 7 3 2" xfId="10886"/>
    <cellStyle name="Check Cell 13 3 7 4" xfId="10887"/>
    <cellStyle name="Check Cell 13 3 7 4 2" xfId="10888"/>
    <cellStyle name="Check Cell 13 3 7 5" xfId="10889"/>
    <cellStyle name="Check Cell 13 3 8" xfId="10890"/>
    <cellStyle name="Check Cell 13 3 8 2" xfId="10891"/>
    <cellStyle name="Check Cell 13 3 8 2 2" xfId="10892"/>
    <cellStyle name="Check Cell 13 3 8 3" xfId="10893"/>
    <cellStyle name="Check Cell 13 3 8 3 2" xfId="10894"/>
    <cellStyle name="Check Cell 13 3 8 4" xfId="10895"/>
    <cellStyle name="Check Cell 13 3 8 4 2" xfId="10896"/>
    <cellStyle name="Check Cell 13 3 8 5" xfId="10897"/>
    <cellStyle name="Check Cell 13 3 9" xfId="10898"/>
    <cellStyle name="Check Cell 13 3 9 2" xfId="10899"/>
    <cellStyle name="Check Cell 13 3 9 2 2" xfId="10900"/>
    <cellStyle name="Check Cell 13 3 9 3" xfId="10901"/>
    <cellStyle name="Check Cell 13 3 9 3 2" xfId="10902"/>
    <cellStyle name="Check Cell 13 3 9 4" xfId="10903"/>
    <cellStyle name="Check Cell 13 3 9 4 2" xfId="10904"/>
    <cellStyle name="Check Cell 13 3 9 5" xfId="10905"/>
    <cellStyle name="Check Cell 13 30" xfId="10906"/>
    <cellStyle name="Check Cell 13 31" xfId="10907"/>
    <cellStyle name="Check Cell 13 32" xfId="10908"/>
    <cellStyle name="Check Cell 13 33" xfId="10909"/>
    <cellStyle name="Check Cell 13 34" xfId="10910"/>
    <cellStyle name="Check Cell 13 35" xfId="10911"/>
    <cellStyle name="Check Cell 13 36" xfId="10912"/>
    <cellStyle name="Check Cell 13 37" xfId="10913"/>
    <cellStyle name="Check Cell 13 38" xfId="10914"/>
    <cellStyle name="Check Cell 13 39" xfId="10915"/>
    <cellStyle name="Check Cell 13 4" xfId="10916"/>
    <cellStyle name="Check Cell 13 4 10" xfId="10917"/>
    <cellStyle name="Check Cell 13 4 10 2" xfId="10918"/>
    <cellStyle name="Check Cell 13 4 10 2 2" xfId="10919"/>
    <cellStyle name="Check Cell 13 4 10 3" xfId="10920"/>
    <cellStyle name="Check Cell 13 4 10 3 2" xfId="10921"/>
    <cellStyle name="Check Cell 13 4 10 4" xfId="10922"/>
    <cellStyle name="Check Cell 13 4 10 4 2" xfId="10923"/>
    <cellStyle name="Check Cell 13 4 10 5" xfId="10924"/>
    <cellStyle name="Check Cell 13 4 11" xfId="10925"/>
    <cellStyle name="Check Cell 13 4 11 2" xfId="10926"/>
    <cellStyle name="Check Cell 13 4 11 2 2" xfId="10927"/>
    <cellStyle name="Check Cell 13 4 11 3" xfId="10928"/>
    <cellStyle name="Check Cell 13 4 11 3 2" xfId="10929"/>
    <cellStyle name="Check Cell 13 4 11 4" xfId="10930"/>
    <cellStyle name="Check Cell 13 4 11 4 2" xfId="10931"/>
    <cellStyle name="Check Cell 13 4 11 5" xfId="10932"/>
    <cellStyle name="Check Cell 13 4 12" xfId="10933"/>
    <cellStyle name="Check Cell 13 4 12 2" xfId="10934"/>
    <cellStyle name="Check Cell 13 4 12 2 2" xfId="10935"/>
    <cellStyle name="Check Cell 13 4 12 3" xfId="10936"/>
    <cellStyle name="Check Cell 13 4 12 3 2" xfId="10937"/>
    <cellStyle name="Check Cell 13 4 12 4" xfId="10938"/>
    <cellStyle name="Check Cell 13 4 12 4 2" xfId="10939"/>
    <cellStyle name="Check Cell 13 4 12 5" xfId="10940"/>
    <cellStyle name="Check Cell 13 4 13" xfId="10941"/>
    <cellStyle name="Check Cell 13 4 13 2" xfId="10942"/>
    <cellStyle name="Check Cell 13 4 13 2 2" xfId="10943"/>
    <cellStyle name="Check Cell 13 4 13 3" xfId="10944"/>
    <cellStyle name="Check Cell 13 4 13 3 2" xfId="10945"/>
    <cellStyle name="Check Cell 13 4 13 4" xfId="10946"/>
    <cellStyle name="Check Cell 13 4 13 4 2" xfId="10947"/>
    <cellStyle name="Check Cell 13 4 13 5" xfId="10948"/>
    <cellStyle name="Check Cell 13 4 14" xfId="10949"/>
    <cellStyle name="Check Cell 13 4 14 2" xfId="10950"/>
    <cellStyle name="Check Cell 13 4 14 2 2" xfId="10951"/>
    <cellStyle name="Check Cell 13 4 14 3" xfId="10952"/>
    <cellStyle name="Check Cell 13 4 14 3 2" xfId="10953"/>
    <cellStyle name="Check Cell 13 4 14 4" xfId="10954"/>
    <cellStyle name="Check Cell 13 4 14 4 2" xfId="10955"/>
    <cellStyle name="Check Cell 13 4 14 5" xfId="10956"/>
    <cellStyle name="Check Cell 13 4 15" xfId="10957"/>
    <cellStyle name="Check Cell 13 4 15 2" xfId="10958"/>
    <cellStyle name="Check Cell 13 4 16" xfId="10959"/>
    <cellStyle name="Check Cell 13 4 16 2" xfId="10960"/>
    <cellStyle name="Check Cell 13 4 17" xfId="10961"/>
    <cellStyle name="Check Cell 13 4 17 2" xfId="10962"/>
    <cellStyle name="Check Cell 13 4 18" xfId="10963"/>
    <cellStyle name="Check Cell 13 4 18 2" xfId="10964"/>
    <cellStyle name="Check Cell 13 4 19" xfId="10965"/>
    <cellStyle name="Check Cell 13 4 19 2" xfId="10966"/>
    <cellStyle name="Check Cell 13 4 2" xfId="10967"/>
    <cellStyle name="Check Cell 13 4 2 2" xfId="10968"/>
    <cellStyle name="Check Cell 13 4 2 2 2" xfId="10969"/>
    <cellStyle name="Check Cell 13 4 2 3" xfId="10970"/>
    <cellStyle name="Check Cell 13 4 2 3 2" xfId="10971"/>
    <cellStyle name="Check Cell 13 4 2 4" xfId="10972"/>
    <cellStyle name="Check Cell 13 4 2 4 2" xfId="10973"/>
    <cellStyle name="Check Cell 13 4 2 5" xfId="10974"/>
    <cellStyle name="Check Cell 13 4 20" xfId="10975"/>
    <cellStyle name="Check Cell 13 4 20 2" xfId="10976"/>
    <cellStyle name="Check Cell 13 4 21" xfId="10977"/>
    <cellStyle name="Check Cell 13 4 22" xfId="10978"/>
    <cellStyle name="Check Cell 13 4 23" xfId="10979"/>
    <cellStyle name="Check Cell 13 4 24" xfId="10980"/>
    <cellStyle name="Check Cell 13 4 25" xfId="10981"/>
    <cellStyle name="Check Cell 13 4 26" xfId="10982"/>
    <cellStyle name="Check Cell 13 4 27" xfId="10983"/>
    <cellStyle name="Check Cell 13 4 28" xfId="10984"/>
    <cellStyle name="Check Cell 13 4 29" xfId="10985"/>
    <cellStyle name="Check Cell 13 4 3" xfId="10986"/>
    <cellStyle name="Check Cell 13 4 3 2" xfId="10987"/>
    <cellStyle name="Check Cell 13 4 3 2 2" xfId="10988"/>
    <cellStyle name="Check Cell 13 4 3 3" xfId="10989"/>
    <cellStyle name="Check Cell 13 4 3 3 2" xfId="10990"/>
    <cellStyle name="Check Cell 13 4 3 4" xfId="10991"/>
    <cellStyle name="Check Cell 13 4 3 4 2" xfId="10992"/>
    <cellStyle name="Check Cell 13 4 3 5" xfId="10993"/>
    <cellStyle name="Check Cell 13 4 30" xfId="10994"/>
    <cellStyle name="Check Cell 13 4 31" xfId="10995"/>
    <cellStyle name="Check Cell 13 4 32" xfId="10996"/>
    <cellStyle name="Check Cell 13 4 33" xfId="10997"/>
    <cellStyle name="Check Cell 13 4 34" xfId="10998"/>
    <cellStyle name="Check Cell 13 4 35" xfId="10999"/>
    <cellStyle name="Check Cell 13 4 36" xfId="11000"/>
    <cellStyle name="Check Cell 13 4 37" xfId="11001"/>
    <cellStyle name="Check Cell 13 4 38" xfId="11002"/>
    <cellStyle name="Check Cell 13 4 39" xfId="11003"/>
    <cellStyle name="Check Cell 13 4 4" xfId="11004"/>
    <cellStyle name="Check Cell 13 4 4 2" xfId="11005"/>
    <cellStyle name="Check Cell 13 4 4 2 2" xfId="11006"/>
    <cellStyle name="Check Cell 13 4 4 3" xfId="11007"/>
    <cellStyle name="Check Cell 13 4 4 3 2" xfId="11008"/>
    <cellStyle name="Check Cell 13 4 4 4" xfId="11009"/>
    <cellStyle name="Check Cell 13 4 4 4 2" xfId="11010"/>
    <cellStyle name="Check Cell 13 4 4 5" xfId="11011"/>
    <cellStyle name="Check Cell 13 4 40" xfId="11012"/>
    <cellStyle name="Check Cell 13 4 41" xfId="11013"/>
    <cellStyle name="Check Cell 13 4 42" xfId="11014"/>
    <cellStyle name="Check Cell 13 4 43" xfId="11015"/>
    <cellStyle name="Check Cell 13 4 44" xfId="11016"/>
    <cellStyle name="Check Cell 13 4 45" xfId="11017"/>
    <cellStyle name="Check Cell 13 4 46" xfId="11018"/>
    <cellStyle name="Check Cell 13 4 47" xfId="11019"/>
    <cellStyle name="Check Cell 13 4 48" xfId="11020"/>
    <cellStyle name="Check Cell 13 4 49" xfId="11021"/>
    <cellStyle name="Check Cell 13 4 5" xfId="11022"/>
    <cellStyle name="Check Cell 13 4 5 2" xfId="11023"/>
    <cellStyle name="Check Cell 13 4 5 2 2" xfId="11024"/>
    <cellStyle name="Check Cell 13 4 5 3" xfId="11025"/>
    <cellStyle name="Check Cell 13 4 5 3 2" xfId="11026"/>
    <cellStyle name="Check Cell 13 4 5 4" xfId="11027"/>
    <cellStyle name="Check Cell 13 4 5 4 2" xfId="11028"/>
    <cellStyle name="Check Cell 13 4 5 5" xfId="11029"/>
    <cellStyle name="Check Cell 13 4 50" xfId="11030"/>
    <cellStyle name="Check Cell 13 4 51" xfId="11031"/>
    <cellStyle name="Check Cell 13 4 6" xfId="11032"/>
    <cellStyle name="Check Cell 13 4 6 2" xfId="11033"/>
    <cellStyle name="Check Cell 13 4 6 2 2" xfId="11034"/>
    <cellStyle name="Check Cell 13 4 6 3" xfId="11035"/>
    <cellStyle name="Check Cell 13 4 6 3 2" xfId="11036"/>
    <cellStyle name="Check Cell 13 4 6 4" xfId="11037"/>
    <cellStyle name="Check Cell 13 4 6 4 2" xfId="11038"/>
    <cellStyle name="Check Cell 13 4 6 5" xfId="11039"/>
    <cellStyle name="Check Cell 13 4 7" xfId="11040"/>
    <cellStyle name="Check Cell 13 4 7 2" xfId="11041"/>
    <cellStyle name="Check Cell 13 4 7 2 2" xfId="11042"/>
    <cellStyle name="Check Cell 13 4 7 3" xfId="11043"/>
    <cellStyle name="Check Cell 13 4 7 3 2" xfId="11044"/>
    <cellStyle name="Check Cell 13 4 7 4" xfId="11045"/>
    <cellStyle name="Check Cell 13 4 7 4 2" xfId="11046"/>
    <cellStyle name="Check Cell 13 4 7 5" xfId="11047"/>
    <cellStyle name="Check Cell 13 4 8" xfId="11048"/>
    <cellStyle name="Check Cell 13 4 8 2" xfId="11049"/>
    <cellStyle name="Check Cell 13 4 8 2 2" xfId="11050"/>
    <cellStyle name="Check Cell 13 4 8 3" xfId="11051"/>
    <cellStyle name="Check Cell 13 4 8 3 2" xfId="11052"/>
    <cellStyle name="Check Cell 13 4 8 4" xfId="11053"/>
    <cellStyle name="Check Cell 13 4 8 4 2" xfId="11054"/>
    <cellStyle name="Check Cell 13 4 8 5" xfId="11055"/>
    <cellStyle name="Check Cell 13 4 9" xfId="11056"/>
    <cellStyle name="Check Cell 13 4 9 2" xfId="11057"/>
    <cellStyle name="Check Cell 13 4 9 2 2" xfId="11058"/>
    <cellStyle name="Check Cell 13 4 9 3" xfId="11059"/>
    <cellStyle name="Check Cell 13 4 9 3 2" xfId="11060"/>
    <cellStyle name="Check Cell 13 4 9 4" xfId="11061"/>
    <cellStyle name="Check Cell 13 4 9 4 2" xfId="11062"/>
    <cellStyle name="Check Cell 13 4 9 5" xfId="11063"/>
    <cellStyle name="Check Cell 13 40" xfId="11064"/>
    <cellStyle name="Check Cell 13 41" xfId="11065"/>
    <cellStyle name="Check Cell 13 42" xfId="11066"/>
    <cellStyle name="Check Cell 13 43" xfId="11067"/>
    <cellStyle name="Check Cell 13 44" xfId="11068"/>
    <cellStyle name="Check Cell 13 45" xfId="11069"/>
    <cellStyle name="Check Cell 13 46" xfId="11070"/>
    <cellStyle name="Check Cell 13 47" xfId="11071"/>
    <cellStyle name="Check Cell 13 48" xfId="11072"/>
    <cellStyle name="Check Cell 13 49" xfId="11073"/>
    <cellStyle name="Check Cell 13 5" xfId="11074"/>
    <cellStyle name="Check Cell 13 5 2" xfId="11075"/>
    <cellStyle name="Check Cell 13 5 2 2" xfId="11076"/>
    <cellStyle name="Check Cell 13 5 3" xfId="11077"/>
    <cellStyle name="Check Cell 13 5 3 2" xfId="11078"/>
    <cellStyle name="Check Cell 13 5 4" xfId="11079"/>
    <cellStyle name="Check Cell 13 5 4 2" xfId="11080"/>
    <cellStyle name="Check Cell 13 5 5" xfId="11081"/>
    <cellStyle name="Check Cell 13 50" xfId="11082"/>
    <cellStyle name="Check Cell 13 51" xfId="11083"/>
    <cellStyle name="Check Cell 13 52" xfId="11084"/>
    <cellStyle name="Check Cell 13 53" xfId="11085"/>
    <cellStyle name="Check Cell 13 54" xfId="11086"/>
    <cellStyle name="Check Cell 13 6" xfId="11087"/>
    <cellStyle name="Check Cell 13 6 2" xfId="11088"/>
    <cellStyle name="Check Cell 13 6 2 2" xfId="11089"/>
    <cellStyle name="Check Cell 13 6 3" xfId="11090"/>
    <cellStyle name="Check Cell 13 6 3 2" xfId="11091"/>
    <cellStyle name="Check Cell 13 6 4" xfId="11092"/>
    <cellStyle name="Check Cell 13 6 4 2" xfId="11093"/>
    <cellStyle name="Check Cell 13 6 5" xfId="11094"/>
    <cellStyle name="Check Cell 13 7" xfId="11095"/>
    <cellStyle name="Check Cell 13 7 2" xfId="11096"/>
    <cellStyle name="Check Cell 13 7 2 2" xfId="11097"/>
    <cellStyle name="Check Cell 13 7 3" xfId="11098"/>
    <cellStyle name="Check Cell 13 7 3 2" xfId="11099"/>
    <cellStyle name="Check Cell 13 7 4" xfId="11100"/>
    <cellStyle name="Check Cell 13 7 4 2" xfId="11101"/>
    <cellStyle name="Check Cell 13 7 5" xfId="11102"/>
    <cellStyle name="Check Cell 13 8" xfId="11103"/>
    <cellStyle name="Check Cell 13 8 2" xfId="11104"/>
    <cellStyle name="Check Cell 13 8 2 2" xfId="11105"/>
    <cellStyle name="Check Cell 13 8 3" xfId="11106"/>
    <cellStyle name="Check Cell 13 8 3 2" xfId="11107"/>
    <cellStyle name="Check Cell 13 8 4" xfId="11108"/>
    <cellStyle name="Check Cell 13 8 4 2" xfId="11109"/>
    <cellStyle name="Check Cell 13 8 5" xfId="11110"/>
    <cellStyle name="Check Cell 13 9" xfId="11111"/>
    <cellStyle name="Check Cell 13 9 2" xfId="11112"/>
    <cellStyle name="Check Cell 13 9 2 2" xfId="11113"/>
    <cellStyle name="Check Cell 13 9 3" xfId="11114"/>
    <cellStyle name="Check Cell 13 9 3 2" xfId="11115"/>
    <cellStyle name="Check Cell 13 9 4" xfId="11116"/>
    <cellStyle name="Check Cell 13 9 4 2" xfId="11117"/>
    <cellStyle name="Check Cell 13 9 5" xfId="11118"/>
    <cellStyle name="Check Cell 14" xfId="11119"/>
    <cellStyle name="Check Cell 14 10" xfId="11120"/>
    <cellStyle name="Check Cell 14 10 2" xfId="11121"/>
    <cellStyle name="Check Cell 14 10 2 2" xfId="11122"/>
    <cellStyle name="Check Cell 14 10 3" xfId="11123"/>
    <cellStyle name="Check Cell 14 10 3 2" xfId="11124"/>
    <cellStyle name="Check Cell 14 10 4" xfId="11125"/>
    <cellStyle name="Check Cell 14 10 4 2" xfId="11126"/>
    <cellStyle name="Check Cell 14 10 5" xfId="11127"/>
    <cellStyle name="Check Cell 14 11" xfId="11128"/>
    <cellStyle name="Check Cell 14 11 2" xfId="11129"/>
    <cellStyle name="Check Cell 14 11 2 2" xfId="11130"/>
    <cellStyle name="Check Cell 14 11 3" xfId="11131"/>
    <cellStyle name="Check Cell 14 11 3 2" xfId="11132"/>
    <cellStyle name="Check Cell 14 11 4" xfId="11133"/>
    <cellStyle name="Check Cell 14 11 4 2" xfId="11134"/>
    <cellStyle name="Check Cell 14 11 5" xfId="11135"/>
    <cellStyle name="Check Cell 14 12" xfId="11136"/>
    <cellStyle name="Check Cell 14 12 2" xfId="11137"/>
    <cellStyle name="Check Cell 14 12 2 2" xfId="11138"/>
    <cellStyle name="Check Cell 14 12 3" xfId="11139"/>
    <cellStyle name="Check Cell 14 12 3 2" xfId="11140"/>
    <cellStyle name="Check Cell 14 12 4" xfId="11141"/>
    <cellStyle name="Check Cell 14 12 4 2" xfId="11142"/>
    <cellStyle name="Check Cell 14 12 5" xfId="11143"/>
    <cellStyle name="Check Cell 14 13" xfId="11144"/>
    <cellStyle name="Check Cell 14 13 2" xfId="11145"/>
    <cellStyle name="Check Cell 14 13 2 2" xfId="11146"/>
    <cellStyle name="Check Cell 14 13 3" xfId="11147"/>
    <cellStyle name="Check Cell 14 13 3 2" xfId="11148"/>
    <cellStyle name="Check Cell 14 13 4" xfId="11149"/>
    <cellStyle name="Check Cell 14 13 4 2" xfId="11150"/>
    <cellStyle name="Check Cell 14 13 5" xfId="11151"/>
    <cellStyle name="Check Cell 14 14" xfId="11152"/>
    <cellStyle name="Check Cell 14 14 2" xfId="11153"/>
    <cellStyle name="Check Cell 14 14 2 2" xfId="11154"/>
    <cellStyle name="Check Cell 14 14 3" xfId="11155"/>
    <cellStyle name="Check Cell 14 14 3 2" xfId="11156"/>
    <cellStyle name="Check Cell 14 14 4" xfId="11157"/>
    <cellStyle name="Check Cell 14 14 4 2" xfId="11158"/>
    <cellStyle name="Check Cell 14 14 5" xfId="11159"/>
    <cellStyle name="Check Cell 14 15" xfId="11160"/>
    <cellStyle name="Check Cell 14 15 2" xfId="11161"/>
    <cellStyle name="Check Cell 14 15 2 2" xfId="11162"/>
    <cellStyle name="Check Cell 14 15 3" xfId="11163"/>
    <cellStyle name="Check Cell 14 15 3 2" xfId="11164"/>
    <cellStyle name="Check Cell 14 15 4" xfId="11165"/>
    <cellStyle name="Check Cell 14 15 4 2" xfId="11166"/>
    <cellStyle name="Check Cell 14 15 5" xfId="11167"/>
    <cellStyle name="Check Cell 14 16" xfId="11168"/>
    <cellStyle name="Check Cell 14 16 2" xfId="11169"/>
    <cellStyle name="Check Cell 14 16 2 2" xfId="11170"/>
    <cellStyle name="Check Cell 14 16 3" xfId="11171"/>
    <cellStyle name="Check Cell 14 16 3 2" xfId="11172"/>
    <cellStyle name="Check Cell 14 16 4" xfId="11173"/>
    <cellStyle name="Check Cell 14 16 4 2" xfId="11174"/>
    <cellStyle name="Check Cell 14 16 5" xfId="11175"/>
    <cellStyle name="Check Cell 14 17" xfId="11176"/>
    <cellStyle name="Check Cell 14 17 2" xfId="11177"/>
    <cellStyle name="Check Cell 14 17 2 2" xfId="11178"/>
    <cellStyle name="Check Cell 14 17 3" xfId="11179"/>
    <cellStyle name="Check Cell 14 17 3 2" xfId="11180"/>
    <cellStyle name="Check Cell 14 17 4" xfId="11181"/>
    <cellStyle name="Check Cell 14 17 4 2" xfId="11182"/>
    <cellStyle name="Check Cell 14 17 5" xfId="11183"/>
    <cellStyle name="Check Cell 14 18" xfId="11184"/>
    <cellStyle name="Check Cell 14 18 2" xfId="11185"/>
    <cellStyle name="Check Cell 14 19" xfId="11186"/>
    <cellStyle name="Check Cell 14 19 2" xfId="11187"/>
    <cellStyle name="Check Cell 14 2" xfId="11188"/>
    <cellStyle name="Check Cell 14 2 10" xfId="11189"/>
    <cellStyle name="Check Cell 14 2 10 2" xfId="11190"/>
    <cellStyle name="Check Cell 14 2 10 2 2" xfId="11191"/>
    <cellStyle name="Check Cell 14 2 10 3" xfId="11192"/>
    <cellStyle name="Check Cell 14 2 10 3 2" xfId="11193"/>
    <cellStyle name="Check Cell 14 2 10 4" xfId="11194"/>
    <cellStyle name="Check Cell 14 2 10 4 2" xfId="11195"/>
    <cellStyle name="Check Cell 14 2 10 5" xfId="11196"/>
    <cellStyle name="Check Cell 14 2 11" xfId="11197"/>
    <cellStyle name="Check Cell 14 2 11 2" xfId="11198"/>
    <cellStyle name="Check Cell 14 2 11 2 2" xfId="11199"/>
    <cellStyle name="Check Cell 14 2 11 3" xfId="11200"/>
    <cellStyle name="Check Cell 14 2 11 3 2" xfId="11201"/>
    <cellStyle name="Check Cell 14 2 11 4" xfId="11202"/>
    <cellStyle name="Check Cell 14 2 11 4 2" xfId="11203"/>
    <cellStyle name="Check Cell 14 2 11 5" xfId="11204"/>
    <cellStyle name="Check Cell 14 2 12" xfId="11205"/>
    <cellStyle name="Check Cell 14 2 12 2" xfId="11206"/>
    <cellStyle name="Check Cell 14 2 12 2 2" xfId="11207"/>
    <cellStyle name="Check Cell 14 2 12 3" xfId="11208"/>
    <cellStyle name="Check Cell 14 2 12 3 2" xfId="11209"/>
    <cellStyle name="Check Cell 14 2 12 4" xfId="11210"/>
    <cellStyle name="Check Cell 14 2 12 4 2" xfId="11211"/>
    <cellStyle name="Check Cell 14 2 12 5" xfId="11212"/>
    <cellStyle name="Check Cell 14 2 13" xfId="11213"/>
    <cellStyle name="Check Cell 14 2 13 2" xfId="11214"/>
    <cellStyle name="Check Cell 14 2 13 2 2" xfId="11215"/>
    <cellStyle name="Check Cell 14 2 13 3" xfId="11216"/>
    <cellStyle name="Check Cell 14 2 13 3 2" xfId="11217"/>
    <cellStyle name="Check Cell 14 2 13 4" xfId="11218"/>
    <cellStyle name="Check Cell 14 2 13 4 2" xfId="11219"/>
    <cellStyle name="Check Cell 14 2 13 5" xfId="11220"/>
    <cellStyle name="Check Cell 14 2 14" xfId="11221"/>
    <cellStyle name="Check Cell 14 2 14 2" xfId="11222"/>
    <cellStyle name="Check Cell 14 2 14 2 2" xfId="11223"/>
    <cellStyle name="Check Cell 14 2 14 3" xfId="11224"/>
    <cellStyle name="Check Cell 14 2 14 3 2" xfId="11225"/>
    <cellStyle name="Check Cell 14 2 14 4" xfId="11226"/>
    <cellStyle name="Check Cell 14 2 14 4 2" xfId="11227"/>
    <cellStyle name="Check Cell 14 2 14 5" xfId="11228"/>
    <cellStyle name="Check Cell 14 2 15" xfId="11229"/>
    <cellStyle name="Check Cell 14 2 15 2" xfId="11230"/>
    <cellStyle name="Check Cell 14 2 16" xfId="11231"/>
    <cellStyle name="Check Cell 14 2 16 2" xfId="11232"/>
    <cellStyle name="Check Cell 14 2 17" xfId="11233"/>
    <cellStyle name="Check Cell 14 2 17 2" xfId="11234"/>
    <cellStyle name="Check Cell 14 2 18" xfId="11235"/>
    <cellStyle name="Check Cell 14 2 18 2" xfId="11236"/>
    <cellStyle name="Check Cell 14 2 19" xfId="11237"/>
    <cellStyle name="Check Cell 14 2 19 2" xfId="11238"/>
    <cellStyle name="Check Cell 14 2 2" xfId="11239"/>
    <cellStyle name="Check Cell 14 2 2 2" xfId="11240"/>
    <cellStyle name="Check Cell 14 2 2 2 2" xfId="11241"/>
    <cellStyle name="Check Cell 14 2 2 3" xfId="11242"/>
    <cellStyle name="Check Cell 14 2 2 3 2" xfId="11243"/>
    <cellStyle name="Check Cell 14 2 2 4" xfId="11244"/>
    <cellStyle name="Check Cell 14 2 2 4 2" xfId="11245"/>
    <cellStyle name="Check Cell 14 2 2 5" xfId="11246"/>
    <cellStyle name="Check Cell 14 2 20" xfId="11247"/>
    <cellStyle name="Check Cell 14 2 21" xfId="11248"/>
    <cellStyle name="Check Cell 14 2 22" xfId="11249"/>
    <cellStyle name="Check Cell 14 2 23" xfId="11250"/>
    <cellStyle name="Check Cell 14 2 24" xfId="11251"/>
    <cellStyle name="Check Cell 14 2 25" xfId="11252"/>
    <cellStyle name="Check Cell 14 2 26" xfId="11253"/>
    <cellStyle name="Check Cell 14 2 27" xfId="11254"/>
    <cellStyle name="Check Cell 14 2 28" xfId="11255"/>
    <cellStyle name="Check Cell 14 2 29" xfId="11256"/>
    <cellStyle name="Check Cell 14 2 3" xfId="11257"/>
    <cellStyle name="Check Cell 14 2 3 2" xfId="11258"/>
    <cellStyle name="Check Cell 14 2 3 2 2" xfId="11259"/>
    <cellStyle name="Check Cell 14 2 3 3" xfId="11260"/>
    <cellStyle name="Check Cell 14 2 3 3 2" xfId="11261"/>
    <cellStyle name="Check Cell 14 2 3 4" xfId="11262"/>
    <cellStyle name="Check Cell 14 2 3 4 2" xfId="11263"/>
    <cellStyle name="Check Cell 14 2 3 5" xfId="11264"/>
    <cellStyle name="Check Cell 14 2 30" xfId="11265"/>
    <cellStyle name="Check Cell 14 2 31" xfId="11266"/>
    <cellStyle name="Check Cell 14 2 32" xfId="11267"/>
    <cellStyle name="Check Cell 14 2 33" xfId="11268"/>
    <cellStyle name="Check Cell 14 2 34" xfId="11269"/>
    <cellStyle name="Check Cell 14 2 35" xfId="11270"/>
    <cellStyle name="Check Cell 14 2 36" xfId="11271"/>
    <cellStyle name="Check Cell 14 2 37" xfId="11272"/>
    <cellStyle name="Check Cell 14 2 38" xfId="11273"/>
    <cellStyle name="Check Cell 14 2 39" xfId="11274"/>
    <cellStyle name="Check Cell 14 2 4" xfId="11275"/>
    <cellStyle name="Check Cell 14 2 4 2" xfId="11276"/>
    <cellStyle name="Check Cell 14 2 4 2 2" xfId="11277"/>
    <cellStyle name="Check Cell 14 2 4 3" xfId="11278"/>
    <cellStyle name="Check Cell 14 2 4 3 2" xfId="11279"/>
    <cellStyle name="Check Cell 14 2 4 4" xfId="11280"/>
    <cellStyle name="Check Cell 14 2 4 4 2" xfId="11281"/>
    <cellStyle name="Check Cell 14 2 4 5" xfId="11282"/>
    <cellStyle name="Check Cell 14 2 40" xfId="11283"/>
    <cellStyle name="Check Cell 14 2 41" xfId="11284"/>
    <cellStyle name="Check Cell 14 2 42" xfId="11285"/>
    <cellStyle name="Check Cell 14 2 43" xfId="11286"/>
    <cellStyle name="Check Cell 14 2 44" xfId="11287"/>
    <cellStyle name="Check Cell 14 2 45" xfId="11288"/>
    <cellStyle name="Check Cell 14 2 46" xfId="11289"/>
    <cellStyle name="Check Cell 14 2 47" xfId="11290"/>
    <cellStyle name="Check Cell 14 2 48" xfId="11291"/>
    <cellStyle name="Check Cell 14 2 49" xfId="11292"/>
    <cellStyle name="Check Cell 14 2 5" xfId="11293"/>
    <cellStyle name="Check Cell 14 2 5 2" xfId="11294"/>
    <cellStyle name="Check Cell 14 2 5 2 2" xfId="11295"/>
    <cellStyle name="Check Cell 14 2 5 3" xfId="11296"/>
    <cellStyle name="Check Cell 14 2 5 3 2" xfId="11297"/>
    <cellStyle name="Check Cell 14 2 5 4" xfId="11298"/>
    <cellStyle name="Check Cell 14 2 5 4 2" xfId="11299"/>
    <cellStyle name="Check Cell 14 2 5 5" xfId="11300"/>
    <cellStyle name="Check Cell 14 2 50" xfId="11301"/>
    <cellStyle name="Check Cell 14 2 51" xfId="11302"/>
    <cellStyle name="Check Cell 14 2 6" xfId="11303"/>
    <cellStyle name="Check Cell 14 2 6 2" xfId="11304"/>
    <cellStyle name="Check Cell 14 2 6 2 2" xfId="11305"/>
    <cellStyle name="Check Cell 14 2 6 3" xfId="11306"/>
    <cellStyle name="Check Cell 14 2 6 3 2" xfId="11307"/>
    <cellStyle name="Check Cell 14 2 6 4" xfId="11308"/>
    <cellStyle name="Check Cell 14 2 6 4 2" xfId="11309"/>
    <cellStyle name="Check Cell 14 2 6 5" xfId="11310"/>
    <cellStyle name="Check Cell 14 2 7" xfId="11311"/>
    <cellStyle name="Check Cell 14 2 7 2" xfId="11312"/>
    <cellStyle name="Check Cell 14 2 7 2 2" xfId="11313"/>
    <cellStyle name="Check Cell 14 2 7 3" xfId="11314"/>
    <cellStyle name="Check Cell 14 2 7 3 2" xfId="11315"/>
    <cellStyle name="Check Cell 14 2 7 4" xfId="11316"/>
    <cellStyle name="Check Cell 14 2 7 4 2" xfId="11317"/>
    <cellStyle name="Check Cell 14 2 7 5" xfId="11318"/>
    <cellStyle name="Check Cell 14 2 8" xfId="11319"/>
    <cellStyle name="Check Cell 14 2 8 2" xfId="11320"/>
    <cellStyle name="Check Cell 14 2 8 2 2" xfId="11321"/>
    <cellStyle name="Check Cell 14 2 8 3" xfId="11322"/>
    <cellStyle name="Check Cell 14 2 8 3 2" xfId="11323"/>
    <cellStyle name="Check Cell 14 2 8 4" xfId="11324"/>
    <cellStyle name="Check Cell 14 2 8 4 2" xfId="11325"/>
    <cellStyle name="Check Cell 14 2 8 5" xfId="11326"/>
    <cellStyle name="Check Cell 14 2 9" xfId="11327"/>
    <cellStyle name="Check Cell 14 2 9 2" xfId="11328"/>
    <cellStyle name="Check Cell 14 2 9 2 2" xfId="11329"/>
    <cellStyle name="Check Cell 14 2 9 3" xfId="11330"/>
    <cellStyle name="Check Cell 14 2 9 3 2" xfId="11331"/>
    <cellStyle name="Check Cell 14 2 9 4" xfId="11332"/>
    <cellStyle name="Check Cell 14 2 9 4 2" xfId="11333"/>
    <cellStyle name="Check Cell 14 2 9 5" xfId="11334"/>
    <cellStyle name="Check Cell 14 20" xfId="11335"/>
    <cellStyle name="Check Cell 14 20 2" xfId="11336"/>
    <cellStyle name="Check Cell 14 21" xfId="11337"/>
    <cellStyle name="Check Cell 14 21 2" xfId="11338"/>
    <cellStyle name="Check Cell 14 22" xfId="11339"/>
    <cellStyle name="Check Cell 14 22 2" xfId="11340"/>
    <cellStyle name="Check Cell 14 23" xfId="11341"/>
    <cellStyle name="Check Cell 14 24" xfId="11342"/>
    <cellStyle name="Check Cell 14 25" xfId="11343"/>
    <cellStyle name="Check Cell 14 26" xfId="11344"/>
    <cellStyle name="Check Cell 14 27" xfId="11345"/>
    <cellStyle name="Check Cell 14 28" xfId="11346"/>
    <cellStyle name="Check Cell 14 29" xfId="11347"/>
    <cellStyle name="Check Cell 14 3" xfId="11348"/>
    <cellStyle name="Check Cell 14 3 10" xfId="11349"/>
    <cellStyle name="Check Cell 14 3 10 2" xfId="11350"/>
    <cellStyle name="Check Cell 14 3 10 2 2" xfId="11351"/>
    <cellStyle name="Check Cell 14 3 10 3" xfId="11352"/>
    <cellStyle name="Check Cell 14 3 10 3 2" xfId="11353"/>
    <cellStyle name="Check Cell 14 3 10 4" xfId="11354"/>
    <cellStyle name="Check Cell 14 3 10 4 2" xfId="11355"/>
    <cellStyle name="Check Cell 14 3 10 5" xfId="11356"/>
    <cellStyle name="Check Cell 14 3 11" xfId="11357"/>
    <cellStyle name="Check Cell 14 3 11 2" xfId="11358"/>
    <cellStyle name="Check Cell 14 3 11 2 2" xfId="11359"/>
    <cellStyle name="Check Cell 14 3 11 3" xfId="11360"/>
    <cellStyle name="Check Cell 14 3 11 3 2" xfId="11361"/>
    <cellStyle name="Check Cell 14 3 11 4" xfId="11362"/>
    <cellStyle name="Check Cell 14 3 11 4 2" xfId="11363"/>
    <cellStyle name="Check Cell 14 3 11 5" xfId="11364"/>
    <cellStyle name="Check Cell 14 3 12" xfId="11365"/>
    <cellStyle name="Check Cell 14 3 12 2" xfId="11366"/>
    <cellStyle name="Check Cell 14 3 12 2 2" xfId="11367"/>
    <cellStyle name="Check Cell 14 3 12 3" xfId="11368"/>
    <cellStyle name="Check Cell 14 3 12 3 2" xfId="11369"/>
    <cellStyle name="Check Cell 14 3 12 4" xfId="11370"/>
    <cellStyle name="Check Cell 14 3 12 4 2" xfId="11371"/>
    <cellStyle name="Check Cell 14 3 12 5" xfId="11372"/>
    <cellStyle name="Check Cell 14 3 13" xfId="11373"/>
    <cellStyle name="Check Cell 14 3 13 2" xfId="11374"/>
    <cellStyle name="Check Cell 14 3 13 2 2" xfId="11375"/>
    <cellStyle name="Check Cell 14 3 13 3" xfId="11376"/>
    <cellStyle name="Check Cell 14 3 13 3 2" xfId="11377"/>
    <cellStyle name="Check Cell 14 3 13 4" xfId="11378"/>
    <cellStyle name="Check Cell 14 3 13 4 2" xfId="11379"/>
    <cellStyle name="Check Cell 14 3 13 5" xfId="11380"/>
    <cellStyle name="Check Cell 14 3 14" xfId="11381"/>
    <cellStyle name="Check Cell 14 3 14 2" xfId="11382"/>
    <cellStyle name="Check Cell 14 3 14 2 2" xfId="11383"/>
    <cellStyle name="Check Cell 14 3 14 3" xfId="11384"/>
    <cellStyle name="Check Cell 14 3 14 3 2" xfId="11385"/>
    <cellStyle name="Check Cell 14 3 14 4" xfId="11386"/>
    <cellStyle name="Check Cell 14 3 14 4 2" xfId="11387"/>
    <cellStyle name="Check Cell 14 3 14 5" xfId="11388"/>
    <cellStyle name="Check Cell 14 3 15" xfId="11389"/>
    <cellStyle name="Check Cell 14 3 15 2" xfId="11390"/>
    <cellStyle name="Check Cell 14 3 16" xfId="11391"/>
    <cellStyle name="Check Cell 14 3 16 2" xfId="11392"/>
    <cellStyle name="Check Cell 14 3 17" xfId="11393"/>
    <cellStyle name="Check Cell 14 3 17 2" xfId="11394"/>
    <cellStyle name="Check Cell 14 3 18" xfId="11395"/>
    <cellStyle name="Check Cell 14 3 18 2" xfId="11396"/>
    <cellStyle name="Check Cell 14 3 19" xfId="11397"/>
    <cellStyle name="Check Cell 14 3 19 2" xfId="11398"/>
    <cellStyle name="Check Cell 14 3 2" xfId="11399"/>
    <cellStyle name="Check Cell 14 3 2 2" xfId="11400"/>
    <cellStyle name="Check Cell 14 3 2 2 2" xfId="11401"/>
    <cellStyle name="Check Cell 14 3 2 3" xfId="11402"/>
    <cellStyle name="Check Cell 14 3 2 3 2" xfId="11403"/>
    <cellStyle name="Check Cell 14 3 2 4" xfId="11404"/>
    <cellStyle name="Check Cell 14 3 2 4 2" xfId="11405"/>
    <cellStyle name="Check Cell 14 3 2 5" xfId="11406"/>
    <cellStyle name="Check Cell 14 3 20" xfId="11407"/>
    <cellStyle name="Check Cell 14 3 20 2" xfId="11408"/>
    <cellStyle name="Check Cell 14 3 21" xfId="11409"/>
    <cellStyle name="Check Cell 14 3 22" xfId="11410"/>
    <cellStyle name="Check Cell 14 3 23" xfId="11411"/>
    <cellStyle name="Check Cell 14 3 24" xfId="11412"/>
    <cellStyle name="Check Cell 14 3 25" xfId="11413"/>
    <cellStyle name="Check Cell 14 3 26" xfId="11414"/>
    <cellStyle name="Check Cell 14 3 27" xfId="11415"/>
    <cellStyle name="Check Cell 14 3 28" xfId="11416"/>
    <cellStyle name="Check Cell 14 3 29" xfId="11417"/>
    <cellStyle name="Check Cell 14 3 3" xfId="11418"/>
    <cellStyle name="Check Cell 14 3 3 2" xfId="11419"/>
    <cellStyle name="Check Cell 14 3 3 2 2" xfId="11420"/>
    <cellStyle name="Check Cell 14 3 3 3" xfId="11421"/>
    <cellStyle name="Check Cell 14 3 3 3 2" xfId="11422"/>
    <cellStyle name="Check Cell 14 3 3 4" xfId="11423"/>
    <cellStyle name="Check Cell 14 3 3 4 2" xfId="11424"/>
    <cellStyle name="Check Cell 14 3 3 5" xfId="11425"/>
    <cellStyle name="Check Cell 14 3 30" xfId="11426"/>
    <cellStyle name="Check Cell 14 3 31" xfId="11427"/>
    <cellStyle name="Check Cell 14 3 32" xfId="11428"/>
    <cellStyle name="Check Cell 14 3 33" xfId="11429"/>
    <cellStyle name="Check Cell 14 3 34" xfId="11430"/>
    <cellStyle name="Check Cell 14 3 35" xfId="11431"/>
    <cellStyle name="Check Cell 14 3 36" xfId="11432"/>
    <cellStyle name="Check Cell 14 3 37" xfId="11433"/>
    <cellStyle name="Check Cell 14 3 38" xfId="11434"/>
    <cellStyle name="Check Cell 14 3 39" xfId="11435"/>
    <cellStyle name="Check Cell 14 3 4" xfId="11436"/>
    <cellStyle name="Check Cell 14 3 4 2" xfId="11437"/>
    <cellStyle name="Check Cell 14 3 4 2 2" xfId="11438"/>
    <cellStyle name="Check Cell 14 3 4 3" xfId="11439"/>
    <cellStyle name="Check Cell 14 3 4 3 2" xfId="11440"/>
    <cellStyle name="Check Cell 14 3 4 4" xfId="11441"/>
    <cellStyle name="Check Cell 14 3 4 4 2" xfId="11442"/>
    <cellStyle name="Check Cell 14 3 4 5" xfId="11443"/>
    <cellStyle name="Check Cell 14 3 40" xfId="11444"/>
    <cellStyle name="Check Cell 14 3 41" xfId="11445"/>
    <cellStyle name="Check Cell 14 3 42" xfId="11446"/>
    <cellStyle name="Check Cell 14 3 43" xfId="11447"/>
    <cellStyle name="Check Cell 14 3 44" xfId="11448"/>
    <cellStyle name="Check Cell 14 3 45" xfId="11449"/>
    <cellStyle name="Check Cell 14 3 46" xfId="11450"/>
    <cellStyle name="Check Cell 14 3 47" xfId="11451"/>
    <cellStyle name="Check Cell 14 3 48" xfId="11452"/>
    <cellStyle name="Check Cell 14 3 49" xfId="11453"/>
    <cellStyle name="Check Cell 14 3 5" xfId="11454"/>
    <cellStyle name="Check Cell 14 3 5 2" xfId="11455"/>
    <cellStyle name="Check Cell 14 3 5 2 2" xfId="11456"/>
    <cellStyle name="Check Cell 14 3 5 3" xfId="11457"/>
    <cellStyle name="Check Cell 14 3 5 3 2" xfId="11458"/>
    <cellStyle name="Check Cell 14 3 5 4" xfId="11459"/>
    <cellStyle name="Check Cell 14 3 5 4 2" xfId="11460"/>
    <cellStyle name="Check Cell 14 3 5 5" xfId="11461"/>
    <cellStyle name="Check Cell 14 3 50" xfId="11462"/>
    <cellStyle name="Check Cell 14 3 51" xfId="11463"/>
    <cellStyle name="Check Cell 14 3 6" xfId="11464"/>
    <cellStyle name="Check Cell 14 3 6 2" xfId="11465"/>
    <cellStyle name="Check Cell 14 3 6 2 2" xfId="11466"/>
    <cellStyle name="Check Cell 14 3 6 3" xfId="11467"/>
    <cellStyle name="Check Cell 14 3 6 3 2" xfId="11468"/>
    <cellStyle name="Check Cell 14 3 6 4" xfId="11469"/>
    <cellStyle name="Check Cell 14 3 6 4 2" xfId="11470"/>
    <cellStyle name="Check Cell 14 3 6 5" xfId="11471"/>
    <cellStyle name="Check Cell 14 3 7" xfId="11472"/>
    <cellStyle name="Check Cell 14 3 7 2" xfId="11473"/>
    <cellStyle name="Check Cell 14 3 7 2 2" xfId="11474"/>
    <cellStyle name="Check Cell 14 3 7 3" xfId="11475"/>
    <cellStyle name="Check Cell 14 3 7 3 2" xfId="11476"/>
    <cellStyle name="Check Cell 14 3 7 4" xfId="11477"/>
    <cellStyle name="Check Cell 14 3 7 4 2" xfId="11478"/>
    <cellStyle name="Check Cell 14 3 7 5" xfId="11479"/>
    <cellStyle name="Check Cell 14 3 8" xfId="11480"/>
    <cellStyle name="Check Cell 14 3 8 2" xfId="11481"/>
    <cellStyle name="Check Cell 14 3 8 2 2" xfId="11482"/>
    <cellStyle name="Check Cell 14 3 8 3" xfId="11483"/>
    <cellStyle name="Check Cell 14 3 8 3 2" xfId="11484"/>
    <cellStyle name="Check Cell 14 3 8 4" xfId="11485"/>
    <cellStyle name="Check Cell 14 3 8 4 2" xfId="11486"/>
    <cellStyle name="Check Cell 14 3 8 5" xfId="11487"/>
    <cellStyle name="Check Cell 14 3 9" xfId="11488"/>
    <cellStyle name="Check Cell 14 3 9 2" xfId="11489"/>
    <cellStyle name="Check Cell 14 3 9 2 2" xfId="11490"/>
    <cellStyle name="Check Cell 14 3 9 3" xfId="11491"/>
    <cellStyle name="Check Cell 14 3 9 3 2" xfId="11492"/>
    <cellStyle name="Check Cell 14 3 9 4" xfId="11493"/>
    <cellStyle name="Check Cell 14 3 9 4 2" xfId="11494"/>
    <cellStyle name="Check Cell 14 3 9 5" xfId="11495"/>
    <cellStyle name="Check Cell 14 30" xfId="11496"/>
    <cellStyle name="Check Cell 14 31" xfId="11497"/>
    <cellStyle name="Check Cell 14 32" xfId="11498"/>
    <cellStyle name="Check Cell 14 33" xfId="11499"/>
    <cellStyle name="Check Cell 14 34" xfId="11500"/>
    <cellStyle name="Check Cell 14 35" xfId="11501"/>
    <cellStyle name="Check Cell 14 36" xfId="11502"/>
    <cellStyle name="Check Cell 14 37" xfId="11503"/>
    <cellStyle name="Check Cell 14 38" xfId="11504"/>
    <cellStyle name="Check Cell 14 39" xfId="11505"/>
    <cellStyle name="Check Cell 14 4" xfId="11506"/>
    <cellStyle name="Check Cell 14 4 10" xfId="11507"/>
    <cellStyle name="Check Cell 14 4 10 2" xfId="11508"/>
    <cellStyle name="Check Cell 14 4 10 2 2" xfId="11509"/>
    <cellStyle name="Check Cell 14 4 10 3" xfId="11510"/>
    <cellStyle name="Check Cell 14 4 10 3 2" xfId="11511"/>
    <cellStyle name="Check Cell 14 4 10 4" xfId="11512"/>
    <cellStyle name="Check Cell 14 4 10 4 2" xfId="11513"/>
    <cellStyle name="Check Cell 14 4 10 5" xfId="11514"/>
    <cellStyle name="Check Cell 14 4 11" xfId="11515"/>
    <cellStyle name="Check Cell 14 4 11 2" xfId="11516"/>
    <cellStyle name="Check Cell 14 4 11 2 2" xfId="11517"/>
    <cellStyle name="Check Cell 14 4 11 3" xfId="11518"/>
    <cellStyle name="Check Cell 14 4 11 3 2" xfId="11519"/>
    <cellStyle name="Check Cell 14 4 11 4" xfId="11520"/>
    <cellStyle name="Check Cell 14 4 11 4 2" xfId="11521"/>
    <cellStyle name="Check Cell 14 4 11 5" xfId="11522"/>
    <cellStyle name="Check Cell 14 4 12" xfId="11523"/>
    <cellStyle name="Check Cell 14 4 12 2" xfId="11524"/>
    <cellStyle name="Check Cell 14 4 12 2 2" xfId="11525"/>
    <cellStyle name="Check Cell 14 4 12 3" xfId="11526"/>
    <cellStyle name="Check Cell 14 4 12 3 2" xfId="11527"/>
    <cellStyle name="Check Cell 14 4 12 4" xfId="11528"/>
    <cellStyle name="Check Cell 14 4 12 4 2" xfId="11529"/>
    <cellStyle name="Check Cell 14 4 12 5" xfId="11530"/>
    <cellStyle name="Check Cell 14 4 13" xfId="11531"/>
    <cellStyle name="Check Cell 14 4 13 2" xfId="11532"/>
    <cellStyle name="Check Cell 14 4 13 2 2" xfId="11533"/>
    <cellStyle name="Check Cell 14 4 13 3" xfId="11534"/>
    <cellStyle name="Check Cell 14 4 13 3 2" xfId="11535"/>
    <cellStyle name="Check Cell 14 4 13 4" xfId="11536"/>
    <cellStyle name="Check Cell 14 4 13 4 2" xfId="11537"/>
    <cellStyle name="Check Cell 14 4 13 5" xfId="11538"/>
    <cellStyle name="Check Cell 14 4 14" xfId="11539"/>
    <cellStyle name="Check Cell 14 4 14 2" xfId="11540"/>
    <cellStyle name="Check Cell 14 4 14 2 2" xfId="11541"/>
    <cellStyle name="Check Cell 14 4 14 3" xfId="11542"/>
    <cellStyle name="Check Cell 14 4 14 3 2" xfId="11543"/>
    <cellStyle name="Check Cell 14 4 14 4" xfId="11544"/>
    <cellStyle name="Check Cell 14 4 14 4 2" xfId="11545"/>
    <cellStyle name="Check Cell 14 4 14 5" xfId="11546"/>
    <cellStyle name="Check Cell 14 4 15" xfId="11547"/>
    <cellStyle name="Check Cell 14 4 15 2" xfId="11548"/>
    <cellStyle name="Check Cell 14 4 16" xfId="11549"/>
    <cellStyle name="Check Cell 14 4 16 2" xfId="11550"/>
    <cellStyle name="Check Cell 14 4 17" xfId="11551"/>
    <cellStyle name="Check Cell 14 4 17 2" xfId="11552"/>
    <cellStyle name="Check Cell 14 4 18" xfId="11553"/>
    <cellStyle name="Check Cell 14 4 18 2" xfId="11554"/>
    <cellStyle name="Check Cell 14 4 19" xfId="11555"/>
    <cellStyle name="Check Cell 14 4 19 2" xfId="11556"/>
    <cellStyle name="Check Cell 14 4 2" xfId="11557"/>
    <cellStyle name="Check Cell 14 4 2 2" xfId="11558"/>
    <cellStyle name="Check Cell 14 4 2 2 2" xfId="11559"/>
    <cellStyle name="Check Cell 14 4 2 3" xfId="11560"/>
    <cellStyle name="Check Cell 14 4 2 3 2" xfId="11561"/>
    <cellStyle name="Check Cell 14 4 2 4" xfId="11562"/>
    <cellStyle name="Check Cell 14 4 2 4 2" xfId="11563"/>
    <cellStyle name="Check Cell 14 4 2 5" xfId="11564"/>
    <cellStyle name="Check Cell 14 4 20" xfId="11565"/>
    <cellStyle name="Check Cell 14 4 20 2" xfId="11566"/>
    <cellStyle name="Check Cell 14 4 21" xfId="11567"/>
    <cellStyle name="Check Cell 14 4 22" xfId="11568"/>
    <cellStyle name="Check Cell 14 4 23" xfId="11569"/>
    <cellStyle name="Check Cell 14 4 24" xfId="11570"/>
    <cellStyle name="Check Cell 14 4 25" xfId="11571"/>
    <cellStyle name="Check Cell 14 4 26" xfId="11572"/>
    <cellStyle name="Check Cell 14 4 27" xfId="11573"/>
    <cellStyle name="Check Cell 14 4 28" xfId="11574"/>
    <cellStyle name="Check Cell 14 4 29" xfId="11575"/>
    <cellStyle name="Check Cell 14 4 3" xfId="11576"/>
    <cellStyle name="Check Cell 14 4 3 2" xfId="11577"/>
    <cellStyle name="Check Cell 14 4 3 2 2" xfId="11578"/>
    <cellStyle name="Check Cell 14 4 3 3" xfId="11579"/>
    <cellStyle name="Check Cell 14 4 3 3 2" xfId="11580"/>
    <cellStyle name="Check Cell 14 4 3 4" xfId="11581"/>
    <cellStyle name="Check Cell 14 4 3 4 2" xfId="11582"/>
    <cellStyle name="Check Cell 14 4 3 5" xfId="11583"/>
    <cellStyle name="Check Cell 14 4 30" xfId="11584"/>
    <cellStyle name="Check Cell 14 4 31" xfId="11585"/>
    <cellStyle name="Check Cell 14 4 32" xfId="11586"/>
    <cellStyle name="Check Cell 14 4 33" xfId="11587"/>
    <cellStyle name="Check Cell 14 4 34" xfId="11588"/>
    <cellStyle name="Check Cell 14 4 35" xfId="11589"/>
    <cellStyle name="Check Cell 14 4 36" xfId="11590"/>
    <cellStyle name="Check Cell 14 4 37" xfId="11591"/>
    <cellStyle name="Check Cell 14 4 38" xfId="11592"/>
    <cellStyle name="Check Cell 14 4 39" xfId="11593"/>
    <cellStyle name="Check Cell 14 4 4" xfId="11594"/>
    <cellStyle name="Check Cell 14 4 4 2" xfId="11595"/>
    <cellStyle name="Check Cell 14 4 4 2 2" xfId="11596"/>
    <cellStyle name="Check Cell 14 4 4 3" xfId="11597"/>
    <cellStyle name="Check Cell 14 4 4 3 2" xfId="11598"/>
    <cellStyle name="Check Cell 14 4 4 4" xfId="11599"/>
    <cellStyle name="Check Cell 14 4 4 4 2" xfId="11600"/>
    <cellStyle name="Check Cell 14 4 4 5" xfId="11601"/>
    <cellStyle name="Check Cell 14 4 40" xfId="11602"/>
    <cellStyle name="Check Cell 14 4 41" xfId="11603"/>
    <cellStyle name="Check Cell 14 4 42" xfId="11604"/>
    <cellStyle name="Check Cell 14 4 43" xfId="11605"/>
    <cellStyle name="Check Cell 14 4 44" xfId="11606"/>
    <cellStyle name="Check Cell 14 4 45" xfId="11607"/>
    <cellStyle name="Check Cell 14 4 46" xfId="11608"/>
    <cellStyle name="Check Cell 14 4 47" xfId="11609"/>
    <cellStyle name="Check Cell 14 4 48" xfId="11610"/>
    <cellStyle name="Check Cell 14 4 49" xfId="11611"/>
    <cellStyle name="Check Cell 14 4 5" xfId="11612"/>
    <cellStyle name="Check Cell 14 4 5 2" xfId="11613"/>
    <cellStyle name="Check Cell 14 4 5 2 2" xfId="11614"/>
    <cellStyle name="Check Cell 14 4 5 3" xfId="11615"/>
    <cellStyle name="Check Cell 14 4 5 3 2" xfId="11616"/>
    <cellStyle name="Check Cell 14 4 5 4" xfId="11617"/>
    <cellStyle name="Check Cell 14 4 5 4 2" xfId="11618"/>
    <cellStyle name="Check Cell 14 4 5 5" xfId="11619"/>
    <cellStyle name="Check Cell 14 4 50" xfId="11620"/>
    <cellStyle name="Check Cell 14 4 51" xfId="11621"/>
    <cellStyle name="Check Cell 14 4 6" xfId="11622"/>
    <cellStyle name="Check Cell 14 4 6 2" xfId="11623"/>
    <cellStyle name="Check Cell 14 4 6 2 2" xfId="11624"/>
    <cellStyle name="Check Cell 14 4 6 3" xfId="11625"/>
    <cellStyle name="Check Cell 14 4 6 3 2" xfId="11626"/>
    <cellStyle name="Check Cell 14 4 6 4" xfId="11627"/>
    <cellStyle name="Check Cell 14 4 6 4 2" xfId="11628"/>
    <cellStyle name="Check Cell 14 4 6 5" xfId="11629"/>
    <cellStyle name="Check Cell 14 4 7" xfId="11630"/>
    <cellStyle name="Check Cell 14 4 7 2" xfId="11631"/>
    <cellStyle name="Check Cell 14 4 7 2 2" xfId="11632"/>
    <cellStyle name="Check Cell 14 4 7 3" xfId="11633"/>
    <cellStyle name="Check Cell 14 4 7 3 2" xfId="11634"/>
    <cellStyle name="Check Cell 14 4 7 4" xfId="11635"/>
    <cellStyle name="Check Cell 14 4 7 4 2" xfId="11636"/>
    <cellStyle name="Check Cell 14 4 7 5" xfId="11637"/>
    <cellStyle name="Check Cell 14 4 8" xfId="11638"/>
    <cellStyle name="Check Cell 14 4 8 2" xfId="11639"/>
    <cellStyle name="Check Cell 14 4 8 2 2" xfId="11640"/>
    <cellStyle name="Check Cell 14 4 8 3" xfId="11641"/>
    <cellStyle name="Check Cell 14 4 8 3 2" xfId="11642"/>
    <cellStyle name="Check Cell 14 4 8 4" xfId="11643"/>
    <cellStyle name="Check Cell 14 4 8 4 2" xfId="11644"/>
    <cellStyle name="Check Cell 14 4 8 5" xfId="11645"/>
    <cellStyle name="Check Cell 14 4 9" xfId="11646"/>
    <cellStyle name="Check Cell 14 4 9 2" xfId="11647"/>
    <cellStyle name="Check Cell 14 4 9 2 2" xfId="11648"/>
    <cellStyle name="Check Cell 14 4 9 3" xfId="11649"/>
    <cellStyle name="Check Cell 14 4 9 3 2" xfId="11650"/>
    <cellStyle name="Check Cell 14 4 9 4" xfId="11651"/>
    <cellStyle name="Check Cell 14 4 9 4 2" xfId="11652"/>
    <cellStyle name="Check Cell 14 4 9 5" xfId="11653"/>
    <cellStyle name="Check Cell 14 40" xfId="11654"/>
    <cellStyle name="Check Cell 14 41" xfId="11655"/>
    <cellStyle name="Check Cell 14 42" xfId="11656"/>
    <cellStyle name="Check Cell 14 43" xfId="11657"/>
    <cellStyle name="Check Cell 14 44" xfId="11658"/>
    <cellStyle name="Check Cell 14 45" xfId="11659"/>
    <cellStyle name="Check Cell 14 46" xfId="11660"/>
    <cellStyle name="Check Cell 14 47" xfId="11661"/>
    <cellStyle name="Check Cell 14 48" xfId="11662"/>
    <cellStyle name="Check Cell 14 49" xfId="11663"/>
    <cellStyle name="Check Cell 14 5" xfId="11664"/>
    <cellStyle name="Check Cell 14 5 2" xfId="11665"/>
    <cellStyle name="Check Cell 14 5 2 2" xfId="11666"/>
    <cellStyle name="Check Cell 14 5 3" xfId="11667"/>
    <cellStyle name="Check Cell 14 5 3 2" xfId="11668"/>
    <cellStyle name="Check Cell 14 5 4" xfId="11669"/>
    <cellStyle name="Check Cell 14 5 4 2" xfId="11670"/>
    <cellStyle name="Check Cell 14 5 5" xfId="11671"/>
    <cellStyle name="Check Cell 14 50" xfId="11672"/>
    <cellStyle name="Check Cell 14 51" xfId="11673"/>
    <cellStyle name="Check Cell 14 52" xfId="11674"/>
    <cellStyle name="Check Cell 14 53" xfId="11675"/>
    <cellStyle name="Check Cell 14 54" xfId="11676"/>
    <cellStyle name="Check Cell 14 6" xfId="11677"/>
    <cellStyle name="Check Cell 14 6 2" xfId="11678"/>
    <cellStyle name="Check Cell 14 6 2 2" xfId="11679"/>
    <cellStyle name="Check Cell 14 6 3" xfId="11680"/>
    <cellStyle name="Check Cell 14 6 3 2" xfId="11681"/>
    <cellStyle name="Check Cell 14 6 4" xfId="11682"/>
    <cellStyle name="Check Cell 14 6 4 2" xfId="11683"/>
    <cellStyle name="Check Cell 14 6 5" xfId="11684"/>
    <cellStyle name="Check Cell 14 7" xfId="11685"/>
    <cellStyle name="Check Cell 14 7 2" xfId="11686"/>
    <cellStyle name="Check Cell 14 7 2 2" xfId="11687"/>
    <cellStyle name="Check Cell 14 7 3" xfId="11688"/>
    <cellStyle name="Check Cell 14 7 3 2" xfId="11689"/>
    <cellStyle name="Check Cell 14 7 4" xfId="11690"/>
    <cellStyle name="Check Cell 14 7 4 2" xfId="11691"/>
    <cellStyle name="Check Cell 14 7 5" xfId="11692"/>
    <cellStyle name="Check Cell 14 8" xfId="11693"/>
    <cellStyle name="Check Cell 14 8 2" xfId="11694"/>
    <cellStyle name="Check Cell 14 8 2 2" xfId="11695"/>
    <cellStyle name="Check Cell 14 8 3" xfId="11696"/>
    <cellStyle name="Check Cell 14 8 3 2" xfId="11697"/>
    <cellStyle name="Check Cell 14 8 4" xfId="11698"/>
    <cellStyle name="Check Cell 14 8 4 2" xfId="11699"/>
    <cellStyle name="Check Cell 14 8 5" xfId="11700"/>
    <cellStyle name="Check Cell 14 9" xfId="11701"/>
    <cellStyle name="Check Cell 14 9 2" xfId="11702"/>
    <cellStyle name="Check Cell 14 9 2 2" xfId="11703"/>
    <cellStyle name="Check Cell 14 9 3" xfId="11704"/>
    <cellStyle name="Check Cell 14 9 3 2" xfId="11705"/>
    <cellStyle name="Check Cell 14 9 4" xfId="11706"/>
    <cellStyle name="Check Cell 14 9 4 2" xfId="11707"/>
    <cellStyle name="Check Cell 14 9 5" xfId="11708"/>
    <cellStyle name="Check Cell 15" xfId="11709"/>
    <cellStyle name="Check Cell 15 10" xfId="11710"/>
    <cellStyle name="Check Cell 15 10 2" xfId="11711"/>
    <cellStyle name="Check Cell 15 10 2 2" xfId="11712"/>
    <cellStyle name="Check Cell 15 10 3" xfId="11713"/>
    <cellStyle name="Check Cell 15 10 3 2" xfId="11714"/>
    <cellStyle name="Check Cell 15 10 4" xfId="11715"/>
    <cellStyle name="Check Cell 15 10 4 2" xfId="11716"/>
    <cellStyle name="Check Cell 15 10 5" xfId="11717"/>
    <cellStyle name="Check Cell 15 11" xfId="11718"/>
    <cellStyle name="Check Cell 15 11 2" xfId="11719"/>
    <cellStyle name="Check Cell 15 11 2 2" xfId="11720"/>
    <cellStyle name="Check Cell 15 11 3" xfId="11721"/>
    <cellStyle name="Check Cell 15 11 3 2" xfId="11722"/>
    <cellStyle name="Check Cell 15 11 4" xfId="11723"/>
    <cellStyle name="Check Cell 15 11 4 2" xfId="11724"/>
    <cellStyle name="Check Cell 15 11 5" xfId="11725"/>
    <cellStyle name="Check Cell 15 12" xfId="11726"/>
    <cellStyle name="Check Cell 15 12 2" xfId="11727"/>
    <cellStyle name="Check Cell 15 12 2 2" xfId="11728"/>
    <cellStyle name="Check Cell 15 12 3" xfId="11729"/>
    <cellStyle name="Check Cell 15 12 3 2" xfId="11730"/>
    <cellStyle name="Check Cell 15 12 4" xfId="11731"/>
    <cellStyle name="Check Cell 15 12 4 2" xfId="11732"/>
    <cellStyle name="Check Cell 15 12 5" xfId="11733"/>
    <cellStyle name="Check Cell 15 13" xfId="11734"/>
    <cellStyle name="Check Cell 15 13 2" xfId="11735"/>
    <cellStyle name="Check Cell 15 13 2 2" xfId="11736"/>
    <cellStyle name="Check Cell 15 13 3" xfId="11737"/>
    <cellStyle name="Check Cell 15 13 3 2" xfId="11738"/>
    <cellStyle name="Check Cell 15 13 4" xfId="11739"/>
    <cellStyle name="Check Cell 15 13 4 2" xfId="11740"/>
    <cellStyle name="Check Cell 15 13 5" xfId="11741"/>
    <cellStyle name="Check Cell 15 14" xfId="11742"/>
    <cellStyle name="Check Cell 15 14 2" xfId="11743"/>
    <cellStyle name="Check Cell 15 14 2 2" xfId="11744"/>
    <cellStyle name="Check Cell 15 14 3" xfId="11745"/>
    <cellStyle name="Check Cell 15 14 3 2" xfId="11746"/>
    <cellStyle name="Check Cell 15 14 4" xfId="11747"/>
    <cellStyle name="Check Cell 15 14 4 2" xfId="11748"/>
    <cellStyle name="Check Cell 15 14 5" xfId="11749"/>
    <cellStyle name="Check Cell 15 15" xfId="11750"/>
    <cellStyle name="Check Cell 15 15 2" xfId="11751"/>
    <cellStyle name="Check Cell 15 15 2 2" xfId="11752"/>
    <cellStyle name="Check Cell 15 15 3" xfId="11753"/>
    <cellStyle name="Check Cell 15 15 3 2" xfId="11754"/>
    <cellStyle name="Check Cell 15 15 4" xfId="11755"/>
    <cellStyle name="Check Cell 15 15 4 2" xfId="11756"/>
    <cellStyle name="Check Cell 15 15 5" xfId="11757"/>
    <cellStyle name="Check Cell 15 16" xfId="11758"/>
    <cellStyle name="Check Cell 15 16 2" xfId="11759"/>
    <cellStyle name="Check Cell 15 16 2 2" xfId="11760"/>
    <cellStyle name="Check Cell 15 16 3" xfId="11761"/>
    <cellStyle name="Check Cell 15 16 3 2" xfId="11762"/>
    <cellStyle name="Check Cell 15 16 4" xfId="11763"/>
    <cellStyle name="Check Cell 15 16 4 2" xfId="11764"/>
    <cellStyle name="Check Cell 15 16 5" xfId="11765"/>
    <cellStyle name="Check Cell 15 17" xfId="11766"/>
    <cellStyle name="Check Cell 15 17 2" xfId="11767"/>
    <cellStyle name="Check Cell 15 17 2 2" xfId="11768"/>
    <cellStyle name="Check Cell 15 17 3" xfId="11769"/>
    <cellStyle name="Check Cell 15 17 3 2" xfId="11770"/>
    <cellStyle name="Check Cell 15 17 4" xfId="11771"/>
    <cellStyle name="Check Cell 15 17 4 2" xfId="11772"/>
    <cellStyle name="Check Cell 15 17 5" xfId="11773"/>
    <cellStyle name="Check Cell 15 18" xfId="11774"/>
    <cellStyle name="Check Cell 15 18 2" xfId="11775"/>
    <cellStyle name="Check Cell 15 19" xfId="11776"/>
    <cellStyle name="Check Cell 15 19 2" xfId="11777"/>
    <cellStyle name="Check Cell 15 2" xfId="11778"/>
    <cellStyle name="Check Cell 15 2 10" xfId="11779"/>
    <cellStyle name="Check Cell 15 2 10 2" xfId="11780"/>
    <cellStyle name="Check Cell 15 2 10 2 2" xfId="11781"/>
    <cellStyle name="Check Cell 15 2 10 3" xfId="11782"/>
    <cellStyle name="Check Cell 15 2 10 3 2" xfId="11783"/>
    <cellStyle name="Check Cell 15 2 10 4" xfId="11784"/>
    <cellStyle name="Check Cell 15 2 10 4 2" xfId="11785"/>
    <cellStyle name="Check Cell 15 2 10 5" xfId="11786"/>
    <cellStyle name="Check Cell 15 2 11" xfId="11787"/>
    <cellStyle name="Check Cell 15 2 11 2" xfId="11788"/>
    <cellStyle name="Check Cell 15 2 11 2 2" xfId="11789"/>
    <cellStyle name="Check Cell 15 2 11 3" xfId="11790"/>
    <cellStyle name="Check Cell 15 2 11 3 2" xfId="11791"/>
    <cellStyle name="Check Cell 15 2 11 4" xfId="11792"/>
    <cellStyle name="Check Cell 15 2 11 4 2" xfId="11793"/>
    <cellStyle name="Check Cell 15 2 11 5" xfId="11794"/>
    <cellStyle name="Check Cell 15 2 12" xfId="11795"/>
    <cellStyle name="Check Cell 15 2 12 2" xfId="11796"/>
    <cellStyle name="Check Cell 15 2 12 2 2" xfId="11797"/>
    <cellStyle name="Check Cell 15 2 12 3" xfId="11798"/>
    <cellStyle name="Check Cell 15 2 12 3 2" xfId="11799"/>
    <cellStyle name="Check Cell 15 2 12 4" xfId="11800"/>
    <cellStyle name="Check Cell 15 2 12 4 2" xfId="11801"/>
    <cellStyle name="Check Cell 15 2 12 5" xfId="11802"/>
    <cellStyle name="Check Cell 15 2 13" xfId="11803"/>
    <cellStyle name="Check Cell 15 2 13 2" xfId="11804"/>
    <cellStyle name="Check Cell 15 2 13 2 2" xfId="11805"/>
    <cellStyle name="Check Cell 15 2 13 3" xfId="11806"/>
    <cellStyle name="Check Cell 15 2 13 3 2" xfId="11807"/>
    <cellStyle name="Check Cell 15 2 13 4" xfId="11808"/>
    <cellStyle name="Check Cell 15 2 13 4 2" xfId="11809"/>
    <cellStyle name="Check Cell 15 2 13 5" xfId="11810"/>
    <cellStyle name="Check Cell 15 2 14" xfId="11811"/>
    <cellStyle name="Check Cell 15 2 14 2" xfId="11812"/>
    <cellStyle name="Check Cell 15 2 14 2 2" xfId="11813"/>
    <cellStyle name="Check Cell 15 2 14 3" xfId="11814"/>
    <cellStyle name="Check Cell 15 2 14 3 2" xfId="11815"/>
    <cellStyle name="Check Cell 15 2 14 4" xfId="11816"/>
    <cellStyle name="Check Cell 15 2 14 4 2" xfId="11817"/>
    <cellStyle name="Check Cell 15 2 14 5" xfId="11818"/>
    <cellStyle name="Check Cell 15 2 15" xfId="11819"/>
    <cellStyle name="Check Cell 15 2 15 2" xfId="11820"/>
    <cellStyle name="Check Cell 15 2 16" xfId="11821"/>
    <cellStyle name="Check Cell 15 2 16 2" xfId="11822"/>
    <cellStyle name="Check Cell 15 2 17" xfId="11823"/>
    <cellStyle name="Check Cell 15 2 17 2" xfId="11824"/>
    <cellStyle name="Check Cell 15 2 18" xfId="11825"/>
    <cellStyle name="Check Cell 15 2 18 2" xfId="11826"/>
    <cellStyle name="Check Cell 15 2 19" xfId="11827"/>
    <cellStyle name="Check Cell 15 2 19 2" xfId="11828"/>
    <cellStyle name="Check Cell 15 2 2" xfId="11829"/>
    <cellStyle name="Check Cell 15 2 2 2" xfId="11830"/>
    <cellStyle name="Check Cell 15 2 2 2 2" xfId="11831"/>
    <cellStyle name="Check Cell 15 2 2 3" xfId="11832"/>
    <cellStyle name="Check Cell 15 2 2 3 2" xfId="11833"/>
    <cellStyle name="Check Cell 15 2 2 4" xfId="11834"/>
    <cellStyle name="Check Cell 15 2 2 4 2" xfId="11835"/>
    <cellStyle name="Check Cell 15 2 2 5" xfId="11836"/>
    <cellStyle name="Check Cell 15 2 20" xfId="11837"/>
    <cellStyle name="Check Cell 15 2 21" xfId="11838"/>
    <cellStyle name="Check Cell 15 2 22" xfId="11839"/>
    <cellStyle name="Check Cell 15 2 23" xfId="11840"/>
    <cellStyle name="Check Cell 15 2 24" xfId="11841"/>
    <cellStyle name="Check Cell 15 2 25" xfId="11842"/>
    <cellStyle name="Check Cell 15 2 26" xfId="11843"/>
    <cellStyle name="Check Cell 15 2 27" xfId="11844"/>
    <cellStyle name="Check Cell 15 2 28" xfId="11845"/>
    <cellStyle name="Check Cell 15 2 29" xfId="11846"/>
    <cellStyle name="Check Cell 15 2 3" xfId="11847"/>
    <cellStyle name="Check Cell 15 2 3 2" xfId="11848"/>
    <cellStyle name="Check Cell 15 2 3 2 2" xfId="11849"/>
    <cellStyle name="Check Cell 15 2 3 3" xfId="11850"/>
    <cellStyle name="Check Cell 15 2 3 3 2" xfId="11851"/>
    <cellStyle name="Check Cell 15 2 3 4" xfId="11852"/>
    <cellStyle name="Check Cell 15 2 3 4 2" xfId="11853"/>
    <cellStyle name="Check Cell 15 2 3 5" xfId="11854"/>
    <cellStyle name="Check Cell 15 2 30" xfId="11855"/>
    <cellStyle name="Check Cell 15 2 31" xfId="11856"/>
    <cellStyle name="Check Cell 15 2 32" xfId="11857"/>
    <cellStyle name="Check Cell 15 2 33" xfId="11858"/>
    <cellStyle name="Check Cell 15 2 34" xfId="11859"/>
    <cellStyle name="Check Cell 15 2 35" xfId="11860"/>
    <cellStyle name="Check Cell 15 2 36" xfId="11861"/>
    <cellStyle name="Check Cell 15 2 37" xfId="11862"/>
    <cellStyle name="Check Cell 15 2 38" xfId="11863"/>
    <cellStyle name="Check Cell 15 2 39" xfId="11864"/>
    <cellStyle name="Check Cell 15 2 4" xfId="11865"/>
    <cellStyle name="Check Cell 15 2 4 2" xfId="11866"/>
    <cellStyle name="Check Cell 15 2 4 2 2" xfId="11867"/>
    <cellStyle name="Check Cell 15 2 4 3" xfId="11868"/>
    <cellStyle name="Check Cell 15 2 4 3 2" xfId="11869"/>
    <cellStyle name="Check Cell 15 2 4 4" xfId="11870"/>
    <cellStyle name="Check Cell 15 2 4 4 2" xfId="11871"/>
    <cellStyle name="Check Cell 15 2 4 5" xfId="11872"/>
    <cellStyle name="Check Cell 15 2 40" xfId="11873"/>
    <cellStyle name="Check Cell 15 2 41" xfId="11874"/>
    <cellStyle name="Check Cell 15 2 42" xfId="11875"/>
    <cellStyle name="Check Cell 15 2 43" xfId="11876"/>
    <cellStyle name="Check Cell 15 2 44" xfId="11877"/>
    <cellStyle name="Check Cell 15 2 45" xfId="11878"/>
    <cellStyle name="Check Cell 15 2 46" xfId="11879"/>
    <cellStyle name="Check Cell 15 2 47" xfId="11880"/>
    <cellStyle name="Check Cell 15 2 48" xfId="11881"/>
    <cellStyle name="Check Cell 15 2 49" xfId="11882"/>
    <cellStyle name="Check Cell 15 2 5" xfId="11883"/>
    <cellStyle name="Check Cell 15 2 5 2" xfId="11884"/>
    <cellStyle name="Check Cell 15 2 5 2 2" xfId="11885"/>
    <cellStyle name="Check Cell 15 2 5 3" xfId="11886"/>
    <cellStyle name="Check Cell 15 2 5 3 2" xfId="11887"/>
    <cellStyle name="Check Cell 15 2 5 4" xfId="11888"/>
    <cellStyle name="Check Cell 15 2 5 4 2" xfId="11889"/>
    <cellStyle name="Check Cell 15 2 5 5" xfId="11890"/>
    <cellStyle name="Check Cell 15 2 50" xfId="11891"/>
    <cellStyle name="Check Cell 15 2 51" xfId="11892"/>
    <cellStyle name="Check Cell 15 2 6" xfId="11893"/>
    <cellStyle name="Check Cell 15 2 6 2" xfId="11894"/>
    <cellStyle name="Check Cell 15 2 6 2 2" xfId="11895"/>
    <cellStyle name="Check Cell 15 2 6 3" xfId="11896"/>
    <cellStyle name="Check Cell 15 2 6 3 2" xfId="11897"/>
    <cellStyle name="Check Cell 15 2 6 4" xfId="11898"/>
    <cellStyle name="Check Cell 15 2 6 4 2" xfId="11899"/>
    <cellStyle name="Check Cell 15 2 6 5" xfId="11900"/>
    <cellStyle name="Check Cell 15 2 7" xfId="11901"/>
    <cellStyle name="Check Cell 15 2 7 2" xfId="11902"/>
    <cellStyle name="Check Cell 15 2 7 2 2" xfId="11903"/>
    <cellStyle name="Check Cell 15 2 7 3" xfId="11904"/>
    <cellStyle name="Check Cell 15 2 7 3 2" xfId="11905"/>
    <cellStyle name="Check Cell 15 2 7 4" xfId="11906"/>
    <cellStyle name="Check Cell 15 2 7 4 2" xfId="11907"/>
    <cellStyle name="Check Cell 15 2 7 5" xfId="11908"/>
    <cellStyle name="Check Cell 15 2 8" xfId="11909"/>
    <cellStyle name="Check Cell 15 2 8 2" xfId="11910"/>
    <cellStyle name="Check Cell 15 2 8 2 2" xfId="11911"/>
    <cellStyle name="Check Cell 15 2 8 3" xfId="11912"/>
    <cellStyle name="Check Cell 15 2 8 3 2" xfId="11913"/>
    <cellStyle name="Check Cell 15 2 8 4" xfId="11914"/>
    <cellStyle name="Check Cell 15 2 8 4 2" xfId="11915"/>
    <cellStyle name="Check Cell 15 2 8 5" xfId="11916"/>
    <cellStyle name="Check Cell 15 2 9" xfId="11917"/>
    <cellStyle name="Check Cell 15 2 9 2" xfId="11918"/>
    <cellStyle name="Check Cell 15 2 9 2 2" xfId="11919"/>
    <cellStyle name="Check Cell 15 2 9 3" xfId="11920"/>
    <cellStyle name="Check Cell 15 2 9 3 2" xfId="11921"/>
    <cellStyle name="Check Cell 15 2 9 4" xfId="11922"/>
    <cellStyle name="Check Cell 15 2 9 4 2" xfId="11923"/>
    <cellStyle name="Check Cell 15 2 9 5" xfId="11924"/>
    <cellStyle name="Check Cell 15 20" xfId="11925"/>
    <cellStyle name="Check Cell 15 20 2" xfId="11926"/>
    <cellStyle name="Check Cell 15 21" xfId="11927"/>
    <cellStyle name="Check Cell 15 21 2" xfId="11928"/>
    <cellStyle name="Check Cell 15 22" xfId="11929"/>
    <cellStyle name="Check Cell 15 22 2" xfId="11930"/>
    <cellStyle name="Check Cell 15 23" xfId="11931"/>
    <cellStyle name="Check Cell 15 24" xfId="11932"/>
    <cellStyle name="Check Cell 15 25" xfId="11933"/>
    <cellStyle name="Check Cell 15 26" xfId="11934"/>
    <cellStyle name="Check Cell 15 27" xfId="11935"/>
    <cellStyle name="Check Cell 15 28" xfId="11936"/>
    <cellStyle name="Check Cell 15 29" xfId="11937"/>
    <cellStyle name="Check Cell 15 3" xfId="11938"/>
    <cellStyle name="Check Cell 15 3 10" xfId="11939"/>
    <cellStyle name="Check Cell 15 3 10 2" xfId="11940"/>
    <cellStyle name="Check Cell 15 3 10 2 2" xfId="11941"/>
    <cellStyle name="Check Cell 15 3 10 3" xfId="11942"/>
    <cellStyle name="Check Cell 15 3 10 3 2" xfId="11943"/>
    <cellStyle name="Check Cell 15 3 10 4" xfId="11944"/>
    <cellStyle name="Check Cell 15 3 10 4 2" xfId="11945"/>
    <cellStyle name="Check Cell 15 3 10 5" xfId="11946"/>
    <cellStyle name="Check Cell 15 3 11" xfId="11947"/>
    <cellStyle name="Check Cell 15 3 11 2" xfId="11948"/>
    <cellStyle name="Check Cell 15 3 11 2 2" xfId="11949"/>
    <cellStyle name="Check Cell 15 3 11 3" xfId="11950"/>
    <cellStyle name="Check Cell 15 3 11 3 2" xfId="11951"/>
    <cellStyle name="Check Cell 15 3 11 4" xfId="11952"/>
    <cellStyle name="Check Cell 15 3 11 4 2" xfId="11953"/>
    <cellStyle name="Check Cell 15 3 11 5" xfId="11954"/>
    <cellStyle name="Check Cell 15 3 12" xfId="11955"/>
    <cellStyle name="Check Cell 15 3 12 2" xfId="11956"/>
    <cellStyle name="Check Cell 15 3 12 2 2" xfId="11957"/>
    <cellStyle name="Check Cell 15 3 12 3" xfId="11958"/>
    <cellStyle name="Check Cell 15 3 12 3 2" xfId="11959"/>
    <cellStyle name="Check Cell 15 3 12 4" xfId="11960"/>
    <cellStyle name="Check Cell 15 3 12 4 2" xfId="11961"/>
    <cellStyle name="Check Cell 15 3 12 5" xfId="11962"/>
    <cellStyle name="Check Cell 15 3 13" xfId="11963"/>
    <cellStyle name="Check Cell 15 3 13 2" xfId="11964"/>
    <cellStyle name="Check Cell 15 3 13 2 2" xfId="11965"/>
    <cellStyle name="Check Cell 15 3 13 3" xfId="11966"/>
    <cellStyle name="Check Cell 15 3 13 3 2" xfId="11967"/>
    <cellStyle name="Check Cell 15 3 13 4" xfId="11968"/>
    <cellStyle name="Check Cell 15 3 13 4 2" xfId="11969"/>
    <cellStyle name="Check Cell 15 3 13 5" xfId="11970"/>
    <cellStyle name="Check Cell 15 3 14" xfId="11971"/>
    <cellStyle name="Check Cell 15 3 14 2" xfId="11972"/>
    <cellStyle name="Check Cell 15 3 14 2 2" xfId="11973"/>
    <cellStyle name="Check Cell 15 3 14 3" xfId="11974"/>
    <cellStyle name="Check Cell 15 3 14 3 2" xfId="11975"/>
    <cellStyle name="Check Cell 15 3 14 4" xfId="11976"/>
    <cellStyle name="Check Cell 15 3 14 4 2" xfId="11977"/>
    <cellStyle name="Check Cell 15 3 14 5" xfId="11978"/>
    <cellStyle name="Check Cell 15 3 15" xfId="11979"/>
    <cellStyle name="Check Cell 15 3 15 2" xfId="11980"/>
    <cellStyle name="Check Cell 15 3 16" xfId="11981"/>
    <cellStyle name="Check Cell 15 3 16 2" xfId="11982"/>
    <cellStyle name="Check Cell 15 3 17" xfId="11983"/>
    <cellStyle name="Check Cell 15 3 17 2" xfId="11984"/>
    <cellStyle name="Check Cell 15 3 18" xfId="11985"/>
    <cellStyle name="Check Cell 15 3 18 2" xfId="11986"/>
    <cellStyle name="Check Cell 15 3 19" xfId="11987"/>
    <cellStyle name="Check Cell 15 3 19 2" xfId="11988"/>
    <cellStyle name="Check Cell 15 3 2" xfId="11989"/>
    <cellStyle name="Check Cell 15 3 2 2" xfId="11990"/>
    <cellStyle name="Check Cell 15 3 2 2 2" xfId="11991"/>
    <cellStyle name="Check Cell 15 3 2 3" xfId="11992"/>
    <cellStyle name="Check Cell 15 3 2 3 2" xfId="11993"/>
    <cellStyle name="Check Cell 15 3 2 4" xfId="11994"/>
    <cellStyle name="Check Cell 15 3 2 4 2" xfId="11995"/>
    <cellStyle name="Check Cell 15 3 2 5" xfId="11996"/>
    <cellStyle name="Check Cell 15 3 20" xfId="11997"/>
    <cellStyle name="Check Cell 15 3 20 2" xfId="11998"/>
    <cellStyle name="Check Cell 15 3 21" xfId="11999"/>
    <cellStyle name="Check Cell 15 3 22" xfId="12000"/>
    <cellStyle name="Check Cell 15 3 23" xfId="12001"/>
    <cellStyle name="Check Cell 15 3 24" xfId="12002"/>
    <cellStyle name="Check Cell 15 3 25" xfId="12003"/>
    <cellStyle name="Check Cell 15 3 26" xfId="12004"/>
    <cellStyle name="Check Cell 15 3 27" xfId="12005"/>
    <cellStyle name="Check Cell 15 3 28" xfId="12006"/>
    <cellStyle name="Check Cell 15 3 29" xfId="12007"/>
    <cellStyle name="Check Cell 15 3 3" xfId="12008"/>
    <cellStyle name="Check Cell 15 3 3 2" xfId="12009"/>
    <cellStyle name="Check Cell 15 3 3 2 2" xfId="12010"/>
    <cellStyle name="Check Cell 15 3 3 3" xfId="12011"/>
    <cellStyle name="Check Cell 15 3 3 3 2" xfId="12012"/>
    <cellStyle name="Check Cell 15 3 3 4" xfId="12013"/>
    <cellStyle name="Check Cell 15 3 3 4 2" xfId="12014"/>
    <cellStyle name="Check Cell 15 3 3 5" xfId="12015"/>
    <cellStyle name="Check Cell 15 3 30" xfId="12016"/>
    <cellStyle name="Check Cell 15 3 31" xfId="12017"/>
    <cellStyle name="Check Cell 15 3 32" xfId="12018"/>
    <cellStyle name="Check Cell 15 3 33" xfId="12019"/>
    <cellStyle name="Check Cell 15 3 34" xfId="12020"/>
    <cellStyle name="Check Cell 15 3 35" xfId="12021"/>
    <cellStyle name="Check Cell 15 3 36" xfId="12022"/>
    <cellStyle name="Check Cell 15 3 37" xfId="12023"/>
    <cellStyle name="Check Cell 15 3 38" xfId="12024"/>
    <cellStyle name="Check Cell 15 3 39" xfId="12025"/>
    <cellStyle name="Check Cell 15 3 4" xfId="12026"/>
    <cellStyle name="Check Cell 15 3 4 2" xfId="12027"/>
    <cellStyle name="Check Cell 15 3 4 2 2" xfId="12028"/>
    <cellStyle name="Check Cell 15 3 4 3" xfId="12029"/>
    <cellStyle name="Check Cell 15 3 4 3 2" xfId="12030"/>
    <cellStyle name="Check Cell 15 3 4 4" xfId="12031"/>
    <cellStyle name="Check Cell 15 3 4 4 2" xfId="12032"/>
    <cellStyle name="Check Cell 15 3 4 5" xfId="12033"/>
    <cellStyle name="Check Cell 15 3 40" xfId="12034"/>
    <cellStyle name="Check Cell 15 3 41" xfId="12035"/>
    <cellStyle name="Check Cell 15 3 42" xfId="12036"/>
    <cellStyle name="Check Cell 15 3 43" xfId="12037"/>
    <cellStyle name="Check Cell 15 3 44" xfId="12038"/>
    <cellStyle name="Check Cell 15 3 45" xfId="12039"/>
    <cellStyle name="Check Cell 15 3 46" xfId="12040"/>
    <cellStyle name="Check Cell 15 3 47" xfId="12041"/>
    <cellStyle name="Check Cell 15 3 48" xfId="12042"/>
    <cellStyle name="Check Cell 15 3 49" xfId="12043"/>
    <cellStyle name="Check Cell 15 3 5" xfId="12044"/>
    <cellStyle name="Check Cell 15 3 5 2" xfId="12045"/>
    <cellStyle name="Check Cell 15 3 5 2 2" xfId="12046"/>
    <cellStyle name="Check Cell 15 3 5 3" xfId="12047"/>
    <cellStyle name="Check Cell 15 3 5 3 2" xfId="12048"/>
    <cellStyle name="Check Cell 15 3 5 4" xfId="12049"/>
    <cellStyle name="Check Cell 15 3 5 4 2" xfId="12050"/>
    <cellStyle name="Check Cell 15 3 5 5" xfId="12051"/>
    <cellStyle name="Check Cell 15 3 50" xfId="12052"/>
    <cellStyle name="Check Cell 15 3 51" xfId="12053"/>
    <cellStyle name="Check Cell 15 3 6" xfId="12054"/>
    <cellStyle name="Check Cell 15 3 6 2" xfId="12055"/>
    <cellStyle name="Check Cell 15 3 6 2 2" xfId="12056"/>
    <cellStyle name="Check Cell 15 3 6 3" xfId="12057"/>
    <cellStyle name="Check Cell 15 3 6 3 2" xfId="12058"/>
    <cellStyle name="Check Cell 15 3 6 4" xfId="12059"/>
    <cellStyle name="Check Cell 15 3 6 4 2" xfId="12060"/>
    <cellStyle name="Check Cell 15 3 6 5" xfId="12061"/>
    <cellStyle name="Check Cell 15 3 7" xfId="12062"/>
    <cellStyle name="Check Cell 15 3 7 2" xfId="12063"/>
    <cellStyle name="Check Cell 15 3 7 2 2" xfId="12064"/>
    <cellStyle name="Check Cell 15 3 7 3" xfId="12065"/>
    <cellStyle name="Check Cell 15 3 7 3 2" xfId="12066"/>
    <cellStyle name="Check Cell 15 3 7 4" xfId="12067"/>
    <cellStyle name="Check Cell 15 3 7 4 2" xfId="12068"/>
    <cellStyle name="Check Cell 15 3 7 5" xfId="12069"/>
    <cellStyle name="Check Cell 15 3 8" xfId="12070"/>
    <cellStyle name="Check Cell 15 3 8 2" xfId="12071"/>
    <cellStyle name="Check Cell 15 3 8 2 2" xfId="12072"/>
    <cellStyle name="Check Cell 15 3 8 3" xfId="12073"/>
    <cellStyle name="Check Cell 15 3 8 3 2" xfId="12074"/>
    <cellStyle name="Check Cell 15 3 8 4" xfId="12075"/>
    <cellStyle name="Check Cell 15 3 8 4 2" xfId="12076"/>
    <cellStyle name="Check Cell 15 3 8 5" xfId="12077"/>
    <cellStyle name="Check Cell 15 3 9" xfId="12078"/>
    <cellStyle name="Check Cell 15 3 9 2" xfId="12079"/>
    <cellStyle name="Check Cell 15 3 9 2 2" xfId="12080"/>
    <cellStyle name="Check Cell 15 3 9 3" xfId="12081"/>
    <cellStyle name="Check Cell 15 3 9 3 2" xfId="12082"/>
    <cellStyle name="Check Cell 15 3 9 4" xfId="12083"/>
    <cellStyle name="Check Cell 15 3 9 4 2" xfId="12084"/>
    <cellStyle name="Check Cell 15 3 9 5" xfId="12085"/>
    <cellStyle name="Check Cell 15 30" xfId="12086"/>
    <cellStyle name="Check Cell 15 31" xfId="12087"/>
    <cellStyle name="Check Cell 15 32" xfId="12088"/>
    <cellStyle name="Check Cell 15 33" xfId="12089"/>
    <cellStyle name="Check Cell 15 34" xfId="12090"/>
    <cellStyle name="Check Cell 15 35" xfId="12091"/>
    <cellStyle name="Check Cell 15 36" xfId="12092"/>
    <cellStyle name="Check Cell 15 37" xfId="12093"/>
    <cellStyle name="Check Cell 15 38" xfId="12094"/>
    <cellStyle name="Check Cell 15 39" xfId="12095"/>
    <cellStyle name="Check Cell 15 4" xfId="12096"/>
    <cellStyle name="Check Cell 15 4 10" xfId="12097"/>
    <cellStyle name="Check Cell 15 4 10 2" xfId="12098"/>
    <cellStyle name="Check Cell 15 4 10 2 2" xfId="12099"/>
    <cellStyle name="Check Cell 15 4 10 3" xfId="12100"/>
    <cellStyle name="Check Cell 15 4 10 3 2" xfId="12101"/>
    <cellStyle name="Check Cell 15 4 10 4" xfId="12102"/>
    <cellStyle name="Check Cell 15 4 10 4 2" xfId="12103"/>
    <cellStyle name="Check Cell 15 4 10 5" xfId="12104"/>
    <cellStyle name="Check Cell 15 4 11" xfId="12105"/>
    <cellStyle name="Check Cell 15 4 11 2" xfId="12106"/>
    <cellStyle name="Check Cell 15 4 11 2 2" xfId="12107"/>
    <cellStyle name="Check Cell 15 4 11 3" xfId="12108"/>
    <cellStyle name="Check Cell 15 4 11 3 2" xfId="12109"/>
    <cellStyle name="Check Cell 15 4 11 4" xfId="12110"/>
    <cellStyle name="Check Cell 15 4 11 4 2" xfId="12111"/>
    <cellStyle name="Check Cell 15 4 11 5" xfId="12112"/>
    <cellStyle name="Check Cell 15 4 12" xfId="12113"/>
    <cellStyle name="Check Cell 15 4 12 2" xfId="12114"/>
    <cellStyle name="Check Cell 15 4 12 2 2" xfId="12115"/>
    <cellStyle name="Check Cell 15 4 12 3" xfId="12116"/>
    <cellStyle name="Check Cell 15 4 12 3 2" xfId="12117"/>
    <cellStyle name="Check Cell 15 4 12 4" xfId="12118"/>
    <cellStyle name="Check Cell 15 4 12 4 2" xfId="12119"/>
    <cellStyle name="Check Cell 15 4 12 5" xfId="12120"/>
    <cellStyle name="Check Cell 15 4 13" xfId="12121"/>
    <cellStyle name="Check Cell 15 4 13 2" xfId="12122"/>
    <cellStyle name="Check Cell 15 4 13 2 2" xfId="12123"/>
    <cellStyle name="Check Cell 15 4 13 3" xfId="12124"/>
    <cellStyle name="Check Cell 15 4 13 3 2" xfId="12125"/>
    <cellStyle name="Check Cell 15 4 13 4" xfId="12126"/>
    <cellStyle name="Check Cell 15 4 13 4 2" xfId="12127"/>
    <cellStyle name="Check Cell 15 4 13 5" xfId="12128"/>
    <cellStyle name="Check Cell 15 4 14" xfId="12129"/>
    <cellStyle name="Check Cell 15 4 14 2" xfId="12130"/>
    <cellStyle name="Check Cell 15 4 14 2 2" xfId="12131"/>
    <cellStyle name="Check Cell 15 4 14 3" xfId="12132"/>
    <cellStyle name="Check Cell 15 4 14 3 2" xfId="12133"/>
    <cellStyle name="Check Cell 15 4 14 4" xfId="12134"/>
    <cellStyle name="Check Cell 15 4 14 4 2" xfId="12135"/>
    <cellStyle name="Check Cell 15 4 14 5" xfId="12136"/>
    <cellStyle name="Check Cell 15 4 15" xfId="12137"/>
    <cellStyle name="Check Cell 15 4 15 2" xfId="12138"/>
    <cellStyle name="Check Cell 15 4 16" xfId="12139"/>
    <cellStyle name="Check Cell 15 4 16 2" xfId="12140"/>
    <cellStyle name="Check Cell 15 4 17" xfId="12141"/>
    <cellStyle name="Check Cell 15 4 17 2" xfId="12142"/>
    <cellStyle name="Check Cell 15 4 18" xfId="12143"/>
    <cellStyle name="Check Cell 15 4 18 2" xfId="12144"/>
    <cellStyle name="Check Cell 15 4 19" xfId="12145"/>
    <cellStyle name="Check Cell 15 4 19 2" xfId="12146"/>
    <cellStyle name="Check Cell 15 4 2" xfId="12147"/>
    <cellStyle name="Check Cell 15 4 2 2" xfId="12148"/>
    <cellStyle name="Check Cell 15 4 2 2 2" xfId="12149"/>
    <cellStyle name="Check Cell 15 4 2 3" xfId="12150"/>
    <cellStyle name="Check Cell 15 4 2 3 2" xfId="12151"/>
    <cellStyle name="Check Cell 15 4 2 4" xfId="12152"/>
    <cellStyle name="Check Cell 15 4 2 4 2" xfId="12153"/>
    <cellStyle name="Check Cell 15 4 2 5" xfId="12154"/>
    <cellStyle name="Check Cell 15 4 20" xfId="12155"/>
    <cellStyle name="Check Cell 15 4 20 2" xfId="12156"/>
    <cellStyle name="Check Cell 15 4 21" xfId="12157"/>
    <cellStyle name="Check Cell 15 4 22" xfId="12158"/>
    <cellStyle name="Check Cell 15 4 23" xfId="12159"/>
    <cellStyle name="Check Cell 15 4 24" xfId="12160"/>
    <cellStyle name="Check Cell 15 4 25" xfId="12161"/>
    <cellStyle name="Check Cell 15 4 26" xfId="12162"/>
    <cellStyle name="Check Cell 15 4 27" xfId="12163"/>
    <cellStyle name="Check Cell 15 4 28" xfId="12164"/>
    <cellStyle name="Check Cell 15 4 29" xfId="12165"/>
    <cellStyle name="Check Cell 15 4 3" xfId="12166"/>
    <cellStyle name="Check Cell 15 4 3 2" xfId="12167"/>
    <cellStyle name="Check Cell 15 4 3 2 2" xfId="12168"/>
    <cellStyle name="Check Cell 15 4 3 3" xfId="12169"/>
    <cellStyle name="Check Cell 15 4 3 3 2" xfId="12170"/>
    <cellStyle name="Check Cell 15 4 3 4" xfId="12171"/>
    <cellStyle name="Check Cell 15 4 3 4 2" xfId="12172"/>
    <cellStyle name="Check Cell 15 4 3 5" xfId="12173"/>
    <cellStyle name="Check Cell 15 4 30" xfId="12174"/>
    <cellStyle name="Check Cell 15 4 31" xfId="12175"/>
    <cellStyle name="Check Cell 15 4 32" xfId="12176"/>
    <cellStyle name="Check Cell 15 4 33" xfId="12177"/>
    <cellStyle name="Check Cell 15 4 34" xfId="12178"/>
    <cellStyle name="Check Cell 15 4 35" xfId="12179"/>
    <cellStyle name="Check Cell 15 4 36" xfId="12180"/>
    <cellStyle name="Check Cell 15 4 37" xfId="12181"/>
    <cellStyle name="Check Cell 15 4 38" xfId="12182"/>
    <cellStyle name="Check Cell 15 4 39" xfId="12183"/>
    <cellStyle name="Check Cell 15 4 4" xfId="12184"/>
    <cellStyle name="Check Cell 15 4 4 2" xfId="12185"/>
    <cellStyle name="Check Cell 15 4 4 2 2" xfId="12186"/>
    <cellStyle name="Check Cell 15 4 4 3" xfId="12187"/>
    <cellStyle name="Check Cell 15 4 4 3 2" xfId="12188"/>
    <cellStyle name="Check Cell 15 4 4 4" xfId="12189"/>
    <cellStyle name="Check Cell 15 4 4 4 2" xfId="12190"/>
    <cellStyle name="Check Cell 15 4 4 5" xfId="12191"/>
    <cellStyle name="Check Cell 15 4 40" xfId="12192"/>
    <cellStyle name="Check Cell 15 4 41" xfId="12193"/>
    <cellStyle name="Check Cell 15 4 42" xfId="12194"/>
    <cellStyle name="Check Cell 15 4 43" xfId="12195"/>
    <cellStyle name="Check Cell 15 4 44" xfId="12196"/>
    <cellStyle name="Check Cell 15 4 45" xfId="12197"/>
    <cellStyle name="Check Cell 15 4 46" xfId="12198"/>
    <cellStyle name="Check Cell 15 4 47" xfId="12199"/>
    <cellStyle name="Check Cell 15 4 48" xfId="12200"/>
    <cellStyle name="Check Cell 15 4 49" xfId="12201"/>
    <cellStyle name="Check Cell 15 4 5" xfId="12202"/>
    <cellStyle name="Check Cell 15 4 5 2" xfId="12203"/>
    <cellStyle name="Check Cell 15 4 5 2 2" xfId="12204"/>
    <cellStyle name="Check Cell 15 4 5 3" xfId="12205"/>
    <cellStyle name="Check Cell 15 4 5 3 2" xfId="12206"/>
    <cellStyle name="Check Cell 15 4 5 4" xfId="12207"/>
    <cellStyle name="Check Cell 15 4 5 4 2" xfId="12208"/>
    <cellStyle name="Check Cell 15 4 5 5" xfId="12209"/>
    <cellStyle name="Check Cell 15 4 50" xfId="12210"/>
    <cellStyle name="Check Cell 15 4 51" xfId="12211"/>
    <cellStyle name="Check Cell 15 4 6" xfId="12212"/>
    <cellStyle name="Check Cell 15 4 6 2" xfId="12213"/>
    <cellStyle name="Check Cell 15 4 6 2 2" xfId="12214"/>
    <cellStyle name="Check Cell 15 4 6 3" xfId="12215"/>
    <cellStyle name="Check Cell 15 4 6 3 2" xfId="12216"/>
    <cellStyle name="Check Cell 15 4 6 4" xfId="12217"/>
    <cellStyle name="Check Cell 15 4 6 4 2" xfId="12218"/>
    <cellStyle name="Check Cell 15 4 6 5" xfId="12219"/>
    <cellStyle name="Check Cell 15 4 7" xfId="12220"/>
    <cellStyle name="Check Cell 15 4 7 2" xfId="12221"/>
    <cellStyle name="Check Cell 15 4 7 2 2" xfId="12222"/>
    <cellStyle name="Check Cell 15 4 7 3" xfId="12223"/>
    <cellStyle name="Check Cell 15 4 7 3 2" xfId="12224"/>
    <cellStyle name="Check Cell 15 4 7 4" xfId="12225"/>
    <cellStyle name="Check Cell 15 4 7 4 2" xfId="12226"/>
    <cellStyle name="Check Cell 15 4 7 5" xfId="12227"/>
    <cellStyle name="Check Cell 15 4 8" xfId="12228"/>
    <cellStyle name="Check Cell 15 4 8 2" xfId="12229"/>
    <cellStyle name="Check Cell 15 4 8 2 2" xfId="12230"/>
    <cellStyle name="Check Cell 15 4 8 3" xfId="12231"/>
    <cellStyle name="Check Cell 15 4 8 3 2" xfId="12232"/>
    <cellStyle name="Check Cell 15 4 8 4" xfId="12233"/>
    <cellStyle name="Check Cell 15 4 8 4 2" xfId="12234"/>
    <cellStyle name="Check Cell 15 4 8 5" xfId="12235"/>
    <cellStyle name="Check Cell 15 4 9" xfId="12236"/>
    <cellStyle name="Check Cell 15 4 9 2" xfId="12237"/>
    <cellStyle name="Check Cell 15 4 9 2 2" xfId="12238"/>
    <cellStyle name="Check Cell 15 4 9 3" xfId="12239"/>
    <cellStyle name="Check Cell 15 4 9 3 2" xfId="12240"/>
    <cellStyle name="Check Cell 15 4 9 4" xfId="12241"/>
    <cellStyle name="Check Cell 15 4 9 4 2" xfId="12242"/>
    <cellStyle name="Check Cell 15 4 9 5" xfId="12243"/>
    <cellStyle name="Check Cell 15 40" xfId="12244"/>
    <cellStyle name="Check Cell 15 41" xfId="12245"/>
    <cellStyle name="Check Cell 15 42" xfId="12246"/>
    <cellStyle name="Check Cell 15 43" xfId="12247"/>
    <cellStyle name="Check Cell 15 44" xfId="12248"/>
    <cellStyle name="Check Cell 15 45" xfId="12249"/>
    <cellStyle name="Check Cell 15 46" xfId="12250"/>
    <cellStyle name="Check Cell 15 47" xfId="12251"/>
    <cellStyle name="Check Cell 15 48" xfId="12252"/>
    <cellStyle name="Check Cell 15 49" xfId="12253"/>
    <cellStyle name="Check Cell 15 5" xfId="12254"/>
    <cellStyle name="Check Cell 15 5 2" xfId="12255"/>
    <cellStyle name="Check Cell 15 5 2 2" xfId="12256"/>
    <cellStyle name="Check Cell 15 5 3" xfId="12257"/>
    <cellStyle name="Check Cell 15 5 3 2" xfId="12258"/>
    <cellStyle name="Check Cell 15 5 4" xfId="12259"/>
    <cellStyle name="Check Cell 15 5 4 2" xfId="12260"/>
    <cellStyle name="Check Cell 15 5 5" xfId="12261"/>
    <cellStyle name="Check Cell 15 50" xfId="12262"/>
    <cellStyle name="Check Cell 15 51" xfId="12263"/>
    <cellStyle name="Check Cell 15 52" xfId="12264"/>
    <cellStyle name="Check Cell 15 53" xfId="12265"/>
    <cellStyle name="Check Cell 15 54" xfId="12266"/>
    <cellStyle name="Check Cell 15 6" xfId="12267"/>
    <cellStyle name="Check Cell 15 6 2" xfId="12268"/>
    <cellStyle name="Check Cell 15 6 2 2" xfId="12269"/>
    <cellStyle name="Check Cell 15 6 3" xfId="12270"/>
    <cellStyle name="Check Cell 15 6 3 2" xfId="12271"/>
    <cellStyle name="Check Cell 15 6 4" xfId="12272"/>
    <cellStyle name="Check Cell 15 6 4 2" xfId="12273"/>
    <cellStyle name="Check Cell 15 6 5" xfId="12274"/>
    <cellStyle name="Check Cell 15 7" xfId="12275"/>
    <cellStyle name="Check Cell 15 7 2" xfId="12276"/>
    <cellStyle name="Check Cell 15 7 2 2" xfId="12277"/>
    <cellStyle name="Check Cell 15 7 3" xfId="12278"/>
    <cellStyle name="Check Cell 15 7 3 2" xfId="12279"/>
    <cellStyle name="Check Cell 15 7 4" xfId="12280"/>
    <cellStyle name="Check Cell 15 7 4 2" xfId="12281"/>
    <cellStyle name="Check Cell 15 7 5" xfId="12282"/>
    <cellStyle name="Check Cell 15 8" xfId="12283"/>
    <cellStyle name="Check Cell 15 8 2" xfId="12284"/>
    <cellStyle name="Check Cell 15 8 2 2" xfId="12285"/>
    <cellStyle name="Check Cell 15 8 3" xfId="12286"/>
    <cellStyle name="Check Cell 15 8 3 2" xfId="12287"/>
    <cellStyle name="Check Cell 15 8 4" xfId="12288"/>
    <cellStyle name="Check Cell 15 8 4 2" xfId="12289"/>
    <cellStyle name="Check Cell 15 8 5" xfId="12290"/>
    <cellStyle name="Check Cell 15 9" xfId="12291"/>
    <cellStyle name="Check Cell 15 9 2" xfId="12292"/>
    <cellStyle name="Check Cell 15 9 2 2" xfId="12293"/>
    <cellStyle name="Check Cell 15 9 3" xfId="12294"/>
    <cellStyle name="Check Cell 15 9 3 2" xfId="12295"/>
    <cellStyle name="Check Cell 15 9 4" xfId="12296"/>
    <cellStyle name="Check Cell 15 9 4 2" xfId="12297"/>
    <cellStyle name="Check Cell 15 9 5" xfId="12298"/>
    <cellStyle name="Check Cell 16" xfId="12299"/>
    <cellStyle name="Check Cell 16 10" xfId="12300"/>
    <cellStyle name="Check Cell 16 10 2" xfId="12301"/>
    <cellStyle name="Check Cell 16 10 2 2" xfId="12302"/>
    <cellStyle name="Check Cell 16 10 3" xfId="12303"/>
    <cellStyle name="Check Cell 16 10 3 2" xfId="12304"/>
    <cellStyle name="Check Cell 16 10 4" xfId="12305"/>
    <cellStyle name="Check Cell 16 10 4 2" xfId="12306"/>
    <cellStyle name="Check Cell 16 10 5" xfId="12307"/>
    <cellStyle name="Check Cell 16 11" xfId="12308"/>
    <cellStyle name="Check Cell 16 11 2" xfId="12309"/>
    <cellStyle name="Check Cell 16 11 2 2" xfId="12310"/>
    <cellStyle name="Check Cell 16 11 3" xfId="12311"/>
    <cellStyle name="Check Cell 16 11 3 2" xfId="12312"/>
    <cellStyle name="Check Cell 16 11 4" xfId="12313"/>
    <cellStyle name="Check Cell 16 11 4 2" xfId="12314"/>
    <cellStyle name="Check Cell 16 11 5" xfId="12315"/>
    <cellStyle name="Check Cell 16 12" xfId="12316"/>
    <cellStyle name="Check Cell 16 12 2" xfId="12317"/>
    <cellStyle name="Check Cell 16 12 2 2" xfId="12318"/>
    <cellStyle name="Check Cell 16 12 3" xfId="12319"/>
    <cellStyle name="Check Cell 16 12 3 2" xfId="12320"/>
    <cellStyle name="Check Cell 16 12 4" xfId="12321"/>
    <cellStyle name="Check Cell 16 12 4 2" xfId="12322"/>
    <cellStyle name="Check Cell 16 12 5" xfId="12323"/>
    <cellStyle name="Check Cell 16 13" xfId="12324"/>
    <cellStyle name="Check Cell 16 13 2" xfId="12325"/>
    <cellStyle name="Check Cell 16 13 2 2" xfId="12326"/>
    <cellStyle name="Check Cell 16 13 3" xfId="12327"/>
    <cellStyle name="Check Cell 16 13 3 2" xfId="12328"/>
    <cellStyle name="Check Cell 16 13 4" xfId="12329"/>
    <cellStyle name="Check Cell 16 13 4 2" xfId="12330"/>
    <cellStyle name="Check Cell 16 13 5" xfId="12331"/>
    <cellStyle name="Check Cell 16 14" xfId="12332"/>
    <cellStyle name="Check Cell 16 14 2" xfId="12333"/>
    <cellStyle name="Check Cell 16 14 2 2" xfId="12334"/>
    <cellStyle name="Check Cell 16 14 3" xfId="12335"/>
    <cellStyle name="Check Cell 16 14 3 2" xfId="12336"/>
    <cellStyle name="Check Cell 16 14 4" xfId="12337"/>
    <cellStyle name="Check Cell 16 14 4 2" xfId="12338"/>
    <cellStyle name="Check Cell 16 14 5" xfId="12339"/>
    <cellStyle name="Check Cell 16 15" xfId="12340"/>
    <cellStyle name="Check Cell 16 15 2" xfId="12341"/>
    <cellStyle name="Check Cell 16 15 2 2" xfId="12342"/>
    <cellStyle name="Check Cell 16 15 3" xfId="12343"/>
    <cellStyle name="Check Cell 16 15 3 2" xfId="12344"/>
    <cellStyle name="Check Cell 16 15 4" xfId="12345"/>
    <cellStyle name="Check Cell 16 15 4 2" xfId="12346"/>
    <cellStyle name="Check Cell 16 15 5" xfId="12347"/>
    <cellStyle name="Check Cell 16 16" xfId="12348"/>
    <cellStyle name="Check Cell 16 16 2" xfId="12349"/>
    <cellStyle name="Check Cell 16 16 2 2" xfId="12350"/>
    <cellStyle name="Check Cell 16 16 3" xfId="12351"/>
    <cellStyle name="Check Cell 16 16 3 2" xfId="12352"/>
    <cellStyle name="Check Cell 16 16 4" xfId="12353"/>
    <cellStyle name="Check Cell 16 16 4 2" xfId="12354"/>
    <cellStyle name="Check Cell 16 16 5" xfId="12355"/>
    <cellStyle name="Check Cell 16 17" xfId="12356"/>
    <cellStyle name="Check Cell 16 17 2" xfId="12357"/>
    <cellStyle name="Check Cell 16 17 2 2" xfId="12358"/>
    <cellStyle name="Check Cell 16 17 3" xfId="12359"/>
    <cellStyle name="Check Cell 16 17 3 2" xfId="12360"/>
    <cellStyle name="Check Cell 16 17 4" xfId="12361"/>
    <cellStyle name="Check Cell 16 17 4 2" xfId="12362"/>
    <cellStyle name="Check Cell 16 17 5" xfId="12363"/>
    <cellStyle name="Check Cell 16 18" xfId="12364"/>
    <cellStyle name="Check Cell 16 18 2" xfId="12365"/>
    <cellStyle name="Check Cell 16 19" xfId="12366"/>
    <cellStyle name="Check Cell 16 19 2" xfId="12367"/>
    <cellStyle name="Check Cell 16 2" xfId="12368"/>
    <cellStyle name="Check Cell 16 2 10" xfId="12369"/>
    <cellStyle name="Check Cell 16 2 10 2" xfId="12370"/>
    <cellStyle name="Check Cell 16 2 10 2 2" xfId="12371"/>
    <cellStyle name="Check Cell 16 2 10 3" xfId="12372"/>
    <cellStyle name="Check Cell 16 2 10 3 2" xfId="12373"/>
    <cellStyle name="Check Cell 16 2 10 4" xfId="12374"/>
    <cellStyle name="Check Cell 16 2 10 4 2" xfId="12375"/>
    <cellStyle name="Check Cell 16 2 10 5" xfId="12376"/>
    <cellStyle name="Check Cell 16 2 11" xfId="12377"/>
    <cellStyle name="Check Cell 16 2 11 2" xfId="12378"/>
    <cellStyle name="Check Cell 16 2 11 2 2" xfId="12379"/>
    <cellStyle name="Check Cell 16 2 11 3" xfId="12380"/>
    <cellStyle name="Check Cell 16 2 11 3 2" xfId="12381"/>
    <cellStyle name="Check Cell 16 2 11 4" xfId="12382"/>
    <cellStyle name="Check Cell 16 2 11 4 2" xfId="12383"/>
    <cellStyle name="Check Cell 16 2 11 5" xfId="12384"/>
    <cellStyle name="Check Cell 16 2 12" xfId="12385"/>
    <cellStyle name="Check Cell 16 2 12 2" xfId="12386"/>
    <cellStyle name="Check Cell 16 2 12 2 2" xfId="12387"/>
    <cellStyle name="Check Cell 16 2 12 3" xfId="12388"/>
    <cellStyle name="Check Cell 16 2 12 3 2" xfId="12389"/>
    <cellStyle name="Check Cell 16 2 12 4" xfId="12390"/>
    <cellStyle name="Check Cell 16 2 12 4 2" xfId="12391"/>
    <cellStyle name="Check Cell 16 2 12 5" xfId="12392"/>
    <cellStyle name="Check Cell 16 2 13" xfId="12393"/>
    <cellStyle name="Check Cell 16 2 13 2" xfId="12394"/>
    <cellStyle name="Check Cell 16 2 13 2 2" xfId="12395"/>
    <cellStyle name="Check Cell 16 2 13 3" xfId="12396"/>
    <cellStyle name="Check Cell 16 2 13 3 2" xfId="12397"/>
    <cellStyle name="Check Cell 16 2 13 4" xfId="12398"/>
    <cellStyle name="Check Cell 16 2 13 4 2" xfId="12399"/>
    <cellStyle name="Check Cell 16 2 13 5" xfId="12400"/>
    <cellStyle name="Check Cell 16 2 14" xfId="12401"/>
    <cellStyle name="Check Cell 16 2 14 2" xfId="12402"/>
    <cellStyle name="Check Cell 16 2 14 2 2" xfId="12403"/>
    <cellStyle name="Check Cell 16 2 14 3" xfId="12404"/>
    <cellStyle name="Check Cell 16 2 14 3 2" xfId="12405"/>
    <cellStyle name="Check Cell 16 2 14 4" xfId="12406"/>
    <cellStyle name="Check Cell 16 2 14 4 2" xfId="12407"/>
    <cellStyle name="Check Cell 16 2 14 5" xfId="12408"/>
    <cellStyle name="Check Cell 16 2 15" xfId="12409"/>
    <cellStyle name="Check Cell 16 2 15 2" xfId="12410"/>
    <cellStyle name="Check Cell 16 2 16" xfId="12411"/>
    <cellStyle name="Check Cell 16 2 16 2" xfId="12412"/>
    <cellStyle name="Check Cell 16 2 17" xfId="12413"/>
    <cellStyle name="Check Cell 16 2 17 2" xfId="12414"/>
    <cellStyle name="Check Cell 16 2 18" xfId="12415"/>
    <cellStyle name="Check Cell 16 2 18 2" xfId="12416"/>
    <cellStyle name="Check Cell 16 2 19" xfId="12417"/>
    <cellStyle name="Check Cell 16 2 19 2" xfId="12418"/>
    <cellStyle name="Check Cell 16 2 2" xfId="12419"/>
    <cellStyle name="Check Cell 16 2 2 2" xfId="12420"/>
    <cellStyle name="Check Cell 16 2 2 2 2" xfId="12421"/>
    <cellStyle name="Check Cell 16 2 2 3" xfId="12422"/>
    <cellStyle name="Check Cell 16 2 2 3 2" xfId="12423"/>
    <cellStyle name="Check Cell 16 2 2 4" xfId="12424"/>
    <cellStyle name="Check Cell 16 2 2 4 2" xfId="12425"/>
    <cellStyle name="Check Cell 16 2 2 5" xfId="12426"/>
    <cellStyle name="Check Cell 16 2 20" xfId="12427"/>
    <cellStyle name="Check Cell 16 2 20 2" xfId="12428"/>
    <cellStyle name="Check Cell 16 2 21" xfId="12429"/>
    <cellStyle name="Check Cell 16 2 22" xfId="12430"/>
    <cellStyle name="Check Cell 16 2 23" xfId="12431"/>
    <cellStyle name="Check Cell 16 2 24" xfId="12432"/>
    <cellStyle name="Check Cell 16 2 25" xfId="12433"/>
    <cellStyle name="Check Cell 16 2 26" xfId="12434"/>
    <cellStyle name="Check Cell 16 2 27" xfId="12435"/>
    <cellStyle name="Check Cell 16 2 28" xfId="12436"/>
    <cellStyle name="Check Cell 16 2 29" xfId="12437"/>
    <cellStyle name="Check Cell 16 2 3" xfId="12438"/>
    <cellStyle name="Check Cell 16 2 3 2" xfId="12439"/>
    <cellStyle name="Check Cell 16 2 3 2 2" xfId="12440"/>
    <cellStyle name="Check Cell 16 2 3 3" xfId="12441"/>
    <cellStyle name="Check Cell 16 2 3 3 2" xfId="12442"/>
    <cellStyle name="Check Cell 16 2 3 4" xfId="12443"/>
    <cellStyle name="Check Cell 16 2 3 4 2" xfId="12444"/>
    <cellStyle name="Check Cell 16 2 3 5" xfId="12445"/>
    <cellStyle name="Check Cell 16 2 30" xfId="12446"/>
    <cellStyle name="Check Cell 16 2 31" xfId="12447"/>
    <cellStyle name="Check Cell 16 2 32" xfId="12448"/>
    <cellStyle name="Check Cell 16 2 33" xfId="12449"/>
    <cellStyle name="Check Cell 16 2 34" xfId="12450"/>
    <cellStyle name="Check Cell 16 2 35" xfId="12451"/>
    <cellStyle name="Check Cell 16 2 36" xfId="12452"/>
    <cellStyle name="Check Cell 16 2 37" xfId="12453"/>
    <cellStyle name="Check Cell 16 2 38" xfId="12454"/>
    <cellStyle name="Check Cell 16 2 39" xfId="12455"/>
    <cellStyle name="Check Cell 16 2 4" xfId="12456"/>
    <cellStyle name="Check Cell 16 2 4 2" xfId="12457"/>
    <cellStyle name="Check Cell 16 2 4 2 2" xfId="12458"/>
    <cellStyle name="Check Cell 16 2 4 3" xfId="12459"/>
    <cellStyle name="Check Cell 16 2 4 3 2" xfId="12460"/>
    <cellStyle name="Check Cell 16 2 4 4" xfId="12461"/>
    <cellStyle name="Check Cell 16 2 4 4 2" xfId="12462"/>
    <cellStyle name="Check Cell 16 2 4 5" xfId="12463"/>
    <cellStyle name="Check Cell 16 2 40" xfId="12464"/>
    <cellStyle name="Check Cell 16 2 41" xfId="12465"/>
    <cellStyle name="Check Cell 16 2 42" xfId="12466"/>
    <cellStyle name="Check Cell 16 2 43" xfId="12467"/>
    <cellStyle name="Check Cell 16 2 44" xfId="12468"/>
    <cellStyle name="Check Cell 16 2 45" xfId="12469"/>
    <cellStyle name="Check Cell 16 2 46" xfId="12470"/>
    <cellStyle name="Check Cell 16 2 47" xfId="12471"/>
    <cellStyle name="Check Cell 16 2 48" xfId="12472"/>
    <cellStyle name="Check Cell 16 2 49" xfId="12473"/>
    <cellStyle name="Check Cell 16 2 5" xfId="12474"/>
    <cellStyle name="Check Cell 16 2 5 2" xfId="12475"/>
    <cellStyle name="Check Cell 16 2 5 2 2" xfId="12476"/>
    <cellStyle name="Check Cell 16 2 5 3" xfId="12477"/>
    <cellStyle name="Check Cell 16 2 5 3 2" xfId="12478"/>
    <cellStyle name="Check Cell 16 2 5 4" xfId="12479"/>
    <cellStyle name="Check Cell 16 2 5 4 2" xfId="12480"/>
    <cellStyle name="Check Cell 16 2 5 5" xfId="12481"/>
    <cellStyle name="Check Cell 16 2 50" xfId="12482"/>
    <cellStyle name="Check Cell 16 2 51" xfId="12483"/>
    <cellStyle name="Check Cell 16 2 6" xfId="12484"/>
    <cellStyle name="Check Cell 16 2 6 2" xfId="12485"/>
    <cellStyle name="Check Cell 16 2 6 2 2" xfId="12486"/>
    <cellStyle name="Check Cell 16 2 6 3" xfId="12487"/>
    <cellStyle name="Check Cell 16 2 6 3 2" xfId="12488"/>
    <cellStyle name="Check Cell 16 2 6 4" xfId="12489"/>
    <cellStyle name="Check Cell 16 2 6 4 2" xfId="12490"/>
    <cellStyle name="Check Cell 16 2 6 5" xfId="12491"/>
    <cellStyle name="Check Cell 16 2 7" xfId="12492"/>
    <cellStyle name="Check Cell 16 2 7 2" xfId="12493"/>
    <cellStyle name="Check Cell 16 2 7 2 2" xfId="12494"/>
    <cellStyle name="Check Cell 16 2 7 3" xfId="12495"/>
    <cellStyle name="Check Cell 16 2 7 3 2" xfId="12496"/>
    <cellStyle name="Check Cell 16 2 7 4" xfId="12497"/>
    <cellStyle name="Check Cell 16 2 7 4 2" xfId="12498"/>
    <cellStyle name="Check Cell 16 2 7 5" xfId="12499"/>
    <cellStyle name="Check Cell 16 2 8" xfId="12500"/>
    <cellStyle name="Check Cell 16 2 8 2" xfId="12501"/>
    <cellStyle name="Check Cell 16 2 8 2 2" xfId="12502"/>
    <cellStyle name="Check Cell 16 2 8 3" xfId="12503"/>
    <cellStyle name="Check Cell 16 2 8 3 2" xfId="12504"/>
    <cellStyle name="Check Cell 16 2 8 4" xfId="12505"/>
    <cellStyle name="Check Cell 16 2 8 4 2" xfId="12506"/>
    <cellStyle name="Check Cell 16 2 8 5" xfId="12507"/>
    <cellStyle name="Check Cell 16 2 9" xfId="12508"/>
    <cellStyle name="Check Cell 16 2 9 2" xfId="12509"/>
    <cellStyle name="Check Cell 16 2 9 2 2" xfId="12510"/>
    <cellStyle name="Check Cell 16 2 9 3" xfId="12511"/>
    <cellStyle name="Check Cell 16 2 9 3 2" xfId="12512"/>
    <cellStyle name="Check Cell 16 2 9 4" xfId="12513"/>
    <cellStyle name="Check Cell 16 2 9 4 2" xfId="12514"/>
    <cellStyle name="Check Cell 16 2 9 5" xfId="12515"/>
    <cellStyle name="Check Cell 16 20" xfId="12516"/>
    <cellStyle name="Check Cell 16 20 2" xfId="12517"/>
    <cellStyle name="Check Cell 16 21" xfId="12518"/>
    <cellStyle name="Check Cell 16 21 2" xfId="12519"/>
    <cellStyle name="Check Cell 16 22" xfId="12520"/>
    <cellStyle name="Check Cell 16 22 2" xfId="12521"/>
    <cellStyle name="Check Cell 16 23" xfId="12522"/>
    <cellStyle name="Check Cell 16 23 2" xfId="12523"/>
    <cellStyle name="Check Cell 16 24" xfId="12524"/>
    <cellStyle name="Check Cell 16 25" xfId="12525"/>
    <cellStyle name="Check Cell 16 26" xfId="12526"/>
    <cellStyle name="Check Cell 16 27" xfId="12527"/>
    <cellStyle name="Check Cell 16 28" xfId="12528"/>
    <cellStyle name="Check Cell 16 29" xfId="12529"/>
    <cellStyle name="Check Cell 16 3" xfId="12530"/>
    <cellStyle name="Check Cell 16 3 10" xfId="12531"/>
    <cellStyle name="Check Cell 16 3 10 2" xfId="12532"/>
    <cellStyle name="Check Cell 16 3 10 2 2" xfId="12533"/>
    <cellStyle name="Check Cell 16 3 10 3" xfId="12534"/>
    <cellStyle name="Check Cell 16 3 10 3 2" xfId="12535"/>
    <cellStyle name="Check Cell 16 3 10 4" xfId="12536"/>
    <cellStyle name="Check Cell 16 3 10 4 2" xfId="12537"/>
    <cellStyle name="Check Cell 16 3 10 5" xfId="12538"/>
    <cellStyle name="Check Cell 16 3 11" xfId="12539"/>
    <cellStyle name="Check Cell 16 3 11 2" xfId="12540"/>
    <cellStyle name="Check Cell 16 3 11 2 2" xfId="12541"/>
    <cellStyle name="Check Cell 16 3 11 3" xfId="12542"/>
    <cellStyle name="Check Cell 16 3 11 3 2" xfId="12543"/>
    <cellStyle name="Check Cell 16 3 11 4" xfId="12544"/>
    <cellStyle name="Check Cell 16 3 11 4 2" xfId="12545"/>
    <cellStyle name="Check Cell 16 3 11 5" xfId="12546"/>
    <cellStyle name="Check Cell 16 3 12" xfId="12547"/>
    <cellStyle name="Check Cell 16 3 12 2" xfId="12548"/>
    <cellStyle name="Check Cell 16 3 12 2 2" xfId="12549"/>
    <cellStyle name="Check Cell 16 3 12 3" xfId="12550"/>
    <cellStyle name="Check Cell 16 3 12 3 2" xfId="12551"/>
    <cellStyle name="Check Cell 16 3 12 4" xfId="12552"/>
    <cellStyle name="Check Cell 16 3 12 4 2" xfId="12553"/>
    <cellStyle name="Check Cell 16 3 12 5" xfId="12554"/>
    <cellStyle name="Check Cell 16 3 13" xfId="12555"/>
    <cellStyle name="Check Cell 16 3 13 2" xfId="12556"/>
    <cellStyle name="Check Cell 16 3 13 2 2" xfId="12557"/>
    <cellStyle name="Check Cell 16 3 13 3" xfId="12558"/>
    <cellStyle name="Check Cell 16 3 13 3 2" xfId="12559"/>
    <cellStyle name="Check Cell 16 3 13 4" xfId="12560"/>
    <cellStyle name="Check Cell 16 3 13 4 2" xfId="12561"/>
    <cellStyle name="Check Cell 16 3 13 5" xfId="12562"/>
    <cellStyle name="Check Cell 16 3 14" xfId="12563"/>
    <cellStyle name="Check Cell 16 3 14 2" xfId="12564"/>
    <cellStyle name="Check Cell 16 3 14 2 2" xfId="12565"/>
    <cellStyle name="Check Cell 16 3 14 3" xfId="12566"/>
    <cellStyle name="Check Cell 16 3 14 3 2" xfId="12567"/>
    <cellStyle name="Check Cell 16 3 14 4" xfId="12568"/>
    <cellStyle name="Check Cell 16 3 14 4 2" xfId="12569"/>
    <cellStyle name="Check Cell 16 3 14 5" xfId="12570"/>
    <cellStyle name="Check Cell 16 3 15" xfId="12571"/>
    <cellStyle name="Check Cell 16 3 15 2" xfId="12572"/>
    <cellStyle name="Check Cell 16 3 16" xfId="12573"/>
    <cellStyle name="Check Cell 16 3 16 2" xfId="12574"/>
    <cellStyle name="Check Cell 16 3 17" xfId="12575"/>
    <cellStyle name="Check Cell 16 3 17 2" xfId="12576"/>
    <cellStyle name="Check Cell 16 3 18" xfId="12577"/>
    <cellStyle name="Check Cell 16 3 18 2" xfId="12578"/>
    <cellStyle name="Check Cell 16 3 19" xfId="12579"/>
    <cellStyle name="Check Cell 16 3 19 2" xfId="12580"/>
    <cellStyle name="Check Cell 16 3 2" xfId="12581"/>
    <cellStyle name="Check Cell 16 3 2 2" xfId="12582"/>
    <cellStyle name="Check Cell 16 3 2 2 2" xfId="12583"/>
    <cellStyle name="Check Cell 16 3 2 3" xfId="12584"/>
    <cellStyle name="Check Cell 16 3 2 3 2" xfId="12585"/>
    <cellStyle name="Check Cell 16 3 2 4" xfId="12586"/>
    <cellStyle name="Check Cell 16 3 2 4 2" xfId="12587"/>
    <cellStyle name="Check Cell 16 3 2 5" xfId="12588"/>
    <cellStyle name="Check Cell 16 3 20" xfId="12589"/>
    <cellStyle name="Check Cell 16 3 20 2" xfId="12590"/>
    <cellStyle name="Check Cell 16 3 21" xfId="12591"/>
    <cellStyle name="Check Cell 16 3 22" xfId="12592"/>
    <cellStyle name="Check Cell 16 3 23" xfId="12593"/>
    <cellStyle name="Check Cell 16 3 24" xfId="12594"/>
    <cellStyle name="Check Cell 16 3 25" xfId="12595"/>
    <cellStyle name="Check Cell 16 3 26" xfId="12596"/>
    <cellStyle name="Check Cell 16 3 27" xfId="12597"/>
    <cellStyle name="Check Cell 16 3 28" xfId="12598"/>
    <cellStyle name="Check Cell 16 3 29" xfId="12599"/>
    <cellStyle name="Check Cell 16 3 3" xfId="12600"/>
    <cellStyle name="Check Cell 16 3 3 2" xfId="12601"/>
    <cellStyle name="Check Cell 16 3 3 2 2" xfId="12602"/>
    <cellStyle name="Check Cell 16 3 3 3" xfId="12603"/>
    <cellStyle name="Check Cell 16 3 3 3 2" xfId="12604"/>
    <cellStyle name="Check Cell 16 3 3 4" xfId="12605"/>
    <cellStyle name="Check Cell 16 3 3 4 2" xfId="12606"/>
    <cellStyle name="Check Cell 16 3 3 5" xfId="12607"/>
    <cellStyle name="Check Cell 16 3 30" xfId="12608"/>
    <cellStyle name="Check Cell 16 3 31" xfId="12609"/>
    <cellStyle name="Check Cell 16 3 32" xfId="12610"/>
    <cellStyle name="Check Cell 16 3 33" xfId="12611"/>
    <cellStyle name="Check Cell 16 3 34" xfId="12612"/>
    <cellStyle name="Check Cell 16 3 35" xfId="12613"/>
    <cellStyle name="Check Cell 16 3 36" xfId="12614"/>
    <cellStyle name="Check Cell 16 3 37" xfId="12615"/>
    <cellStyle name="Check Cell 16 3 38" xfId="12616"/>
    <cellStyle name="Check Cell 16 3 39" xfId="12617"/>
    <cellStyle name="Check Cell 16 3 4" xfId="12618"/>
    <cellStyle name="Check Cell 16 3 4 2" xfId="12619"/>
    <cellStyle name="Check Cell 16 3 4 2 2" xfId="12620"/>
    <cellStyle name="Check Cell 16 3 4 3" xfId="12621"/>
    <cellStyle name="Check Cell 16 3 4 3 2" xfId="12622"/>
    <cellStyle name="Check Cell 16 3 4 4" xfId="12623"/>
    <cellStyle name="Check Cell 16 3 4 4 2" xfId="12624"/>
    <cellStyle name="Check Cell 16 3 4 5" xfId="12625"/>
    <cellStyle name="Check Cell 16 3 40" xfId="12626"/>
    <cellStyle name="Check Cell 16 3 41" xfId="12627"/>
    <cellStyle name="Check Cell 16 3 42" xfId="12628"/>
    <cellStyle name="Check Cell 16 3 43" xfId="12629"/>
    <cellStyle name="Check Cell 16 3 44" xfId="12630"/>
    <cellStyle name="Check Cell 16 3 45" xfId="12631"/>
    <cellStyle name="Check Cell 16 3 46" xfId="12632"/>
    <cellStyle name="Check Cell 16 3 47" xfId="12633"/>
    <cellStyle name="Check Cell 16 3 48" xfId="12634"/>
    <cellStyle name="Check Cell 16 3 49" xfId="12635"/>
    <cellStyle name="Check Cell 16 3 5" xfId="12636"/>
    <cellStyle name="Check Cell 16 3 5 2" xfId="12637"/>
    <cellStyle name="Check Cell 16 3 5 2 2" xfId="12638"/>
    <cellStyle name="Check Cell 16 3 5 3" xfId="12639"/>
    <cellStyle name="Check Cell 16 3 5 3 2" xfId="12640"/>
    <cellStyle name="Check Cell 16 3 5 4" xfId="12641"/>
    <cellStyle name="Check Cell 16 3 5 4 2" xfId="12642"/>
    <cellStyle name="Check Cell 16 3 5 5" xfId="12643"/>
    <cellStyle name="Check Cell 16 3 50" xfId="12644"/>
    <cellStyle name="Check Cell 16 3 51" xfId="12645"/>
    <cellStyle name="Check Cell 16 3 6" xfId="12646"/>
    <cellStyle name="Check Cell 16 3 6 2" xfId="12647"/>
    <cellStyle name="Check Cell 16 3 6 2 2" xfId="12648"/>
    <cellStyle name="Check Cell 16 3 6 3" xfId="12649"/>
    <cellStyle name="Check Cell 16 3 6 3 2" xfId="12650"/>
    <cellStyle name="Check Cell 16 3 6 4" xfId="12651"/>
    <cellStyle name="Check Cell 16 3 6 4 2" xfId="12652"/>
    <cellStyle name="Check Cell 16 3 6 5" xfId="12653"/>
    <cellStyle name="Check Cell 16 3 7" xfId="12654"/>
    <cellStyle name="Check Cell 16 3 7 2" xfId="12655"/>
    <cellStyle name="Check Cell 16 3 7 2 2" xfId="12656"/>
    <cellStyle name="Check Cell 16 3 7 3" xfId="12657"/>
    <cellStyle name="Check Cell 16 3 7 3 2" xfId="12658"/>
    <cellStyle name="Check Cell 16 3 7 4" xfId="12659"/>
    <cellStyle name="Check Cell 16 3 7 4 2" xfId="12660"/>
    <cellStyle name="Check Cell 16 3 7 5" xfId="12661"/>
    <cellStyle name="Check Cell 16 3 8" xfId="12662"/>
    <cellStyle name="Check Cell 16 3 8 2" xfId="12663"/>
    <cellStyle name="Check Cell 16 3 8 2 2" xfId="12664"/>
    <cellStyle name="Check Cell 16 3 8 3" xfId="12665"/>
    <cellStyle name="Check Cell 16 3 8 3 2" xfId="12666"/>
    <cellStyle name="Check Cell 16 3 8 4" xfId="12667"/>
    <cellStyle name="Check Cell 16 3 8 4 2" xfId="12668"/>
    <cellStyle name="Check Cell 16 3 8 5" xfId="12669"/>
    <cellStyle name="Check Cell 16 3 9" xfId="12670"/>
    <cellStyle name="Check Cell 16 3 9 2" xfId="12671"/>
    <cellStyle name="Check Cell 16 3 9 2 2" xfId="12672"/>
    <cellStyle name="Check Cell 16 3 9 3" xfId="12673"/>
    <cellStyle name="Check Cell 16 3 9 3 2" xfId="12674"/>
    <cellStyle name="Check Cell 16 3 9 4" xfId="12675"/>
    <cellStyle name="Check Cell 16 3 9 4 2" xfId="12676"/>
    <cellStyle name="Check Cell 16 3 9 5" xfId="12677"/>
    <cellStyle name="Check Cell 16 30" xfId="12678"/>
    <cellStyle name="Check Cell 16 31" xfId="12679"/>
    <cellStyle name="Check Cell 16 32" xfId="12680"/>
    <cellStyle name="Check Cell 16 33" xfId="12681"/>
    <cellStyle name="Check Cell 16 34" xfId="12682"/>
    <cellStyle name="Check Cell 16 35" xfId="12683"/>
    <cellStyle name="Check Cell 16 36" xfId="12684"/>
    <cellStyle name="Check Cell 16 37" xfId="12685"/>
    <cellStyle name="Check Cell 16 38" xfId="12686"/>
    <cellStyle name="Check Cell 16 39" xfId="12687"/>
    <cellStyle name="Check Cell 16 4" xfId="12688"/>
    <cellStyle name="Check Cell 16 4 10" xfId="12689"/>
    <cellStyle name="Check Cell 16 4 10 2" xfId="12690"/>
    <cellStyle name="Check Cell 16 4 10 2 2" xfId="12691"/>
    <cellStyle name="Check Cell 16 4 10 3" xfId="12692"/>
    <cellStyle name="Check Cell 16 4 10 3 2" xfId="12693"/>
    <cellStyle name="Check Cell 16 4 10 4" xfId="12694"/>
    <cellStyle name="Check Cell 16 4 10 4 2" xfId="12695"/>
    <cellStyle name="Check Cell 16 4 10 5" xfId="12696"/>
    <cellStyle name="Check Cell 16 4 11" xfId="12697"/>
    <cellStyle name="Check Cell 16 4 11 2" xfId="12698"/>
    <cellStyle name="Check Cell 16 4 11 2 2" xfId="12699"/>
    <cellStyle name="Check Cell 16 4 11 3" xfId="12700"/>
    <cellStyle name="Check Cell 16 4 11 3 2" xfId="12701"/>
    <cellStyle name="Check Cell 16 4 11 4" xfId="12702"/>
    <cellStyle name="Check Cell 16 4 11 4 2" xfId="12703"/>
    <cellStyle name="Check Cell 16 4 11 5" xfId="12704"/>
    <cellStyle name="Check Cell 16 4 12" xfId="12705"/>
    <cellStyle name="Check Cell 16 4 12 2" xfId="12706"/>
    <cellStyle name="Check Cell 16 4 12 2 2" xfId="12707"/>
    <cellStyle name="Check Cell 16 4 12 3" xfId="12708"/>
    <cellStyle name="Check Cell 16 4 12 3 2" xfId="12709"/>
    <cellStyle name="Check Cell 16 4 12 4" xfId="12710"/>
    <cellStyle name="Check Cell 16 4 12 4 2" xfId="12711"/>
    <cellStyle name="Check Cell 16 4 12 5" xfId="12712"/>
    <cellStyle name="Check Cell 16 4 13" xfId="12713"/>
    <cellStyle name="Check Cell 16 4 13 2" xfId="12714"/>
    <cellStyle name="Check Cell 16 4 13 2 2" xfId="12715"/>
    <cellStyle name="Check Cell 16 4 13 3" xfId="12716"/>
    <cellStyle name="Check Cell 16 4 13 3 2" xfId="12717"/>
    <cellStyle name="Check Cell 16 4 13 4" xfId="12718"/>
    <cellStyle name="Check Cell 16 4 13 4 2" xfId="12719"/>
    <cellStyle name="Check Cell 16 4 13 5" xfId="12720"/>
    <cellStyle name="Check Cell 16 4 14" xfId="12721"/>
    <cellStyle name="Check Cell 16 4 14 2" xfId="12722"/>
    <cellStyle name="Check Cell 16 4 14 2 2" xfId="12723"/>
    <cellStyle name="Check Cell 16 4 14 3" xfId="12724"/>
    <cellStyle name="Check Cell 16 4 14 3 2" xfId="12725"/>
    <cellStyle name="Check Cell 16 4 14 4" xfId="12726"/>
    <cellStyle name="Check Cell 16 4 14 4 2" xfId="12727"/>
    <cellStyle name="Check Cell 16 4 14 5" xfId="12728"/>
    <cellStyle name="Check Cell 16 4 15" xfId="12729"/>
    <cellStyle name="Check Cell 16 4 15 2" xfId="12730"/>
    <cellStyle name="Check Cell 16 4 16" xfId="12731"/>
    <cellStyle name="Check Cell 16 4 16 2" xfId="12732"/>
    <cellStyle name="Check Cell 16 4 17" xfId="12733"/>
    <cellStyle name="Check Cell 16 4 17 2" xfId="12734"/>
    <cellStyle name="Check Cell 16 4 18" xfId="12735"/>
    <cellStyle name="Check Cell 16 4 18 2" xfId="12736"/>
    <cellStyle name="Check Cell 16 4 19" xfId="12737"/>
    <cellStyle name="Check Cell 16 4 19 2" xfId="12738"/>
    <cellStyle name="Check Cell 16 4 2" xfId="12739"/>
    <cellStyle name="Check Cell 16 4 2 2" xfId="12740"/>
    <cellStyle name="Check Cell 16 4 2 2 2" xfId="12741"/>
    <cellStyle name="Check Cell 16 4 2 3" xfId="12742"/>
    <cellStyle name="Check Cell 16 4 2 3 2" xfId="12743"/>
    <cellStyle name="Check Cell 16 4 2 4" xfId="12744"/>
    <cellStyle name="Check Cell 16 4 2 4 2" xfId="12745"/>
    <cellStyle name="Check Cell 16 4 2 5" xfId="12746"/>
    <cellStyle name="Check Cell 16 4 20" xfId="12747"/>
    <cellStyle name="Check Cell 16 4 20 2" xfId="12748"/>
    <cellStyle name="Check Cell 16 4 21" xfId="12749"/>
    <cellStyle name="Check Cell 16 4 22" xfId="12750"/>
    <cellStyle name="Check Cell 16 4 23" xfId="12751"/>
    <cellStyle name="Check Cell 16 4 24" xfId="12752"/>
    <cellStyle name="Check Cell 16 4 25" xfId="12753"/>
    <cellStyle name="Check Cell 16 4 26" xfId="12754"/>
    <cellStyle name="Check Cell 16 4 27" xfId="12755"/>
    <cellStyle name="Check Cell 16 4 28" xfId="12756"/>
    <cellStyle name="Check Cell 16 4 29" xfId="12757"/>
    <cellStyle name="Check Cell 16 4 3" xfId="12758"/>
    <cellStyle name="Check Cell 16 4 3 2" xfId="12759"/>
    <cellStyle name="Check Cell 16 4 3 2 2" xfId="12760"/>
    <cellStyle name="Check Cell 16 4 3 3" xfId="12761"/>
    <cellStyle name="Check Cell 16 4 3 3 2" xfId="12762"/>
    <cellStyle name="Check Cell 16 4 3 4" xfId="12763"/>
    <cellStyle name="Check Cell 16 4 3 4 2" xfId="12764"/>
    <cellStyle name="Check Cell 16 4 3 5" xfId="12765"/>
    <cellStyle name="Check Cell 16 4 30" xfId="12766"/>
    <cellStyle name="Check Cell 16 4 31" xfId="12767"/>
    <cellStyle name="Check Cell 16 4 32" xfId="12768"/>
    <cellStyle name="Check Cell 16 4 33" xfId="12769"/>
    <cellStyle name="Check Cell 16 4 34" xfId="12770"/>
    <cellStyle name="Check Cell 16 4 35" xfId="12771"/>
    <cellStyle name="Check Cell 16 4 36" xfId="12772"/>
    <cellStyle name="Check Cell 16 4 37" xfId="12773"/>
    <cellStyle name="Check Cell 16 4 38" xfId="12774"/>
    <cellStyle name="Check Cell 16 4 39" xfId="12775"/>
    <cellStyle name="Check Cell 16 4 4" xfId="12776"/>
    <cellStyle name="Check Cell 16 4 4 2" xfId="12777"/>
    <cellStyle name="Check Cell 16 4 4 2 2" xfId="12778"/>
    <cellStyle name="Check Cell 16 4 4 3" xfId="12779"/>
    <cellStyle name="Check Cell 16 4 4 3 2" xfId="12780"/>
    <cellStyle name="Check Cell 16 4 4 4" xfId="12781"/>
    <cellStyle name="Check Cell 16 4 4 4 2" xfId="12782"/>
    <cellStyle name="Check Cell 16 4 4 5" xfId="12783"/>
    <cellStyle name="Check Cell 16 4 40" xfId="12784"/>
    <cellStyle name="Check Cell 16 4 41" xfId="12785"/>
    <cellStyle name="Check Cell 16 4 42" xfId="12786"/>
    <cellStyle name="Check Cell 16 4 43" xfId="12787"/>
    <cellStyle name="Check Cell 16 4 44" xfId="12788"/>
    <cellStyle name="Check Cell 16 4 45" xfId="12789"/>
    <cellStyle name="Check Cell 16 4 46" xfId="12790"/>
    <cellStyle name="Check Cell 16 4 47" xfId="12791"/>
    <cellStyle name="Check Cell 16 4 48" xfId="12792"/>
    <cellStyle name="Check Cell 16 4 49" xfId="12793"/>
    <cellStyle name="Check Cell 16 4 5" xfId="12794"/>
    <cellStyle name="Check Cell 16 4 5 2" xfId="12795"/>
    <cellStyle name="Check Cell 16 4 5 2 2" xfId="12796"/>
    <cellStyle name="Check Cell 16 4 5 3" xfId="12797"/>
    <cellStyle name="Check Cell 16 4 5 3 2" xfId="12798"/>
    <cellStyle name="Check Cell 16 4 5 4" xfId="12799"/>
    <cellStyle name="Check Cell 16 4 5 4 2" xfId="12800"/>
    <cellStyle name="Check Cell 16 4 5 5" xfId="12801"/>
    <cellStyle name="Check Cell 16 4 50" xfId="12802"/>
    <cellStyle name="Check Cell 16 4 51" xfId="12803"/>
    <cellStyle name="Check Cell 16 4 6" xfId="12804"/>
    <cellStyle name="Check Cell 16 4 6 2" xfId="12805"/>
    <cellStyle name="Check Cell 16 4 6 2 2" xfId="12806"/>
    <cellStyle name="Check Cell 16 4 6 3" xfId="12807"/>
    <cellStyle name="Check Cell 16 4 6 3 2" xfId="12808"/>
    <cellStyle name="Check Cell 16 4 6 4" xfId="12809"/>
    <cellStyle name="Check Cell 16 4 6 4 2" xfId="12810"/>
    <cellStyle name="Check Cell 16 4 6 5" xfId="12811"/>
    <cellStyle name="Check Cell 16 4 7" xfId="12812"/>
    <cellStyle name="Check Cell 16 4 7 2" xfId="12813"/>
    <cellStyle name="Check Cell 16 4 7 2 2" xfId="12814"/>
    <cellStyle name="Check Cell 16 4 7 3" xfId="12815"/>
    <cellStyle name="Check Cell 16 4 7 3 2" xfId="12816"/>
    <cellStyle name="Check Cell 16 4 7 4" xfId="12817"/>
    <cellStyle name="Check Cell 16 4 7 4 2" xfId="12818"/>
    <cellStyle name="Check Cell 16 4 7 5" xfId="12819"/>
    <cellStyle name="Check Cell 16 4 8" xfId="12820"/>
    <cellStyle name="Check Cell 16 4 8 2" xfId="12821"/>
    <cellStyle name="Check Cell 16 4 8 2 2" xfId="12822"/>
    <cellStyle name="Check Cell 16 4 8 3" xfId="12823"/>
    <cellStyle name="Check Cell 16 4 8 3 2" xfId="12824"/>
    <cellStyle name="Check Cell 16 4 8 4" xfId="12825"/>
    <cellStyle name="Check Cell 16 4 8 4 2" xfId="12826"/>
    <cellStyle name="Check Cell 16 4 8 5" xfId="12827"/>
    <cellStyle name="Check Cell 16 4 9" xfId="12828"/>
    <cellStyle name="Check Cell 16 4 9 2" xfId="12829"/>
    <cellStyle name="Check Cell 16 4 9 2 2" xfId="12830"/>
    <cellStyle name="Check Cell 16 4 9 3" xfId="12831"/>
    <cellStyle name="Check Cell 16 4 9 3 2" xfId="12832"/>
    <cellStyle name="Check Cell 16 4 9 4" xfId="12833"/>
    <cellStyle name="Check Cell 16 4 9 4 2" xfId="12834"/>
    <cellStyle name="Check Cell 16 4 9 5" xfId="12835"/>
    <cellStyle name="Check Cell 16 40" xfId="12836"/>
    <cellStyle name="Check Cell 16 41" xfId="12837"/>
    <cellStyle name="Check Cell 16 42" xfId="12838"/>
    <cellStyle name="Check Cell 16 43" xfId="12839"/>
    <cellStyle name="Check Cell 16 44" xfId="12840"/>
    <cellStyle name="Check Cell 16 45" xfId="12841"/>
    <cellStyle name="Check Cell 16 46" xfId="12842"/>
    <cellStyle name="Check Cell 16 47" xfId="12843"/>
    <cellStyle name="Check Cell 16 48" xfId="12844"/>
    <cellStyle name="Check Cell 16 49" xfId="12845"/>
    <cellStyle name="Check Cell 16 5" xfId="12846"/>
    <cellStyle name="Check Cell 16 5 2" xfId="12847"/>
    <cellStyle name="Check Cell 16 5 2 2" xfId="12848"/>
    <cellStyle name="Check Cell 16 5 3" xfId="12849"/>
    <cellStyle name="Check Cell 16 5 3 2" xfId="12850"/>
    <cellStyle name="Check Cell 16 5 4" xfId="12851"/>
    <cellStyle name="Check Cell 16 5 4 2" xfId="12852"/>
    <cellStyle name="Check Cell 16 5 5" xfId="12853"/>
    <cellStyle name="Check Cell 16 50" xfId="12854"/>
    <cellStyle name="Check Cell 16 51" xfId="12855"/>
    <cellStyle name="Check Cell 16 52" xfId="12856"/>
    <cellStyle name="Check Cell 16 53" xfId="12857"/>
    <cellStyle name="Check Cell 16 54" xfId="12858"/>
    <cellStyle name="Check Cell 16 6" xfId="12859"/>
    <cellStyle name="Check Cell 16 6 2" xfId="12860"/>
    <cellStyle name="Check Cell 16 6 2 2" xfId="12861"/>
    <cellStyle name="Check Cell 16 6 3" xfId="12862"/>
    <cellStyle name="Check Cell 16 6 3 2" xfId="12863"/>
    <cellStyle name="Check Cell 16 6 4" xfId="12864"/>
    <cellStyle name="Check Cell 16 6 4 2" xfId="12865"/>
    <cellStyle name="Check Cell 16 6 5" xfId="12866"/>
    <cellStyle name="Check Cell 16 7" xfId="12867"/>
    <cellStyle name="Check Cell 16 7 2" xfId="12868"/>
    <cellStyle name="Check Cell 16 7 2 2" xfId="12869"/>
    <cellStyle name="Check Cell 16 7 3" xfId="12870"/>
    <cellStyle name="Check Cell 16 7 3 2" xfId="12871"/>
    <cellStyle name="Check Cell 16 7 4" xfId="12872"/>
    <cellStyle name="Check Cell 16 7 4 2" xfId="12873"/>
    <cellStyle name="Check Cell 16 7 5" xfId="12874"/>
    <cellStyle name="Check Cell 16 8" xfId="12875"/>
    <cellStyle name="Check Cell 16 8 2" xfId="12876"/>
    <cellStyle name="Check Cell 16 8 2 2" xfId="12877"/>
    <cellStyle name="Check Cell 16 8 3" xfId="12878"/>
    <cellStyle name="Check Cell 16 8 3 2" xfId="12879"/>
    <cellStyle name="Check Cell 16 8 4" xfId="12880"/>
    <cellStyle name="Check Cell 16 8 4 2" xfId="12881"/>
    <cellStyle name="Check Cell 16 8 5" xfId="12882"/>
    <cellStyle name="Check Cell 16 9" xfId="12883"/>
    <cellStyle name="Check Cell 16 9 2" xfId="12884"/>
    <cellStyle name="Check Cell 16 9 2 2" xfId="12885"/>
    <cellStyle name="Check Cell 16 9 3" xfId="12886"/>
    <cellStyle name="Check Cell 16 9 3 2" xfId="12887"/>
    <cellStyle name="Check Cell 16 9 4" xfId="12888"/>
    <cellStyle name="Check Cell 16 9 4 2" xfId="12889"/>
    <cellStyle name="Check Cell 16 9 5" xfId="12890"/>
    <cellStyle name="Check Cell 17" xfId="12891"/>
    <cellStyle name="Check Cell 17 10" xfId="12892"/>
    <cellStyle name="Check Cell 17 10 2" xfId="12893"/>
    <cellStyle name="Check Cell 17 10 2 2" xfId="12894"/>
    <cellStyle name="Check Cell 17 10 3" xfId="12895"/>
    <cellStyle name="Check Cell 17 10 3 2" xfId="12896"/>
    <cellStyle name="Check Cell 17 10 4" xfId="12897"/>
    <cellStyle name="Check Cell 17 10 4 2" xfId="12898"/>
    <cellStyle name="Check Cell 17 10 5" xfId="12899"/>
    <cellStyle name="Check Cell 17 11" xfId="12900"/>
    <cellStyle name="Check Cell 17 11 2" xfId="12901"/>
    <cellStyle name="Check Cell 17 11 2 2" xfId="12902"/>
    <cellStyle name="Check Cell 17 11 3" xfId="12903"/>
    <cellStyle name="Check Cell 17 11 3 2" xfId="12904"/>
    <cellStyle name="Check Cell 17 11 4" xfId="12905"/>
    <cellStyle name="Check Cell 17 11 4 2" xfId="12906"/>
    <cellStyle name="Check Cell 17 11 5" xfId="12907"/>
    <cellStyle name="Check Cell 17 12" xfId="12908"/>
    <cellStyle name="Check Cell 17 12 2" xfId="12909"/>
    <cellStyle name="Check Cell 17 12 2 2" xfId="12910"/>
    <cellStyle name="Check Cell 17 12 3" xfId="12911"/>
    <cellStyle name="Check Cell 17 12 3 2" xfId="12912"/>
    <cellStyle name="Check Cell 17 12 4" xfId="12913"/>
    <cellStyle name="Check Cell 17 12 4 2" xfId="12914"/>
    <cellStyle name="Check Cell 17 12 5" xfId="12915"/>
    <cellStyle name="Check Cell 17 13" xfId="12916"/>
    <cellStyle name="Check Cell 17 13 2" xfId="12917"/>
    <cellStyle name="Check Cell 17 13 2 2" xfId="12918"/>
    <cellStyle name="Check Cell 17 13 3" xfId="12919"/>
    <cellStyle name="Check Cell 17 13 3 2" xfId="12920"/>
    <cellStyle name="Check Cell 17 13 4" xfId="12921"/>
    <cellStyle name="Check Cell 17 13 4 2" xfId="12922"/>
    <cellStyle name="Check Cell 17 13 5" xfId="12923"/>
    <cellStyle name="Check Cell 17 14" xfId="12924"/>
    <cellStyle name="Check Cell 17 14 2" xfId="12925"/>
    <cellStyle name="Check Cell 17 14 2 2" xfId="12926"/>
    <cellStyle name="Check Cell 17 14 3" xfId="12927"/>
    <cellStyle name="Check Cell 17 14 3 2" xfId="12928"/>
    <cellStyle name="Check Cell 17 14 4" xfId="12929"/>
    <cellStyle name="Check Cell 17 14 4 2" xfId="12930"/>
    <cellStyle name="Check Cell 17 14 5" xfId="12931"/>
    <cellStyle name="Check Cell 17 15" xfId="12932"/>
    <cellStyle name="Check Cell 17 15 2" xfId="12933"/>
    <cellStyle name="Check Cell 17 15 2 2" xfId="12934"/>
    <cellStyle name="Check Cell 17 15 3" xfId="12935"/>
    <cellStyle name="Check Cell 17 15 3 2" xfId="12936"/>
    <cellStyle name="Check Cell 17 15 4" xfId="12937"/>
    <cellStyle name="Check Cell 17 15 4 2" xfId="12938"/>
    <cellStyle name="Check Cell 17 15 5" xfId="12939"/>
    <cellStyle name="Check Cell 17 16" xfId="12940"/>
    <cellStyle name="Check Cell 17 16 2" xfId="12941"/>
    <cellStyle name="Check Cell 17 16 2 2" xfId="12942"/>
    <cellStyle name="Check Cell 17 16 3" xfId="12943"/>
    <cellStyle name="Check Cell 17 16 3 2" xfId="12944"/>
    <cellStyle name="Check Cell 17 16 4" xfId="12945"/>
    <cellStyle name="Check Cell 17 16 4 2" xfId="12946"/>
    <cellStyle name="Check Cell 17 16 5" xfId="12947"/>
    <cellStyle name="Check Cell 17 17" xfId="12948"/>
    <cellStyle name="Check Cell 17 17 2" xfId="12949"/>
    <cellStyle name="Check Cell 17 17 2 2" xfId="12950"/>
    <cellStyle name="Check Cell 17 17 3" xfId="12951"/>
    <cellStyle name="Check Cell 17 17 3 2" xfId="12952"/>
    <cellStyle name="Check Cell 17 17 4" xfId="12953"/>
    <cellStyle name="Check Cell 17 17 4 2" xfId="12954"/>
    <cellStyle name="Check Cell 17 17 5" xfId="12955"/>
    <cellStyle name="Check Cell 17 18" xfId="12956"/>
    <cellStyle name="Check Cell 17 18 2" xfId="12957"/>
    <cellStyle name="Check Cell 17 19" xfId="12958"/>
    <cellStyle name="Check Cell 17 19 2" xfId="12959"/>
    <cellStyle name="Check Cell 17 2" xfId="12960"/>
    <cellStyle name="Check Cell 17 2 10" xfId="12961"/>
    <cellStyle name="Check Cell 17 2 10 2" xfId="12962"/>
    <cellStyle name="Check Cell 17 2 10 2 2" xfId="12963"/>
    <cellStyle name="Check Cell 17 2 10 3" xfId="12964"/>
    <cellStyle name="Check Cell 17 2 10 3 2" xfId="12965"/>
    <cellStyle name="Check Cell 17 2 10 4" xfId="12966"/>
    <cellStyle name="Check Cell 17 2 10 4 2" xfId="12967"/>
    <cellStyle name="Check Cell 17 2 10 5" xfId="12968"/>
    <cellStyle name="Check Cell 17 2 11" xfId="12969"/>
    <cellStyle name="Check Cell 17 2 11 2" xfId="12970"/>
    <cellStyle name="Check Cell 17 2 11 2 2" xfId="12971"/>
    <cellStyle name="Check Cell 17 2 11 3" xfId="12972"/>
    <cellStyle name="Check Cell 17 2 11 3 2" xfId="12973"/>
    <cellStyle name="Check Cell 17 2 11 4" xfId="12974"/>
    <cellStyle name="Check Cell 17 2 11 4 2" xfId="12975"/>
    <cellStyle name="Check Cell 17 2 11 5" xfId="12976"/>
    <cellStyle name="Check Cell 17 2 12" xfId="12977"/>
    <cellStyle name="Check Cell 17 2 12 2" xfId="12978"/>
    <cellStyle name="Check Cell 17 2 12 2 2" xfId="12979"/>
    <cellStyle name="Check Cell 17 2 12 3" xfId="12980"/>
    <cellStyle name="Check Cell 17 2 12 3 2" xfId="12981"/>
    <cellStyle name="Check Cell 17 2 12 4" xfId="12982"/>
    <cellStyle name="Check Cell 17 2 12 4 2" xfId="12983"/>
    <cellStyle name="Check Cell 17 2 12 5" xfId="12984"/>
    <cellStyle name="Check Cell 17 2 13" xfId="12985"/>
    <cellStyle name="Check Cell 17 2 13 2" xfId="12986"/>
    <cellStyle name="Check Cell 17 2 13 2 2" xfId="12987"/>
    <cellStyle name="Check Cell 17 2 13 3" xfId="12988"/>
    <cellStyle name="Check Cell 17 2 13 3 2" xfId="12989"/>
    <cellStyle name="Check Cell 17 2 13 4" xfId="12990"/>
    <cellStyle name="Check Cell 17 2 13 4 2" xfId="12991"/>
    <cellStyle name="Check Cell 17 2 13 5" xfId="12992"/>
    <cellStyle name="Check Cell 17 2 14" xfId="12993"/>
    <cellStyle name="Check Cell 17 2 14 2" xfId="12994"/>
    <cellStyle name="Check Cell 17 2 14 2 2" xfId="12995"/>
    <cellStyle name="Check Cell 17 2 14 3" xfId="12996"/>
    <cellStyle name="Check Cell 17 2 14 3 2" xfId="12997"/>
    <cellStyle name="Check Cell 17 2 14 4" xfId="12998"/>
    <cellStyle name="Check Cell 17 2 14 4 2" xfId="12999"/>
    <cellStyle name="Check Cell 17 2 14 5" xfId="13000"/>
    <cellStyle name="Check Cell 17 2 15" xfId="13001"/>
    <cellStyle name="Check Cell 17 2 15 2" xfId="13002"/>
    <cellStyle name="Check Cell 17 2 16" xfId="13003"/>
    <cellStyle name="Check Cell 17 2 16 2" xfId="13004"/>
    <cellStyle name="Check Cell 17 2 17" xfId="13005"/>
    <cellStyle name="Check Cell 17 2 17 2" xfId="13006"/>
    <cellStyle name="Check Cell 17 2 18" xfId="13007"/>
    <cellStyle name="Check Cell 17 2 18 2" xfId="13008"/>
    <cellStyle name="Check Cell 17 2 19" xfId="13009"/>
    <cellStyle name="Check Cell 17 2 19 2" xfId="13010"/>
    <cellStyle name="Check Cell 17 2 2" xfId="13011"/>
    <cellStyle name="Check Cell 17 2 2 2" xfId="13012"/>
    <cellStyle name="Check Cell 17 2 2 2 2" xfId="13013"/>
    <cellStyle name="Check Cell 17 2 2 3" xfId="13014"/>
    <cellStyle name="Check Cell 17 2 2 3 2" xfId="13015"/>
    <cellStyle name="Check Cell 17 2 2 4" xfId="13016"/>
    <cellStyle name="Check Cell 17 2 2 4 2" xfId="13017"/>
    <cellStyle name="Check Cell 17 2 2 5" xfId="13018"/>
    <cellStyle name="Check Cell 17 2 20" xfId="13019"/>
    <cellStyle name="Check Cell 17 2 20 2" xfId="13020"/>
    <cellStyle name="Check Cell 17 2 21" xfId="13021"/>
    <cellStyle name="Check Cell 17 2 22" xfId="13022"/>
    <cellStyle name="Check Cell 17 2 23" xfId="13023"/>
    <cellStyle name="Check Cell 17 2 24" xfId="13024"/>
    <cellStyle name="Check Cell 17 2 25" xfId="13025"/>
    <cellStyle name="Check Cell 17 2 26" xfId="13026"/>
    <cellStyle name="Check Cell 17 2 27" xfId="13027"/>
    <cellStyle name="Check Cell 17 2 28" xfId="13028"/>
    <cellStyle name="Check Cell 17 2 29" xfId="13029"/>
    <cellStyle name="Check Cell 17 2 3" xfId="13030"/>
    <cellStyle name="Check Cell 17 2 3 2" xfId="13031"/>
    <cellStyle name="Check Cell 17 2 3 2 2" xfId="13032"/>
    <cellStyle name="Check Cell 17 2 3 3" xfId="13033"/>
    <cellStyle name="Check Cell 17 2 3 3 2" xfId="13034"/>
    <cellStyle name="Check Cell 17 2 3 4" xfId="13035"/>
    <cellStyle name="Check Cell 17 2 3 4 2" xfId="13036"/>
    <cellStyle name="Check Cell 17 2 3 5" xfId="13037"/>
    <cellStyle name="Check Cell 17 2 30" xfId="13038"/>
    <cellStyle name="Check Cell 17 2 31" xfId="13039"/>
    <cellStyle name="Check Cell 17 2 32" xfId="13040"/>
    <cellStyle name="Check Cell 17 2 33" xfId="13041"/>
    <cellStyle name="Check Cell 17 2 34" xfId="13042"/>
    <cellStyle name="Check Cell 17 2 35" xfId="13043"/>
    <cellStyle name="Check Cell 17 2 36" xfId="13044"/>
    <cellStyle name="Check Cell 17 2 37" xfId="13045"/>
    <cellStyle name="Check Cell 17 2 38" xfId="13046"/>
    <cellStyle name="Check Cell 17 2 39" xfId="13047"/>
    <cellStyle name="Check Cell 17 2 4" xfId="13048"/>
    <cellStyle name="Check Cell 17 2 4 2" xfId="13049"/>
    <cellStyle name="Check Cell 17 2 4 2 2" xfId="13050"/>
    <cellStyle name="Check Cell 17 2 4 3" xfId="13051"/>
    <cellStyle name="Check Cell 17 2 4 3 2" xfId="13052"/>
    <cellStyle name="Check Cell 17 2 4 4" xfId="13053"/>
    <cellStyle name="Check Cell 17 2 4 4 2" xfId="13054"/>
    <cellStyle name="Check Cell 17 2 4 5" xfId="13055"/>
    <cellStyle name="Check Cell 17 2 40" xfId="13056"/>
    <cellStyle name="Check Cell 17 2 41" xfId="13057"/>
    <cellStyle name="Check Cell 17 2 42" xfId="13058"/>
    <cellStyle name="Check Cell 17 2 43" xfId="13059"/>
    <cellStyle name="Check Cell 17 2 44" xfId="13060"/>
    <cellStyle name="Check Cell 17 2 45" xfId="13061"/>
    <cellStyle name="Check Cell 17 2 46" xfId="13062"/>
    <cellStyle name="Check Cell 17 2 47" xfId="13063"/>
    <cellStyle name="Check Cell 17 2 48" xfId="13064"/>
    <cellStyle name="Check Cell 17 2 49" xfId="13065"/>
    <cellStyle name="Check Cell 17 2 5" xfId="13066"/>
    <cellStyle name="Check Cell 17 2 5 2" xfId="13067"/>
    <cellStyle name="Check Cell 17 2 5 2 2" xfId="13068"/>
    <cellStyle name="Check Cell 17 2 5 3" xfId="13069"/>
    <cellStyle name="Check Cell 17 2 5 3 2" xfId="13070"/>
    <cellStyle name="Check Cell 17 2 5 4" xfId="13071"/>
    <cellStyle name="Check Cell 17 2 5 4 2" xfId="13072"/>
    <cellStyle name="Check Cell 17 2 5 5" xfId="13073"/>
    <cellStyle name="Check Cell 17 2 50" xfId="13074"/>
    <cellStyle name="Check Cell 17 2 51" xfId="13075"/>
    <cellStyle name="Check Cell 17 2 6" xfId="13076"/>
    <cellStyle name="Check Cell 17 2 6 2" xfId="13077"/>
    <cellStyle name="Check Cell 17 2 6 2 2" xfId="13078"/>
    <cellStyle name="Check Cell 17 2 6 3" xfId="13079"/>
    <cellStyle name="Check Cell 17 2 6 3 2" xfId="13080"/>
    <cellStyle name="Check Cell 17 2 6 4" xfId="13081"/>
    <cellStyle name="Check Cell 17 2 6 4 2" xfId="13082"/>
    <cellStyle name="Check Cell 17 2 6 5" xfId="13083"/>
    <cellStyle name="Check Cell 17 2 7" xfId="13084"/>
    <cellStyle name="Check Cell 17 2 7 2" xfId="13085"/>
    <cellStyle name="Check Cell 17 2 7 2 2" xfId="13086"/>
    <cellStyle name="Check Cell 17 2 7 3" xfId="13087"/>
    <cellStyle name="Check Cell 17 2 7 3 2" xfId="13088"/>
    <cellStyle name="Check Cell 17 2 7 4" xfId="13089"/>
    <cellStyle name="Check Cell 17 2 7 4 2" xfId="13090"/>
    <cellStyle name="Check Cell 17 2 7 5" xfId="13091"/>
    <cellStyle name="Check Cell 17 2 8" xfId="13092"/>
    <cellStyle name="Check Cell 17 2 8 2" xfId="13093"/>
    <cellStyle name="Check Cell 17 2 8 2 2" xfId="13094"/>
    <cellStyle name="Check Cell 17 2 8 3" xfId="13095"/>
    <cellStyle name="Check Cell 17 2 8 3 2" xfId="13096"/>
    <cellStyle name="Check Cell 17 2 8 4" xfId="13097"/>
    <cellStyle name="Check Cell 17 2 8 4 2" xfId="13098"/>
    <cellStyle name="Check Cell 17 2 8 5" xfId="13099"/>
    <cellStyle name="Check Cell 17 2 9" xfId="13100"/>
    <cellStyle name="Check Cell 17 2 9 2" xfId="13101"/>
    <cellStyle name="Check Cell 17 2 9 2 2" xfId="13102"/>
    <cellStyle name="Check Cell 17 2 9 3" xfId="13103"/>
    <cellStyle name="Check Cell 17 2 9 3 2" xfId="13104"/>
    <cellStyle name="Check Cell 17 2 9 4" xfId="13105"/>
    <cellStyle name="Check Cell 17 2 9 4 2" xfId="13106"/>
    <cellStyle name="Check Cell 17 2 9 5" xfId="13107"/>
    <cellStyle name="Check Cell 17 20" xfId="13108"/>
    <cellStyle name="Check Cell 17 20 2" xfId="13109"/>
    <cellStyle name="Check Cell 17 21" xfId="13110"/>
    <cellStyle name="Check Cell 17 21 2" xfId="13111"/>
    <cellStyle name="Check Cell 17 22" xfId="13112"/>
    <cellStyle name="Check Cell 17 22 2" xfId="13113"/>
    <cellStyle name="Check Cell 17 23" xfId="13114"/>
    <cellStyle name="Check Cell 17 23 2" xfId="13115"/>
    <cellStyle name="Check Cell 17 24" xfId="13116"/>
    <cellStyle name="Check Cell 17 25" xfId="13117"/>
    <cellStyle name="Check Cell 17 26" xfId="13118"/>
    <cellStyle name="Check Cell 17 27" xfId="13119"/>
    <cellStyle name="Check Cell 17 28" xfId="13120"/>
    <cellStyle name="Check Cell 17 29" xfId="13121"/>
    <cellStyle name="Check Cell 17 3" xfId="13122"/>
    <cellStyle name="Check Cell 17 3 10" xfId="13123"/>
    <cellStyle name="Check Cell 17 3 10 2" xfId="13124"/>
    <cellStyle name="Check Cell 17 3 10 2 2" xfId="13125"/>
    <cellStyle name="Check Cell 17 3 10 3" xfId="13126"/>
    <cellStyle name="Check Cell 17 3 10 3 2" xfId="13127"/>
    <cellStyle name="Check Cell 17 3 10 4" xfId="13128"/>
    <cellStyle name="Check Cell 17 3 10 4 2" xfId="13129"/>
    <cellStyle name="Check Cell 17 3 10 5" xfId="13130"/>
    <cellStyle name="Check Cell 17 3 11" xfId="13131"/>
    <cellStyle name="Check Cell 17 3 11 2" xfId="13132"/>
    <cellStyle name="Check Cell 17 3 11 2 2" xfId="13133"/>
    <cellStyle name="Check Cell 17 3 11 3" xfId="13134"/>
    <cellStyle name="Check Cell 17 3 11 3 2" xfId="13135"/>
    <cellStyle name="Check Cell 17 3 11 4" xfId="13136"/>
    <cellStyle name="Check Cell 17 3 11 4 2" xfId="13137"/>
    <cellStyle name="Check Cell 17 3 11 5" xfId="13138"/>
    <cellStyle name="Check Cell 17 3 12" xfId="13139"/>
    <cellStyle name="Check Cell 17 3 12 2" xfId="13140"/>
    <cellStyle name="Check Cell 17 3 12 2 2" xfId="13141"/>
    <cellStyle name="Check Cell 17 3 12 3" xfId="13142"/>
    <cellStyle name="Check Cell 17 3 12 3 2" xfId="13143"/>
    <cellStyle name="Check Cell 17 3 12 4" xfId="13144"/>
    <cellStyle name="Check Cell 17 3 12 4 2" xfId="13145"/>
    <cellStyle name="Check Cell 17 3 12 5" xfId="13146"/>
    <cellStyle name="Check Cell 17 3 13" xfId="13147"/>
    <cellStyle name="Check Cell 17 3 13 2" xfId="13148"/>
    <cellStyle name="Check Cell 17 3 13 2 2" xfId="13149"/>
    <cellStyle name="Check Cell 17 3 13 3" xfId="13150"/>
    <cellStyle name="Check Cell 17 3 13 3 2" xfId="13151"/>
    <cellStyle name="Check Cell 17 3 13 4" xfId="13152"/>
    <cellStyle name="Check Cell 17 3 13 4 2" xfId="13153"/>
    <cellStyle name="Check Cell 17 3 13 5" xfId="13154"/>
    <cellStyle name="Check Cell 17 3 14" xfId="13155"/>
    <cellStyle name="Check Cell 17 3 14 2" xfId="13156"/>
    <cellStyle name="Check Cell 17 3 14 2 2" xfId="13157"/>
    <cellStyle name="Check Cell 17 3 14 3" xfId="13158"/>
    <cellStyle name="Check Cell 17 3 14 3 2" xfId="13159"/>
    <cellStyle name="Check Cell 17 3 14 4" xfId="13160"/>
    <cellStyle name="Check Cell 17 3 14 4 2" xfId="13161"/>
    <cellStyle name="Check Cell 17 3 14 5" xfId="13162"/>
    <cellStyle name="Check Cell 17 3 15" xfId="13163"/>
    <cellStyle name="Check Cell 17 3 15 2" xfId="13164"/>
    <cellStyle name="Check Cell 17 3 16" xfId="13165"/>
    <cellStyle name="Check Cell 17 3 16 2" xfId="13166"/>
    <cellStyle name="Check Cell 17 3 17" xfId="13167"/>
    <cellStyle name="Check Cell 17 3 17 2" xfId="13168"/>
    <cellStyle name="Check Cell 17 3 18" xfId="13169"/>
    <cellStyle name="Check Cell 17 3 18 2" xfId="13170"/>
    <cellStyle name="Check Cell 17 3 19" xfId="13171"/>
    <cellStyle name="Check Cell 17 3 19 2" xfId="13172"/>
    <cellStyle name="Check Cell 17 3 2" xfId="13173"/>
    <cellStyle name="Check Cell 17 3 2 2" xfId="13174"/>
    <cellStyle name="Check Cell 17 3 2 2 2" xfId="13175"/>
    <cellStyle name="Check Cell 17 3 2 3" xfId="13176"/>
    <cellStyle name="Check Cell 17 3 2 3 2" xfId="13177"/>
    <cellStyle name="Check Cell 17 3 2 4" xfId="13178"/>
    <cellStyle name="Check Cell 17 3 2 4 2" xfId="13179"/>
    <cellStyle name="Check Cell 17 3 2 5" xfId="13180"/>
    <cellStyle name="Check Cell 17 3 20" xfId="13181"/>
    <cellStyle name="Check Cell 17 3 20 2" xfId="13182"/>
    <cellStyle name="Check Cell 17 3 21" xfId="13183"/>
    <cellStyle name="Check Cell 17 3 22" xfId="13184"/>
    <cellStyle name="Check Cell 17 3 23" xfId="13185"/>
    <cellStyle name="Check Cell 17 3 24" xfId="13186"/>
    <cellStyle name="Check Cell 17 3 25" xfId="13187"/>
    <cellStyle name="Check Cell 17 3 26" xfId="13188"/>
    <cellStyle name="Check Cell 17 3 27" xfId="13189"/>
    <cellStyle name="Check Cell 17 3 28" xfId="13190"/>
    <cellStyle name="Check Cell 17 3 29" xfId="13191"/>
    <cellStyle name="Check Cell 17 3 3" xfId="13192"/>
    <cellStyle name="Check Cell 17 3 3 2" xfId="13193"/>
    <cellStyle name="Check Cell 17 3 3 2 2" xfId="13194"/>
    <cellStyle name="Check Cell 17 3 3 3" xfId="13195"/>
    <cellStyle name="Check Cell 17 3 3 3 2" xfId="13196"/>
    <cellStyle name="Check Cell 17 3 3 4" xfId="13197"/>
    <cellStyle name="Check Cell 17 3 3 4 2" xfId="13198"/>
    <cellStyle name="Check Cell 17 3 3 5" xfId="13199"/>
    <cellStyle name="Check Cell 17 3 30" xfId="13200"/>
    <cellStyle name="Check Cell 17 3 31" xfId="13201"/>
    <cellStyle name="Check Cell 17 3 32" xfId="13202"/>
    <cellStyle name="Check Cell 17 3 33" xfId="13203"/>
    <cellStyle name="Check Cell 17 3 34" xfId="13204"/>
    <cellStyle name="Check Cell 17 3 35" xfId="13205"/>
    <cellStyle name="Check Cell 17 3 36" xfId="13206"/>
    <cellStyle name="Check Cell 17 3 37" xfId="13207"/>
    <cellStyle name="Check Cell 17 3 38" xfId="13208"/>
    <cellStyle name="Check Cell 17 3 39" xfId="13209"/>
    <cellStyle name="Check Cell 17 3 4" xfId="13210"/>
    <cellStyle name="Check Cell 17 3 4 2" xfId="13211"/>
    <cellStyle name="Check Cell 17 3 4 2 2" xfId="13212"/>
    <cellStyle name="Check Cell 17 3 4 3" xfId="13213"/>
    <cellStyle name="Check Cell 17 3 4 3 2" xfId="13214"/>
    <cellStyle name="Check Cell 17 3 4 4" xfId="13215"/>
    <cellStyle name="Check Cell 17 3 4 4 2" xfId="13216"/>
    <cellStyle name="Check Cell 17 3 4 5" xfId="13217"/>
    <cellStyle name="Check Cell 17 3 40" xfId="13218"/>
    <cellStyle name="Check Cell 17 3 41" xfId="13219"/>
    <cellStyle name="Check Cell 17 3 42" xfId="13220"/>
    <cellStyle name="Check Cell 17 3 43" xfId="13221"/>
    <cellStyle name="Check Cell 17 3 44" xfId="13222"/>
    <cellStyle name="Check Cell 17 3 45" xfId="13223"/>
    <cellStyle name="Check Cell 17 3 46" xfId="13224"/>
    <cellStyle name="Check Cell 17 3 47" xfId="13225"/>
    <cellStyle name="Check Cell 17 3 48" xfId="13226"/>
    <cellStyle name="Check Cell 17 3 49" xfId="13227"/>
    <cellStyle name="Check Cell 17 3 5" xfId="13228"/>
    <cellStyle name="Check Cell 17 3 5 2" xfId="13229"/>
    <cellStyle name="Check Cell 17 3 5 2 2" xfId="13230"/>
    <cellStyle name="Check Cell 17 3 5 3" xfId="13231"/>
    <cellStyle name="Check Cell 17 3 5 3 2" xfId="13232"/>
    <cellStyle name="Check Cell 17 3 5 4" xfId="13233"/>
    <cellStyle name="Check Cell 17 3 5 4 2" xfId="13234"/>
    <cellStyle name="Check Cell 17 3 5 5" xfId="13235"/>
    <cellStyle name="Check Cell 17 3 50" xfId="13236"/>
    <cellStyle name="Check Cell 17 3 51" xfId="13237"/>
    <cellStyle name="Check Cell 17 3 6" xfId="13238"/>
    <cellStyle name="Check Cell 17 3 6 2" xfId="13239"/>
    <cellStyle name="Check Cell 17 3 6 2 2" xfId="13240"/>
    <cellStyle name="Check Cell 17 3 6 3" xfId="13241"/>
    <cellStyle name="Check Cell 17 3 6 3 2" xfId="13242"/>
    <cellStyle name="Check Cell 17 3 6 4" xfId="13243"/>
    <cellStyle name="Check Cell 17 3 6 4 2" xfId="13244"/>
    <cellStyle name="Check Cell 17 3 6 5" xfId="13245"/>
    <cellStyle name="Check Cell 17 3 7" xfId="13246"/>
    <cellStyle name="Check Cell 17 3 7 2" xfId="13247"/>
    <cellStyle name="Check Cell 17 3 7 2 2" xfId="13248"/>
    <cellStyle name="Check Cell 17 3 7 3" xfId="13249"/>
    <cellStyle name="Check Cell 17 3 7 3 2" xfId="13250"/>
    <cellStyle name="Check Cell 17 3 7 4" xfId="13251"/>
    <cellStyle name="Check Cell 17 3 7 4 2" xfId="13252"/>
    <cellStyle name="Check Cell 17 3 7 5" xfId="13253"/>
    <cellStyle name="Check Cell 17 3 8" xfId="13254"/>
    <cellStyle name="Check Cell 17 3 8 2" xfId="13255"/>
    <cellStyle name="Check Cell 17 3 8 2 2" xfId="13256"/>
    <cellStyle name="Check Cell 17 3 8 3" xfId="13257"/>
    <cellStyle name="Check Cell 17 3 8 3 2" xfId="13258"/>
    <cellStyle name="Check Cell 17 3 8 4" xfId="13259"/>
    <cellStyle name="Check Cell 17 3 8 4 2" xfId="13260"/>
    <cellStyle name="Check Cell 17 3 8 5" xfId="13261"/>
    <cellStyle name="Check Cell 17 3 9" xfId="13262"/>
    <cellStyle name="Check Cell 17 3 9 2" xfId="13263"/>
    <cellStyle name="Check Cell 17 3 9 2 2" xfId="13264"/>
    <cellStyle name="Check Cell 17 3 9 3" xfId="13265"/>
    <cellStyle name="Check Cell 17 3 9 3 2" xfId="13266"/>
    <cellStyle name="Check Cell 17 3 9 4" xfId="13267"/>
    <cellStyle name="Check Cell 17 3 9 4 2" xfId="13268"/>
    <cellStyle name="Check Cell 17 3 9 5" xfId="13269"/>
    <cellStyle name="Check Cell 17 30" xfId="13270"/>
    <cellStyle name="Check Cell 17 31" xfId="13271"/>
    <cellStyle name="Check Cell 17 32" xfId="13272"/>
    <cellStyle name="Check Cell 17 33" xfId="13273"/>
    <cellStyle name="Check Cell 17 34" xfId="13274"/>
    <cellStyle name="Check Cell 17 35" xfId="13275"/>
    <cellStyle name="Check Cell 17 36" xfId="13276"/>
    <cellStyle name="Check Cell 17 37" xfId="13277"/>
    <cellStyle name="Check Cell 17 38" xfId="13278"/>
    <cellStyle name="Check Cell 17 39" xfId="13279"/>
    <cellStyle name="Check Cell 17 4" xfId="13280"/>
    <cellStyle name="Check Cell 17 4 10" xfId="13281"/>
    <cellStyle name="Check Cell 17 4 10 2" xfId="13282"/>
    <cellStyle name="Check Cell 17 4 10 2 2" xfId="13283"/>
    <cellStyle name="Check Cell 17 4 10 3" xfId="13284"/>
    <cellStyle name="Check Cell 17 4 10 3 2" xfId="13285"/>
    <cellStyle name="Check Cell 17 4 10 4" xfId="13286"/>
    <cellStyle name="Check Cell 17 4 10 4 2" xfId="13287"/>
    <cellStyle name="Check Cell 17 4 10 5" xfId="13288"/>
    <cellStyle name="Check Cell 17 4 11" xfId="13289"/>
    <cellStyle name="Check Cell 17 4 11 2" xfId="13290"/>
    <cellStyle name="Check Cell 17 4 11 2 2" xfId="13291"/>
    <cellStyle name="Check Cell 17 4 11 3" xfId="13292"/>
    <cellStyle name="Check Cell 17 4 11 3 2" xfId="13293"/>
    <cellStyle name="Check Cell 17 4 11 4" xfId="13294"/>
    <cellStyle name="Check Cell 17 4 11 4 2" xfId="13295"/>
    <cellStyle name="Check Cell 17 4 11 5" xfId="13296"/>
    <cellStyle name="Check Cell 17 4 12" xfId="13297"/>
    <cellStyle name="Check Cell 17 4 12 2" xfId="13298"/>
    <cellStyle name="Check Cell 17 4 12 2 2" xfId="13299"/>
    <cellStyle name="Check Cell 17 4 12 3" xfId="13300"/>
    <cellStyle name="Check Cell 17 4 12 3 2" xfId="13301"/>
    <cellStyle name="Check Cell 17 4 12 4" xfId="13302"/>
    <cellStyle name="Check Cell 17 4 12 4 2" xfId="13303"/>
    <cellStyle name="Check Cell 17 4 12 5" xfId="13304"/>
    <cellStyle name="Check Cell 17 4 13" xfId="13305"/>
    <cellStyle name="Check Cell 17 4 13 2" xfId="13306"/>
    <cellStyle name="Check Cell 17 4 13 2 2" xfId="13307"/>
    <cellStyle name="Check Cell 17 4 13 3" xfId="13308"/>
    <cellStyle name="Check Cell 17 4 13 3 2" xfId="13309"/>
    <cellStyle name="Check Cell 17 4 13 4" xfId="13310"/>
    <cellStyle name="Check Cell 17 4 13 4 2" xfId="13311"/>
    <cellStyle name="Check Cell 17 4 13 5" xfId="13312"/>
    <cellStyle name="Check Cell 17 4 14" xfId="13313"/>
    <cellStyle name="Check Cell 17 4 14 2" xfId="13314"/>
    <cellStyle name="Check Cell 17 4 14 2 2" xfId="13315"/>
    <cellStyle name="Check Cell 17 4 14 3" xfId="13316"/>
    <cellStyle name="Check Cell 17 4 14 3 2" xfId="13317"/>
    <cellStyle name="Check Cell 17 4 14 4" xfId="13318"/>
    <cellStyle name="Check Cell 17 4 14 4 2" xfId="13319"/>
    <cellStyle name="Check Cell 17 4 14 5" xfId="13320"/>
    <cellStyle name="Check Cell 17 4 15" xfId="13321"/>
    <cellStyle name="Check Cell 17 4 15 2" xfId="13322"/>
    <cellStyle name="Check Cell 17 4 16" xfId="13323"/>
    <cellStyle name="Check Cell 17 4 16 2" xfId="13324"/>
    <cellStyle name="Check Cell 17 4 17" xfId="13325"/>
    <cellStyle name="Check Cell 17 4 17 2" xfId="13326"/>
    <cellStyle name="Check Cell 17 4 18" xfId="13327"/>
    <cellStyle name="Check Cell 17 4 18 2" xfId="13328"/>
    <cellStyle name="Check Cell 17 4 19" xfId="13329"/>
    <cellStyle name="Check Cell 17 4 19 2" xfId="13330"/>
    <cellStyle name="Check Cell 17 4 2" xfId="13331"/>
    <cellStyle name="Check Cell 17 4 2 2" xfId="13332"/>
    <cellStyle name="Check Cell 17 4 2 2 2" xfId="13333"/>
    <cellStyle name="Check Cell 17 4 2 3" xfId="13334"/>
    <cellStyle name="Check Cell 17 4 2 3 2" xfId="13335"/>
    <cellStyle name="Check Cell 17 4 2 4" xfId="13336"/>
    <cellStyle name="Check Cell 17 4 2 4 2" xfId="13337"/>
    <cellStyle name="Check Cell 17 4 2 5" xfId="13338"/>
    <cellStyle name="Check Cell 17 4 20" xfId="13339"/>
    <cellStyle name="Check Cell 17 4 20 2" xfId="13340"/>
    <cellStyle name="Check Cell 17 4 21" xfId="13341"/>
    <cellStyle name="Check Cell 17 4 22" xfId="13342"/>
    <cellStyle name="Check Cell 17 4 23" xfId="13343"/>
    <cellStyle name="Check Cell 17 4 24" xfId="13344"/>
    <cellStyle name="Check Cell 17 4 25" xfId="13345"/>
    <cellStyle name="Check Cell 17 4 26" xfId="13346"/>
    <cellStyle name="Check Cell 17 4 27" xfId="13347"/>
    <cellStyle name="Check Cell 17 4 28" xfId="13348"/>
    <cellStyle name="Check Cell 17 4 29" xfId="13349"/>
    <cellStyle name="Check Cell 17 4 3" xfId="13350"/>
    <cellStyle name="Check Cell 17 4 3 2" xfId="13351"/>
    <cellStyle name="Check Cell 17 4 3 2 2" xfId="13352"/>
    <cellStyle name="Check Cell 17 4 3 3" xfId="13353"/>
    <cellStyle name="Check Cell 17 4 3 3 2" xfId="13354"/>
    <cellStyle name="Check Cell 17 4 3 4" xfId="13355"/>
    <cellStyle name="Check Cell 17 4 3 4 2" xfId="13356"/>
    <cellStyle name="Check Cell 17 4 3 5" xfId="13357"/>
    <cellStyle name="Check Cell 17 4 30" xfId="13358"/>
    <cellStyle name="Check Cell 17 4 31" xfId="13359"/>
    <cellStyle name="Check Cell 17 4 32" xfId="13360"/>
    <cellStyle name="Check Cell 17 4 33" xfId="13361"/>
    <cellStyle name="Check Cell 17 4 34" xfId="13362"/>
    <cellStyle name="Check Cell 17 4 35" xfId="13363"/>
    <cellStyle name="Check Cell 17 4 36" xfId="13364"/>
    <cellStyle name="Check Cell 17 4 37" xfId="13365"/>
    <cellStyle name="Check Cell 17 4 38" xfId="13366"/>
    <cellStyle name="Check Cell 17 4 39" xfId="13367"/>
    <cellStyle name="Check Cell 17 4 4" xfId="13368"/>
    <cellStyle name="Check Cell 17 4 4 2" xfId="13369"/>
    <cellStyle name="Check Cell 17 4 4 2 2" xfId="13370"/>
    <cellStyle name="Check Cell 17 4 4 3" xfId="13371"/>
    <cellStyle name="Check Cell 17 4 4 3 2" xfId="13372"/>
    <cellStyle name="Check Cell 17 4 4 4" xfId="13373"/>
    <cellStyle name="Check Cell 17 4 4 4 2" xfId="13374"/>
    <cellStyle name="Check Cell 17 4 4 5" xfId="13375"/>
    <cellStyle name="Check Cell 17 4 40" xfId="13376"/>
    <cellStyle name="Check Cell 17 4 41" xfId="13377"/>
    <cellStyle name="Check Cell 17 4 42" xfId="13378"/>
    <cellStyle name="Check Cell 17 4 43" xfId="13379"/>
    <cellStyle name="Check Cell 17 4 44" xfId="13380"/>
    <cellStyle name="Check Cell 17 4 45" xfId="13381"/>
    <cellStyle name="Check Cell 17 4 46" xfId="13382"/>
    <cellStyle name="Check Cell 17 4 47" xfId="13383"/>
    <cellStyle name="Check Cell 17 4 48" xfId="13384"/>
    <cellStyle name="Check Cell 17 4 49" xfId="13385"/>
    <cellStyle name="Check Cell 17 4 5" xfId="13386"/>
    <cellStyle name="Check Cell 17 4 5 2" xfId="13387"/>
    <cellStyle name="Check Cell 17 4 5 2 2" xfId="13388"/>
    <cellStyle name="Check Cell 17 4 5 3" xfId="13389"/>
    <cellStyle name="Check Cell 17 4 5 3 2" xfId="13390"/>
    <cellStyle name="Check Cell 17 4 5 4" xfId="13391"/>
    <cellStyle name="Check Cell 17 4 5 4 2" xfId="13392"/>
    <cellStyle name="Check Cell 17 4 5 5" xfId="13393"/>
    <cellStyle name="Check Cell 17 4 50" xfId="13394"/>
    <cellStyle name="Check Cell 17 4 51" xfId="13395"/>
    <cellStyle name="Check Cell 17 4 6" xfId="13396"/>
    <cellStyle name="Check Cell 17 4 6 2" xfId="13397"/>
    <cellStyle name="Check Cell 17 4 6 2 2" xfId="13398"/>
    <cellStyle name="Check Cell 17 4 6 3" xfId="13399"/>
    <cellStyle name="Check Cell 17 4 6 3 2" xfId="13400"/>
    <cellStyle name="Check Cell 17 4 6 4" xfId="13401"/>
    <cellStyle name="Check Cell 17 4 6 4 2" xfId="13402"/>
    <cellStyle name="Check Cell 17 4 6 5" xfId="13403"/>
    <cellStyle name="Check Cell 17 4 7" xfId="13404"/>
    <cellStyle name="Check Cell 17 4 7 2" xfId="13405"/>
    <cellStyle name="Check Cell 17 4 7 2 2" xfId="13406"/>
    <cellStyle name="Check Cell 17 4 7 3" xfId="13407"/>
    <cellStyle name="Check Cell 17 4 7 3 2" xfId="13408"/>
    <cellStyle name="Check Cell 17 4 7 4" xfId="13409"/>
    <cellStyle name="Check Cell 17 4 7 4 2" xfId="13410"/>
    <cellStyle name="Check Cell 17 4 7 5" xfId="13411"/>
    <cellStyle name="Check Cell 17 4 8" xfId="13412"/>
    <cellStyle name="Check Cell 17 4 8 2" xfId="13413"/>
    <cellStyle name="Check Cell 17 4 8 2 2" xfId="13414"/>
    <cellStyle name="Check Cell 17 4 8 3" xfId="13415"/>
    <cellStyle name="Check Cell 17 4 8 3 2" xfId="13416"/>
    <cellStyle name="Check Cell 17 4 8 4" xfId="13417"/>
    <cellStyle name="Check Cell 17 4 8 4 2" xfId="13418"/>
    <cellStyle name="Check Cell 17 4 8 5" xfId="13419"/>
    <cellStyle name="Check Cell 17 4 9" xfId="13420"/>
    <cellStyle name="Check Cell 17 4 9 2" xfId="13421"/>
    <cellStyle name="Check Cell 17 4 9 2 2" xfId="13422"/>
    <cellStyle name="Check Cell 17 4 9 3" xfId="13423"/>
    <cellStyle name="Check Cell 17 4 9 3 2" xfId="13424"/>
    <cellStyle name="Check Cell 17 4 9 4" xfId="13425"/>
    <cellStyle name="Check Cell 17 4 9 4 2" xfId="13426"/>
    <cellStyle name="Check Cell 17 4 9 5" xfId="13427"/>
    <cellStyle name="Check Cell 17 40" xfId="13428"/>
    <cellStyle name="Check Cell 17 41" xfId="13429"/>
    <cellStyle name="Check Cell 17 42" xfId="13430"/>
    <cellStyle name="Check Cell 17 43" xfId="13431"/>
    <cellStyle name="Check Cell 17 44" xfId="13432"/>
    <cellStyle name="Check Cell 17 45" xfId="13433"/>
    <cellStyle name="Check Cell 17 46" xfId="13434"/>
    <cellStyle name="Check Cell 17 47" xfId="13435"/>
    <cellStyle name="Check Cell 17 48" xfId="13436"/>
    <cellStyle name="Check Cell 17 49" xfId="13437"/>
    <cellStyle name="Check Cell 17 5" xfId="13438"/>
    <cellStyle name="Check Cell 17 5 2" xfId="13439"/>
    <cellStyle name="Check Cell 17 5 2 2" xfId="13440"/>
    <cellStyle name="Check Cell 17 5 3" xfId="13441"/>
    <cellStyle name="Check Cell 17 5 3 2" xfId="13442"/>
    <cellStyle name="Check Cell 17 5 4" xfId="13443"/>
    <cellStyle name="Check Cell 17 5 4 2" xfId="13444"/>
    <cellStyle name="Check Cell 17 5 5" xfId="13445"/>
    <cellStyle name="Check Cell 17 50" xfId="13446"/>
    <cellStyle name="Check Cell 17 51" xfId="13447"/>
    <cellStyle name="Check Cell 17 52" xfId="13448"/>
    <cellStyle name="Check Cell 17 53" xfId="13449"/>
    <cellStyle name="Check Cell 17 54" xfId="13450"/>
    <cellStyle name="Check Cell 17 6" xfId="13451"/>
    <cellStyle name="Check Cell 17 6 2" xfId="13452"/>
    <cellStyle name="Check Cell 17 6 2 2" xfId="13453"/>
    <cellStyle name="Check Cell 17 6 3" xfId="13454"/>
    <cellStyle name="Check Cell 17 6 3 2" xfId="13455"/>
    <cellStyle name="Check Cell 17 6 4" xfId="13456"/>
    <cellStyle name="Check Cell 17 6 4 2" xfId="13457"/>
    <cellStyle name="Check Cell 17 6 5" xfId="13458"/>
    <cellStyle name="Check Cell 17 7" xfId="13459"/>
    <cellStyle name="Check Cell 17 7 2" xfId="13460"/>
    <cellStyle name="Check Cell 17 7 2 2" xfId="13461"/>
    <cellStyle name="Check Cell 17 7 3" xfId="13462"/>
    <cellStyle name="Check Cell 17 7 3 2" xfId="13463"/>
    <cellStyle name="Check Cell 17 7 4" xfId="13464"/>
    <cellStyle name="Check Cell 17 7 4 2" xfId="13465"/>
    <cellStyle name="Check Cell 17 7 5" xfId="13466"/>
    <cellStyle name="Check Cell 17 8" xfId="13467"/>
    <cellStyle name="Check Cell 17 8 2" xfId="13468"/>
    <cellStyle name="Check Cell 17 8 2 2" xfId="13469"/>
    <cellStyle name="Check Cell 17 8 3" xfId="13470"/>
    <cellStyle name="Check Cell 17 8 3 2" xfId="13471"/>
    <cellStyle name="Check Cell 17 8 4" xfId="13472"/>
    <cellStyle name="Check Cell 17 8 4 2" xfId="13473"/>
    <cellStyle name="Check Cell 17 8 5" xfId="13474"/>
    <cellStyle name="Check Cell 17 9" xfId="13475"/>
    <cellStyle name="Check Cell 17 9 2" xfId="13476"/>
    <cellStyle name="Check Cell 17 9 2 2" xfId="13477"/>
    <cellStyle name="Check Cell 17 9 3" xfId="13478"/>
    <cellStyle name="Check Cell 17 9 3 2" xfId="13479"/>
    <cellStyle name="Check Cell 17 9 4" xfId="13480"/>
    <cellStyle name="Check Cell 17 9 4 2" xfId="13481"/>
    <cellStyle name="Check Cell 17 9 5" xfId="13482"/>
    <cellStyle name="Check Cell 18" xfId="13483"/>
    <cellStyle name="Check Cell 18 10" xfId="13484"/>
    <cellStyle name="Check Cell 18 10 2" xfId="13485"/>
    <cellStyle name="Check Cell 18 10 2 2" xfId="13486"/>
    <cellStyle name="Check Cell 18 10 3" xfId="13487"/>
    <cellStyle name="Check Cell 18 10 3 2" xfId="13488"/>
    <cellStyle name="Check Cell 18 10 4" xfId="13489"/>
    <cellStyle name="Check Cell 18 10 4 2" xfId="13490"/>
    <cellStyle name="Check Cell 18 10 5" xfId="13491"/>
    <cellStyle name="Check Cell 18 11" xfId="13492"/>
    <cellStyle name="Check Cell 18 11 2" xfId="13493"/>
    <cellStyle name="Check Cell 18 11 2 2" xfId="13494"/>
    <cellStyle name="Check Cell 18 11 3" xfId="13495"/>
    <cellStyle name="Check Cell 18 11 3 2" xfId="13496"/>
    <cellStyle name="Check Cell 18 11 4" xfId="13497"/>
    <cellStyle name="Check Cell 18 11 4 2" xfId="13498"/>
    <cellStyle name="Check Cell 18 11 5" xfId="13499"/>
    <cellStyle name="Check Cell 18 12" xfId="13500"/>
    <cellStyle name="Check Cell 18 12 2" xfId="13501"/>
    <cellStyle name="Check Cell 18 12 2 2" xfId="13502"/>
    <cellStyle name="Check Cell 18 12 3" xfId="13503"/>
    <cellStyle name="Check Cell 18 12 3 2" xfId="13504"/>
    <cellStyle name="Check Cell 18 12 4" xfId="13505"/>
    <cellStyle name="Check Cell 18 12 4 2" xfId="13506"/>
    <cellStyle name="Check Cell 18 12 5" xfId="13507"/>
    <cellStyle name="Check Cell 18 13" xfId="13508"/>
    <cellStyle name="Check Cell 18 13 2" xfId="13509"/>
    <cellStyle name="Check Cell 18 13 2 2" xfId="13510"/>
    <cellStyle name="Check Cell 18 13 3" xfId="13511"/>
    <cellStyle name="Check Cell 18 13 3 2" xfId="13512"/>
    <cellStyle name="Check Cell 18 13 4" xfId="13513"/>
    <cellStyle name="Check Cell 18 13 4 2" xfId="13514"/>
    <cellStyle name="Check Cell 18 13 5" xfId="13515"/>
    <cellStyle name="Check Cell 18 14" xfId="13516"/>
    <cellStyle name="Check Cell 18 14 2" xfId="13517"/>
    <cellStyle name="Check Cell 18 14 2 2" xfId="13518"/>
    <cellStyle name="Check Cell 18 14 3" xfId="13519"/>
    <cellStyle name="Check Cell 18 14 3 2" xfId="13520"/>
    <cellStyle name="Check Cell 18 14 4" xfId="13521"/>
    <cellStyle name="Check Cell 18 14 4 2" xfId="13522"/>
    <cellStyle name="Check Cell 18 14 5" xfId="13523"/>
    <cellStyle name="Check Cell 18 15" xfId="13524"/>
    <cellStyle name="Check Cell 18 15 2" xfId="13525"/>
    <cellStyle name="Check Cell 18 15 2 2" xfId="13526"/>
    <cellStyle name="Check Cell 18 15 3" xfId="13527"/>
    <cellStyle name="Check Cell 18 15 3 2" xfId="13528"/>
    <cellStyle name="Check Cell 18 15 4" xfId="13529"/>
    <cellStyle name="Check Cell 18 15 4 2" xfId="13530"/>
    <cellStyle name="Check Cell 18 15 5" xfId="13531"/>
    <cellStyle name="Check Cell 18 16" xfId="13532"/>
    <cellStyle name="Check Cell 18 16 2" xfId="13533"/>
    <cellStyle name="Check Cell 18 16 2 2" xfId="13534"/>
    <cellStyle name="Check Cell 18 16 3" xfId="13535"/>
    <cellStyle name="Check Cell 18 16 3 2" xfId="13536"/>
    <cellStyle name="Check Cell 18 16 4" xfId="13537"/>
    <cellStyle name="Check Cell 18 16 4 2" xfId="13538"/>
    <cellStyle name="Check Cell 18 16 5" xfId="13539"/>
    <cellStyle name="Check Cell 18 17" xfId="13540"/>
    <cellStyle name="Check Cell 18 17 2" xfId="13541"/>
    <cellStyle name="Check Cell 18 17 2 2" xfId="13542"/>
    <cellStyle name="Check Cell 18 17 3" xfId="13543"/>
    <cellStyle name="Check Cell 18 17 3 2" xfId="13544"/>
    <cellStyle name="Check Cell 18 17 4" xfId="13545"/>
    <cellStyle name="Check Cell 18 17 4 2" xfId="13546"/>
    <cellStyle name="Check Cell 18 17 5" xfId="13547"/>
    <cellStyle name="Check Cell 18 18" xfId="13548"/>
    <cellStyle name="Check Cell 18 18 2" xfId="13549"/>
    <cellStyle name="Check Cell 18 19" xfId="13550"/>
    <cellStyle name="Check Cell 18 19 2" xfId="13551"/>
    <cellStyle name="Check Cell 18 2" xfId="13552"/>
    <cellStyle name="Check Cell 18 2 10" xfId="13553"/>
    <cellStyle name="Check Cell 18 2 10 2" xfId="13554"/>
    <cellStyle name="Check Cell 18 2 10 2 2" xfId="13555"/>
    <cellStyle name="Check Cell 18 2 10 3" xfId="13556"/>
    <cellStyle name="Check Cell 18 2 10 3 2" xfId="13557"/>
    <cellStyle name="Check Cell 18 2 10 4" xfId="13558"/>
    <cellStyle name="Check Cell 18 2 10 4 2" xfId="13559"/>
    <cellStyle name="Check Cell 18 2 10 5" xfId="13560"/>
    <cellStyle name="Check Cell 18 2 11" xfId="13561"/>
    <cellStyle name="Check Cell 18 2 11 2" xfId="13562"/>
    <cellStyle name="Check Cell 18 2 11 2 2" xfId="13563"/>
    <cellStyle name="Check Cell 18 2 11 3" xfId="13564"/>
    <cellStyle name="Check Cell 18 2 11 3 2" xfId="13565"/>
    <cellStyle name="Check Cell 18 2 11 4" xfId="13566"/>
    <cellStyle name="Check Cell 18 2 11 4 2" xfId="13567"/>
    <cellStyle name="Check Cell 18 2 11 5" xfId="13568"/>
    <cellStyle name="Check Cell 18 2 12" xfId="13569"/>
    <cellStyle name="Check Cell 18 2 12 2" xfId="13570"/>
    <cellStyle name="Check Cell 18 2 12 2 2" xfId="13571"/>
    <cellStyle name="Check Cell 18 2 12 3" xfId="13572"/>
    <cellStyle name="Check Cell 18 2 12 3 2" xfId="13573"/>
    <cellStyle name="Check Cell 18 2 12 4" xfId="13574"/>
    <cellStyle name="Check Cell 18 2 12 4 2" xfId="13575"/>
    <cellStyle name="Check Cell 18 2 12 5" xfId="13576"/>
    <cellStyle name="Check Cell 18 2 13" xfId="13577"/>
    <cellStyle name="Check Cell 18 2 13 2" xfId="13578"/>
    <cellStyle name="Check Cell 18 2 13 2 2" xfId="13579"/>
    <cellStyle name="Check Cell 18 2 13 3" xfId="13580"/>
    <cellStyle name="Check Cell 18 2 13 3 2" xfId="13581"/>
    <cellStyle name="Check Cell 18 2 13 4" xfId="13582"/>
    <cellStyle name="Check Cell 18 2 13 4 2" xfId="13583"/>
    <cellStyle name="Check Cell 18 2 13 5" xfId="13584"/>
    <cellStyle name="Check Cell 18 2 14" xfId="13585"/>
    <cellStyle name="Check Cell 18 2 14 2" xfId="13586"/>
    <cellStyle name="Check Cell 18 2 14 2 2" xfId="13587"/>
    <cellStyle name="Check Cell 18 2 14 3" xfId="13588"/>
    <cellStyle name="Check Cell 18 2 14 3 2" xfId="13589"/>
    <cellStyle name="Check Cell 18 2 14 4" xfId="13590"/>
    <cellStyle name="Check Cell 18 2 14 4 2" xfId="13591"/>
    <cellStyle name="Check Cell 18 2 14 5" xfId="13592"/>
    <cellStyle name="Check Cell 18 2 15" xfId="13593"/>
    <cellStyle name="Check Cell 18 2 15 2" xfId="13594"/>
    <cellStyle name="Check Cell 18 2 16" xfId="13595"/>
    <cellStyle name="Check Cell 18 2 16 2" xfId="13596"/>
    <cellStyle name="Check Cell 18 2 17" xfId="13597"/>
    <cellStyle name="Check Cell 18 2 17 2" xfId="13598"/>
    <cellStyle name="Check Cell 18 2 18" xfId="13599"/>
    <cellStyle name="Check Cell 18 2 18 2" xfId="13600"/>
    <cellStyle name="Check Cell 18 2 19" xfId="13601"/>
    <cellStyle name="Check Cell 18 2 19 2" xfId="13602"/>
    <cellStyle name="Check Cell 18 2 2" xfId="13603"/>
    <cellStyle name="Check Cell 18 2 2 2" xfId="13604"/>
    <cellStyle name="Check Cell 18 2 2 2 2" xfId="13605"/>
    <cellStyle name="Check Cell 18 2 2 3" xfId="13606"/>
    <cellStyle name="Check Cell 18 2 2 3 2" xfId="13607"/>
    <cellStyle name="Check Cell 18 2 2 4" xfId="13608"/>
    <cellStyle name="Check Cell 18 2 2 4 2" xfId="13609"/>
    <cellStyle name="Check Cell 18 2 2 5" xfId="13610"/>
    <cellStyle name="Check Cell 18 2 20" xfId="13611"/>
    <cellStyle name="Check Cell 18 2 20 2" xfId="13612"/>
    <cellStyle name="Check Cell 18 2 21" xfId="13613"/>
    <cellStyle name="Check Cell 18 2 22" xfId="13614"/>
    <cellStyle name="Check Cell 18 2 23" xfId="13615"/>
    <cellStyle name="Check Cell 18 2 24" xfId="13616"/>
    <cellStyle name="Check Cell 18 2 25" xfId="13617"/>
    <cellStyle name="Check Cell 18 2 26" xfId="13618"/>
    <cellStyle name="Check Cell 18 2 27" xfId="13619"/>
    <cellStyle name="Check Cell 18 2 28" xfId="13620"/>
    <cellStyle name="Check Cell 18 2 29" xfId="13621"/>
    <cellStyle name="Check Cell 18 2 3" xfId="13622"/>
    <cellStyle name="Check Cell 18 2 3 2" xfId="13623"/>
    <cellStyle name="Check Cell 18 2 3 2 2" xfId="13624"/>
    <cellStyle name="Check Cell 18 2 3 3" xfId="13625"/>
    <cellStyle name="Check Cell 18 2 3 3 2" xfId="13626"/>
    <cellStyle name="Check Cell 18 2 3 4" xfId="13627"/>
    <cellStyle name="Check Cell 18 2 3 4 2" xfId="13628"/>
    <cellStyle name="Check Cell 18 2 3 5" xfId="13629"/>
    <cellStyle name="Check Cell 18 2 30" xfId="13630"/>
    <cellStyle name="Check Cell 18 2 31" xfId="13631"/>
    <cellStyle name="Check Cell 18 2 32" xfId="13632"/>
    <cellStyle name="Check Cell 18 2 33" xfId="13633"/>
    <cellStyle name="Check Cell 18 2 34" xfId="13634"/>
    <cellStyle name="Check Cell 18 2 35" xfId="13635"/>
    <cellStyle name="Check Cell 18 2 36" xfId="13636"/>
    <cellStyle name="Check Cell 18 2 37" xfId="13637"/>
    <cellStyle name="Check Cell 18 2 38" xfId="13638"/>
    <cellStyle name="Check Cell 18 2 39" xfId="13639"/>
    <cellStyle name="Check Cell 18 2 4" xfId="13640"/>
    <cellStyle name="Check Cell 18 2 4 2" xfId="13641"/>
    <cellStyle name="Check Cell 18 2 4 2 2" xfId="13642"/>
    <cellStyle name="Check Cell 18 2 4 3" xfId="13643"/>
    <cellStyle name="Check Cell 18 2 4 3 2" xfId="13644"/>
    <cellStyle name="Check Cell 18 2 4 4" xfId="13645"/>
    <cellStyle name="Check Cell 18 2 4 4 2" xfId="13646"/>
    <cellStyle name="Check Cell 18 2 4 5" xfId="13647"/>
    <cellStyle name="Check Cell 18 2 40" xfId="13648"/>
    <cellStyle name="Check Cell 18 2 41" xfId="13649"/>
    <cellStyle name="Check Cell 18 2 42" xfId="13650"/>
    <cellStyle name="Check Cell 18 2 43" xfId="13651"/>
    <cellStyle name="Check Cell 18 2 44" xfId="13652"/>
    <cellStyle name="Check Cell 18 2 45" xfId="13653"/>
    <cellStyle name="Check Cell 18 2 46" xfId="13654"/>
    <cellStyle name="Check Cell 18 2 47" xfId="13655"/>
    <cellStyle name="Check Cell 18 2 48" xfId="13656"/>
    <cellStyle name="Check Cell 18 2 49" xfId="13657"/>
    <cellStyle name="Check Cell 18 2 5" xfId="13658"/>
    <cellStyle name="Check Cell 18 2 5 2" xfId="13659"/>
    <cellStyle name="Check Cell 18 2 5 2 2" xfId="13660"/>
    <cellStyle name="Check Cell 18 2 5 3" xfId="13661"/>
    <cellStyle name="Check Cell 18 2 5 3 2" xfId="13662"/>
    <cellStyle name="Check Cell 18 2 5 4" xfId="13663"/>
    <cellStyle name="Check Cell 18 2 5 4 2" xfId="13664"/>
    <cellStyle name="Check Cell 18 2 5 5" xfId="13665"/>
    <cellStyle name="Check Cell 18 2 50" xfId="13666"/>
    <cellStyle name="Check Cell 18 2 51" xfId="13667"/>
    <cellStyle name="Check Cell 18 2 6" xfId="13668"/>
    <cellStyle name="Check Cell 18 2 6 2" xfId="13669"/>
    <cellStyle name="Check Cell 18 2 6 2 2" xfId="13670"/>
    <cellStyle name="Check Cell 18 2 6 3" xfId="13671"/>
    <cellStyle name="Check Cell 18 2 6 3 2" xfId="13672"/>
    <cellStyle name="Check Cell 18 2 6 4" xfId="13673"/>
    <cellStyle name="Check Cell 18 2 6 4 2" xfId="13674"/>
    <cellStyle name="Check Cell 18 2 6 5" xfId="13675"/>
    <cellStyle name="Check Cell 18 2 7" xfId="13676"/>
    <cellStyle name="Check Cell 18 2 7 2" xfId="13677"/>
    <cellStyle name="Check Cell 18 2 7 2 2" xfId="13678"/>
    <cellStyle name="Check Cell 18 2 7 3" xfId="13679"/>
    <cellStyle name="Check Cell 18 2 7 3 2" xfId="13680"/>
    <cellStyle name="Check Cell 18 2 7 4" xfId="13681"/>
    <cellStyle name="Check Cell 18 2 7 4 2" xfId="13682"/>
    <cellStyle name="Check Cell 18 2 7 5" xfId="13683"/>
    <cellStyle name="Check Cell 18 2 8" xfId="13684"/>
    <cellStyle name="Check Cell 18 2 8 2" xfId="13685"/>
    <cellStyle name="Check Cell 18 2 8 2 2" xfId="13686"/>
    <cellStyle name="Check Cell 18 2 8 3" xfId="13687"/>
    <cellStyle name="Check Cell 18 2 8 3 2" xfId="13688"/>
    <cellStyle name="Check Cell 18 2 8 4" xfId="13689"/>
    <cellStyle name="Check Cell 18 2 8 4 2" xfId="13690"/>
    <cellStyle name="Check Cell 18 2 8 5" xfId="13691"/>
    <cellStyle name="Check Cell 18 2 9" xfId="13692"/>
    <cellStyle name="Check Cell 18 2 9 2" xfId="13693"/>
    <cellStyle name="Check Cell 18 2 9 2 2" xfId="13694"/>
    <cellStyle name="Check Cell 18 2 9 3" xfId="13695"/>
    <cellStyle name="Check Cell 18 2 9 3 2" xfId="13696"/>
    <cellStyle name="Check Cell 18 2 9 4" xfId="13697"/>
    <cellStyle name="Check Cell 18 2 9 4 2" xfId="13698"/>
    <cellStyle name="Check Cell 18 2 9 5" xfId="13699"/>
    <cellStyle name="Check Cell 18 20" xfId="13700"/>
    <cellStyle name="Check Cell 18 20 2" xfId="13701"/>
    <cellStyle name="Check Cell 18 21" xfId="13702"/>
    <cellStyle name="Check Cell 18 21 2" xfId="13703"/>
    <cellStyle name="Check Cell 18 22" xfId="13704"/>
    <cellStyle name="Check Cell 18 22 2" xfId="13705"/>
    <cellStyle name="Check Cell 18 23" xfId="13706"/>
    <cellStyle name="Check Cell 18 23 2" xfId="13707"/>
    <cellStyle name="Check Cell 18 24" xfId="13708"/>
    <cellStyle name="Check Cell 18 25" xfId="13709"/>
    <cellStyle name="Check Cell 18 26" xfId="13710"/>
    <cellStyle name="Check Cell 18 27" xfId="13711"/>
    <cellStyle name="Check Cell 18 28" xfId="13712"/>
    <cellStyle name="Check Cell 18 29" xfId="13713"/>
    <cellStyle name="Check Cell 18 3" xfId="13714"/>
    <cellStyle name="Check Cell 18 3 10" xfId="13715"/>
    <cellStyle name="Check Cell 18 3 10 2" xfId="13716"/>
    <cellStyle name="Check Cell 18 3 10 2 2" xfId="13717"/>
    <cellStyle name="Check Cell 18 3 10 3" xfId="13718"/>
    <cellStyle name="Check Cell 18 3 10 3 2" xfId="13719"/>
    <cellStyle name="Check Cell 18 3 10 4" xfId="13720"/>
    <cellStyle name="Check Cell 18 3 10 4 2" xfId="13721"/>
    <cellStyle name="Check Cell 18 3 10 5" xfId="13722"/>
    <cellStyle name="Check Cell 18 3 11" xfId="13723"/>
    <cellStyle name="Check Cell 18 3 11 2" xfId="13724"/>
    <cellStyle name="Check Cell 18 3 11 2 2" xfId="13725"/>
    <cellStyle name="Check Cell 18 3 11 3" xfId="13726"/>
    <cellStyle name="Check Cell 18 3 11 3 2" xfId="13727"/>
    <cellStyle name="Check Cell 18 3 11 4" xfId="13728"/>
    <cellStyle name="Check Cell 18 3 11 4 2" xfId="13729"/>
    <cellStyle name="Check Cell 18 3 11 5" xfId="13730"/>
    <cellStyle name="Check Cell 18 3 12" xfId="13731"/>
    <cellStyle name="Check Cell 18 3 12 2" xfId="13732"/>
    <cellStyle name="Check Cell 18 3 12 2 2" xfId="13733"/>
    <cellStyle name="Check Cell 18 3 12 3" xfId="13734"/>
    <cellStyle name="Check Cell 18 3 12 3 2" xfId="13735"/>
    <cellStyle name="Check Cell 18 3 12 4" xfId="13736"/>
    <cellStyle name="Check Cell 18 3 12 4 2" xfId="13737"/>
    <cellStyle name="Check Cell 18 3 12 5" xfId="13738"/>
    <cellStyle name="Check Cell 18 3 13" xfId="13739"/>
    <cellStyle name="Check Cell 18 3 13 2" xfId="13740"/>
    <cellStyle name="Check Cell 18 3 13 2 2" xfId="13741"/>
    <cellStyle name="Check Cell 18 3 13 3" xfId="13742"/>
    <cellStyle name="Check Cell 18 3 13 3 2" xfId="13743"/>
    <cellStyle name="Check Cell 18 3 13 4" xfId="13744"/>
    <cellStyle name="Check Cell 18 3 13 4 2" xfId="13745"/>
    <cellStyle name="Check Cell 18 3 13 5" xfId="13746"/>
    <cellStyle name="Check Cell 18 3 14" xfId="13747"/>
    <cellStyle name="Check Cell 18 3 14 2" xfId="13748"/>
    <cellStyle name="Check Cell 18 3 14 2 2" xfId="13749"/>
    <cellStyle name="Check Cell 18 3 14 3" xfId="13750"/>
    <cellStyle name="Check Cell 18 3 14 3 2" xfId="13751"/>
    <cellStyle name="Check Cell 18 3 14 4" xfId="13752"/>
    <cellStyle name="Check Cell 18 3 14 4 2" xfId="13753"/>
    <cellStyle name="Check Cell 18 3 14 5" xfId="13754"/>
    <cellStyle name="Check Cell 18 3 15" xfId="13755"/>
    <cellStyle name="Check Cell 18 3 15 2" xfId="13756"/>
    <cellStyle name="Check Cell 18 3 16" xfId="13757"/>
    <cellStyle name="Check Cell 18 3 16 2" xfId="13758"/>
    <cellStyle name="Check Cell 18 3 17" xfId="13759"/>
    <cellStyle name="Check Cell 18 3 17 2" xfId="13760"/>
    <cellStyle name="Check Cell 18 3 18" xfId="13761"/>
    <cellStyle name="Check Cell 18 3 18 2" xfId="13762"/>
    <cellStyle name="Check Cell 18 3 19" xfId="13763"/>
    <cellStyle name="Check Cell 18 3 19 2" xfId="13764"/>
    <cellStyle name="Check Cell 18 3 2" xfId="13765"/>
    <cellStyle name="Check Cell 18 3 2 2" xfId="13766"/>
    <cellStyle name="Check Cell 18 3 2 2 2" xfId="13767"/>
    <cellStyle name="Check Cell 18 3 2 3" xfId="13768"/>
    <cellStyle name="Check Cell 18 3 2 3 2" xfId="13769"/>
    <cellStyle name="Check Cell 18 3 2 4" xfId="13770"/>
    <cellStyle name="Check Cell 18 3 2 4 2" xfId="13771"/>
    <cellStyle name="Check Cell 18 3 2 5" xfId="13772"/>
    <cellStyle name="Check Cell 18 3 20" xfId="13773"/>
    <cellStyle name="Check Cell 18 3 20 2" xfId="13774"/>
    <cellStyle name="Check Cell 18 3 21" xfId="13775"/>
    <cellStyle name="Check Cell 18 3 22" xfId="13776"/>
    <cellStyle name="Check Cell 18 3 23" xfId="13777"/>
    <cellStyle name="Check Cell 18 3 24" xfId="13778"/>
    <cellStyle name="Check Cell 18 3 25" xfId="13779"/>
    <cellStyle name="Check Cell 18 3 26" xfId="13780"/>
    <cellStyle name="Check Cell 18 3 27" xfId="13781"/>
    <cellStyle name="Check Cell 18 3 28" xfId="13782"/>
    <cellStyle name="Check Cell 18 3 29" xfId="13783"/>
    <cellStyle name="Check Cell 18 3 3" xfId="13784"/>
    <cellStyle name="Check Cell 18 3 3 2" xfId="13785"/>
    <cellStyle name="Check Cell 18 3 3 2 2" xfId="13786"/>
    <cellStyle name="Check Cell 18 3 3 3" xfId="13787"/>
    <cellStyle name="Check Cell 18 3 3 3 2" xfId="13788"/>
    <cellStyle name="Check Cell 18 3 3 4" xfId="13789"/>
    <cellStyle name="Check Cell 18 3 3 4 2" xfId="13790"/>
    <cellStyle name="Check Cell 18 3 3 5" xfId="13791"/>
    <cellStyle name="Check Cell 18 3 30" xfId="13792"/>
    <cellStyle name="Check Cell 18 3 31" xfId="13793"/>
    <cellStyle name="Check Cell 18 3 32" xfId="13794"/>
    <cellStyle name="Check Cell 18 3 33" xfId="13795"/>
    <cellStyle name="Check Cell 18 3 34" xfId="13796"/>
    <cellStyle name="Check Cell 18 3 35" xfId="13797"/>
    <cellStyle name="Check Cell 18 3 36" xfId="13798"/>
    <cellStyle name="Check Cell 18 3 37" xfId="13799"/>
    <cellStyle name="Check Cell 18 3 38" xfId="13800"/>
    <cellStyle name="Check Cell 18 3 39" xfId="13801"/>
    <cellStyle name="Check Cell 18 3 4" xfId="13802"/>
    <cellStyle name="Check Cell 18 3 4 2" xfId="13803"/>
    <cellStyle name="Check Cell 18 3 4 2 2" xfId="13804"/>
    <cellStyle name="Check Cell 18 3 4 3" xfId="13805"/>
    <cellStyle name="Check Cell 18 3 4 3 2" xfId="13806"/>
    <cellStyle name="Check Cell 18 3 4 4" xfId="13807"/>
    <cellStyle name="Check Cell 18 3 4 4 2" xfId="13808"/>
    <cellStyle name="Check Cell 18 3 4 5" xfId="13809"/>
    <cellStyle name="Check Cell 18 3 40" xfId="13810"/>
    <cellStyle name="Check Cell 18 3 41" xfId="13811"/>
    <cellStyle name="Check Cell 18 3 42" xfId="13812"/>
    <cellStyle name="Check Cell 18 3 43" xfId="13813"/>
    <cellStyle name="Check Cell 18 3 44" xfId="13814"/>
    <cellStyle name="Check Cell 18 3 45" xfId="13815"/>
    <cellStyle name="Check Cell 18 3 46" xfId="13816"/>
    <cellStyle name="Check Cell 18 3 47" xfId="13817"/>
    <cellStyle name="Check Cell 18 3 48" xfId="13818"/>
    <cellStyle name="Check Cell 18 3 49" xfId="13819"/>
    <cellStyle name="Check Cell 18 3 5" xfId="13820"/>
    <cellStyle name="Check Cell 18 3 5 2" xfId="13821"/>
    <cellStyle name="Check Cell 18 3 5 2 2" xfId="13822"/>
    <cellStyle name="Check Cell 18 3 5 3" xfId="13823"/>
    <cellStyle name="Check Cell 18 3 5 3 2" xfId="13824"/>
    <cellStyle name="Check Cell 18 3 5 4" xfId="13825"/>
    <cellStyle name="Check Cell 18 3 5 4 2" xfId="13826"/>
    <cellStyle name="Check Cell 18 3 5 5" xfId="13827"/>
    <cellStyle name="Check Cell 18 3 50" xfId="13828"/>
    <cellStyle name="Check Cell 18 3 51" xfId="13829"/>
    <cellStyle name="Check Cell 18 3 6" xfId="13830"/>
    <cellStyle name="Check Cell 18 3 6 2" xfId="13831"/>
    <cellStyle name="Check Cell 18 3 6 2 2" xfId="13832"/>
    <cellStyle name="Check Cell 18 3 6 3" xfId="13833"/>
    <cellStyle name="Check Cell 18 3 6 3 2" xfId="13834"/>
    <cellStyle name="Check Cell 18 3 6 4" xfId="13835"/>
    <cellStyle name="Check Cell 18 3 6 4 2" xfId="13836"/>
    <cellStyle name="Check Cell 18 3 6 5" xfId="13837"/>
    <cellStyle name="Check Cell 18 3 7" xfId="13838"/>
    <cellStyle name="Check Cell 18 3 7 2" xfId="13839"/>
    <cellStyle name="Check Cell 18 3 7 2 2" xfId="13840"/>
    <cellStyle name="Check Cell 18 3 7 3" xfId="13841"/>
    <cellStyle name="Check Cell 18 3 7 3 2" xfId="13842"/>
    <cellStyle name="Check Cell 18 3 7 4" xfId="13843"/>
    <cellStyle name="Check Cell 18 3 7 4 2" xfId="13844"/>
    <cellStyle name="Check Cell 18 3 7 5" xfId="13845"/>
    <cellStyle name="Check Cell 18 3 8" xfId="13846"/>
    <cellStyle name="Check Cell 18 3 8 2" xfId="13847"/>
    <cellStyle name="Check Cell 18 3 8 2 2" xfId="13848"/>
    <cellStyle name="Check Cell 18 3 8 3" xfId="13849"/>
    <cellStyle name="Check Cell 18 3 8 3 2" xfId="13850"/>
    <cellStyle name="Check Cell 18 3 8 4" xfId="13851"/>
    <cellStyle name="Check Cell 18 3 8 4 2" xfId="13852"/>
    <cellStyle name="Check Cell 18 3 8 5" xfId="13853"/>
    <cellStyle name="Check Cell 18 3 9" xfId="13854"/>
    <cellStyle name="Check Cell 18 3 9 2" xfId="13855"/>
    <cellStyle name="Check Cell 18 3 9 2 2" xfId="13856"/>
    <cellStyle name="Check Cell 18 3 9 3" xfId="13857"/>
    <cellStyle name="Check Cell 18 3 9 3 2" xfId="13858"/>
    <cellStyle name="Check Cell 18 3 9 4" xfId="13859"/>
    <cellStyle name="Check Cell 18 3 9 4 2" xfId="13860"/>
    <cellStyle name="Check Cell 18 3 9 5" xfId="13861"/>
    <cellStyle name="Check Cell 18 30" xfId="13862"/>
    <cellStyle name="Check Cell 18 31" xfId="13863"/>
    <cellStyle name="Check Cell 18 32" xfId="13864"/>
    <cellStyle name="Check Cell 18 33" xfId="13865"/>
    <cellStyle name="Check Cell 18 34" xfId="13866"/>
    <cellStyle name="Check Cell 18 35" xfId="13867"/>
    <cellStyle name="Check Cell 18 36" xfId="13868"/>
    <cellStyle name="Check Cell 18 37" xfId="13869"/>
    <cellStyle name="Check Cell 18 38" xfId="13870"/>
    <cellStyle name="Check Cell 18 39" xfId="13871"/>
    <cellStyle name="Check Cell 18 4" xfId="13872"/>
    <cellStyle name="Check Cell 18 4 10" xfId="13873"/>
    <cellStyle name="Check Cell 18 4 10 2" xfId="13874"/>
    <cellStyle name="Check Cell 18 4 10 2 2" xfId="13875"/>
    <cellStyle name="Check Cell 18 4 10 3" xfId="13876"/>
    <cellStyle name="Check Cell 18 4 10 3 2" xfId="13877"/>
    <cellStyle name="Check Cell 18 4 10 4" xfId="13878"/>
    <cellStyle name="Check Cell 18 4 10 4 2" xfId="13879"/>
    <cellStyle name="Check Cell 18 4 10 5" xfId="13880"/>
    <cellStyle name="Check Cell 18 4 11" xfId="13881"/>
    <cellStyle name="Check Cell 18 4 11 2" xfId="13882"/>
    <cellStyle name="Check Cell 18 4 11 2 2" xfId="13883"/>
    <cellStyle name="Check Cell 18 4 11 3" xfId="13884"/>
    <cellStyle name="Check Cell 18 4 11 3 2" xfId="13885"/>
    <cellStyle name="Check Cell 18 4 11 4" xfId="13886"/>
    <cellStyle name="Check Cell 18 4 11 4 2" xfId="13887"/>
    <cellStyle name="Check Cell 18 4 11 5" xfId="13888"/>
    <cellStyle name="Check Cell 18 4 12" xfId="13889"/>
    <cellStyle name="Check Cell 18 4 12 2" xfId="13890"/>
    <cellStyle name="Check Cell 18 4 12 2 2" xfId="13891"/>
    <cellStyle name="Check Cell 18 4 12 3" xfId="13892"/>
    <cellStyle name="Check Cell 18 4 12 3 2" xfId="13893"/>
    <cellStyle name="Check Cell 18 4 12 4" xfId="13894"/>
    <cellStyle name="Check Cell 18 4 12 4 2" xfId="13895"/>
    <cellStyle name="Check Cell 18 4 12 5" xfId="13896"/>
    <cellStyle name="Check Cell 18 4 13" xfId="13897"/>
    <cellStyle name="Check Cell 18 4 13 2" xfId="13898"/>
    <cellStyle name="Check Cell 18 4 13 2 2" xfId="13899"/>
    <cellStyle name="Check Cell 18 4 13 3" xfId="13900"/>
    <cellStyle name="Check Cell 18 4 13 3 2" xfId="13901"/>
    <cellStyle name="Check Cell 18 4 13 4" xfId="13902"/>
    <cellStyle name="Check Cell 18 4 13 4 2" xfId="13903"/>
    <cellStyle name="Check Cell 18 4 13 5" xfId="13904"/>
    <cellStyle name="Check Cell 18 4 14" xfId="13905"/>
    <cellStyle name="Check Cell 18 4 14 2" xfId="13906"/>
    <cellStyle name="Check Cell 18 4 14 2 2" xfId="13907"/>
    <cellStyle name="Check Cell 18 4 14 3" xfId="13908"/>
    <cellStyle name="Check Cell 18 4 14 3 2" xfId="13909"/>
    <cellStyle name="Check Cell 18 4 14 4" xfId="13910"/>
    <cellStyle name="Check Cell 18 4 14 4 2" xfId="13911"/>
    <cellStyle name="Check Cell 18 4 14 5" xfId="13912"/>
    <cellStyle name="Check Cell 18 4 15" xfId="13913"/>
    <cellStyle name="Check Cell 18 4 15 2" xfId="13914"/>
    <cellStyle name="Check Cell 18 4 16" xfId="13915"/>
    <cellStyle name="Check Cell 18 4 16 2" xfId="13916"/>
    <cellStyle name="Check Cell 18 4 17" xfId="13917"/>
    <cellStyle name="Check Cell 18 4 17 2" xfId="13918"/>
    <cellStyle name="Check Cell 18 4 18" xfId="13919"/>
    <cellStyle name="Check Cell 18 4 18 2" xfId="13920"/>
    <cellStyle name="Check Cell 18 4 19" xfId="13921"/>
    <cellStyle name="Check Cell 18 4 19 2" xfId="13922"/>
    <cellStyle name="Check Cell 18 4 2" xfId="13923"/>
    <cellStyle name="Check Cell 18 4 2 2" xfId="13924"/>
    <cellStyle name="Check Cell 18 4 2 2 2" xfId="13925"/>
    <cellStyle name="Check Cell 18 4 2 3" xfId="13926"/>
    <cellStyle name="Check Cell 18 4 2 3 2" xfId="13927"/>
    <cellStyle name="Check Cell 18 4 2 4" xfId="13928"/>
    <cellStyle name="Check Cell 18 4 2 4 2" xfId="13929"/>
    <cellStyle name="Check Cell 18 4 2 5" xfId="13930"/>
    <cellStyle name="Check Cell 18 4 20" xfId="13931"/>
    <cellStyle name="Check Cell 18 4 20 2" xfId="13932"/>
    <cellStyle name="Check Cell 18 4 21" xfId="13933"/>
    <cellStyle name="Check Cell 18 4 22" xfId="13934"/>
    <cellStyle name="Check Cell 18 4 23" xfId="13935"/>
    <cellStyle name="Check Cell 18 4 24" xfId="13936"/>
    <cellStyle name="Check Cell 18 4 25" xfId="13937"/>
    <cellStyle name="Check Cell 18 4 26" xfId="13938"/>
    <cellStyle name="Check Cell 18 4 27" xfId="13939"/>
    <cellStyle name="Check Cell 18 4 28" xfId="13940"/>
    <cellStyle name="Check Cell 18 4 29" xfId="13941"/>
    <cellStyle name="Check Cell 18 4 3" xfId="13942"/>
    <cellStyle name="Check Cell 18 4 3 2" xfId="13943"/>
    <cellStyle name="Check Cell 18 4 3 2 2" xfId="13944"/>
    <cellStyle name="Check Cell 18 4 3 3" xfId="13945"/>
    <cellStyle name="Check Cell 18 4 3 3 2" xfId="13946"/>
    <cellStyle name="Check Cell 18 4 3 4" xfId="13947"/>
    <cellStyle name="Check Cell 18 4 3 4 2" xfId="13948"/>
    <cellStyle name="Check Cell 18 4 3 5" xfId="13949"/>
    <cellStyle name="Check Cell 18 4 30" xfId="13950"/>
    <cellStyle name="Check Cell 18 4 31" xfId="13951"/>
    <cellStyle name="Check Cell 18 4 32" xfId="13952"/>
    <cellStyle name="Check Cell 18 4 33" xfId="13953"/>
    <cellStyle name="Check Cell 18 4 34" xfId="13954"/>
    <cellStyle name="Check Cell 18 4 35" xfId="13955"/>
    <cellStyle name="Check Cell 18 4 36" xfId="13956"/>
    <cellStyle name="Check Cell 18 4 37" xfId="13957"/>
    <cellStyle name="Check Cell 18 4 38" xfId="13958"/>
    <cellStyle name="Check Cell 18 4 39" xfId="13959"/>
    <cellStyle name="Check Cell 18 4 4" xfId="13960"/>
    <cellStyle name="Check Cell 18 4 4 2" xfId="13961"/>
    <cellStyle name="Check Cell 18 4 4 2 2" xfId="13962"/>
    <cellStyle name="Check Cell 18 4 4 3" xfId="13963"/>
    <cellStyle name="Check Cell 18 4 4 3 2" xfId="13964"/>
    <cellStyle name="Check Cell 18 4 4 4" xfId="13965"/>
    <cellStyle name="Check Cell 18 4 4 4 2" xfId="13966"/>
    <cellStyle name="Check Cell 18 4 4 5" xfId="13967"/>
    <cellStyle name="Check Cell 18 4 40" xfId="13968"/>
    <cellStyle name="Check Cell 18 4 41" xfId="13969"/>
    <cellStyle name="Check Cell 18 4 42" xfId="13970"/>
    <cellStyle name="Check Cell 18 4 43" xfId="13971"/>
    <cellStyle name="Check Cell 18 4 44" xfId="13972"/>
    <cellStyle name="Check Cell 18 4 45" xfId="13973"/>
    <cellStyle name="Check Cell 18 4 46" xfId="13974"/>
    <cellStyle name="Check Cell 18 4 47" xfId="13975"/>
    <cellStyle name="Check Cell 18 4 48" xfId="13976"/>
    <cellStyle name="Check Cell 18 4 49" xfId="13977"/>
    <cellStyle name="Check Cell 18 4 5" xfId="13978"/>
    <cellStyle name="Check Cell 18 4 5 2" xfId="13979"/>
    <cellStyle name="Check Cell 18 4 5 2 2" xfId="13980"/>
    <cellStyle name="Check Cell 18 4 5 3" xfId="13981"/>
    <cellStyle name="Check Cell 18 4 5 3 2" xfId="13982"/>
    <cellStyle name="Check Cell 18 4 5 4" xfId="13983"/>
    <cellStyle name="Check Cell 18 4 5 4 2" xfId="13984"/>
    <cellStyle name="Check Cell 18 4 5 5" xfId="13985"/>
    <cellStyle name="Check Cell 18 4 50" xfId="13986"/>
    <cellStyle name="Check Cell 18 4 51" xfId="13987"/>
    <cellStyle name="Check Cell 18 4 6" xfId="13988"/>
    <cellStyle name="Check Cell 18 4 6 2" xfId="13989"/>
    <cellStyle name="Check Cell 18 4 6 2 2" xfId="13990"/>
    <cellStyle name="Check Cell 18 4 6 3" xfId="13991"/>
    <cellStyle name="Check Cell 18 4 6 3 2" xfId="13992"/>
    <cellStyle name="Check Cell 18 4 6 4" xfId="13993"/>
    <cellStyle name="Check Cell 18 4 6 4 2" xfId="13994"/>
    <cellStyle name="Check Cell 18 4 6 5" xfId="13995"/>
    <cellStyle name="Check Cell 18 4 7" xfId="13996"/>
    <cellStyle name="Check Cell 18 4 7 2" xfId="13997"/>
    <cellStyle name="Check Cell 18 4 7 2 2" xfId="13998"/>
    <cellStyle name="Check Cell 18 4 7 3" xfId="13999"/>
    <cellStyle name="Check Cell 18 4 7 3 2" xfId="14000"/>
    <cellStyle name="Check Cell 18 4 7 4" xfId="14001"/>
    <cellStyle name="Check Cell 18 4 7 4 2" xfId="14002"/>
    <cellStyle name="Check Cell 18 4 7 5" xfId="14003"/>
    <cellStyle name="Check Cell 18 4 8" xfId="14004"/>
    <cellStyle name="Check Cell 18 4 8 2" xfId="14005"/>
    <cellStyle name="Check Cell 18 4 8 2 2" xfId="14006"/>
    <cellStyle name="Check Cell 18 4 8 3" xfId="14007"/>
    <cellStyle name="Check Cell 18 4 8 3 2" xfId="14008"/>
    <cellStyle name="Check Cell 18 4 8 4" xfId="14009"/>
    <cellStyle name="Check Cell 18 4 8 4 2" xfId="14010"/>
    <cellStyle name="Check Cell 18 4 8 5" xfId="14011"/>
    <cellStyle name="Check Cell 18 4 9" xfId="14012"/>
    <cellStyle name="Check Cell 18 4 9 2" xfId="14013"/>
    <cellStyle name="Check Cell 18 4 9 2 2" xfId="14014"/>
    <cellStyle name="Check Cell 18 4 9 3" xfId="14015"/>
    <cellStyle name="Check Cell 18 4 9 3 2" xfId="14016"/>
    <cellStyle name="Check Cell 18 4 9 4" xfId="14017"/>
    <cellStyle name="Check Cell 18 4 9 4 2" xfId="14018"/>
    <cellStyle name="Check Cell 18 4 9 5" xfId="14019"/>
    <cellStyle name="Check Cell 18 40" xfId="14020"/>
    <cellStyle name="Check Cell 18 41" xfId="14021"/>
    <cellStyle name="Check Cell 18 42" xfId="14022"/>
    <cellStyle name="Check Cell 18 43" xfId="14023"/>
    <cellStyle name="Check Cell 18 44" xfId="14024"/>
    <cellStyle name="Check Cell 18 45" xfId="14025"/>
    <cellStyle name="Check Cell 18 46" xfId="14026"/>
    <cellStyle name="Check Cell 18 47" xfId="14027"/>
    <cellStyle name="Check Cell 18 48" xfId="14028"/>
    <cellStyle name="Check Cell 18 49" xfId="14029"/>
    <cellStyle name="Check Cell 18 5" xfId="14030"/>
    <cellStyle name="Check Cell 18 5 2" xfId="14031"/>
    <cellStyle name="Check Cell 18 5 2 2" xfId="14032"/>
    <cellStyle name="Check Cell 18 5 3" xfId="14033"/>
    <cellStyle name="Check Cell 18 5 3 2" xfId="14034"/>
    <cellStyle name="Check Cell 18 5 4" xfId="14035"/>
    <cellStyle name="Check Cell 18 5 4 2" xfId="14036"/>
    <cellStyle name="Check Cell 18 5 5" xfId="14037"/>
    <cellStyle name="Check Cell 18 50" xfId="14038"/>
    <cellStyle name="Check Cell 18 51" xfId="14039"/>
    <cellStyle name="Check Cell 18 52" xfId="14040"/>
    <cellStyle name="Check Cell 18 53" xfId="14041"/>
    <cellStyle name="Check Cell 18 54" xfId="14042"/>
    <cellStyle name="Check Cell 18 6" xfId="14043"/>
    <cellStyle name="Check Cell 18 6 2" xfId="14044"/>
    <cellStyle name="Check Cell 18 6 2 2" xfId="14045"/>
    <cellStyle name="Check Cell 18 6 3" xfId="14046"/>
    <cellStyle name="Check Cell 18 6 3 2" xfId="14047"/>
    <cellStyle name="Check Cell 18 6 4" xfId="14048"/>
    <cellStyle name="Check Cell 18 6 4 2" xfId="14049"/>
    <cellStyle name="Check Cell 18 6 5" xfId="14050"/>
    <cellStyle name="Check Cell 18 7" xfId="14051"/>
    <cellStyle name="Check Cell 18 7 2" xfId="14052"/>
    <cellStyle name="Check Cell 18 7 2 2" xfId="14053"/>
    <cellStyle name="Check Cell 18 7 3" xfId="14054"/>
    <cellStyle name="Check Cell 18 7 3 2" xfId="14055"/>
    <cellStyle name="Check Cell 18 7 4" xfId="14056"/>
    <cellStyle name="Check Cell 18 7 4 2" xfId="14057"/>
    <cellStyle name="Check Cell 18 7 5" xfId="14058"/>
    <cellStyle name="Check Cell 18 8" xfId="14059"/>
    <cellStyle name="Check Cell 18 8 2" xfId="14060"/>
    <cellStyle name="Check Cell 18 8 2 2" xfId="14061"/>
    <cellStyle name="Check Cell 18 8 3" xfId="14062"/>
    <cellStyle name="Check Cell 18 8 3 2" xfId="14063"/>
    <cellStyle name="Check Cell 18 8 4" xfId="14064"/>
    <cellStyle name="Check Cell 18 8 4 2" xfId="14065"/>
    <cellStyle name="Check Cell 18 8 5" xfId="14066"/>
    <cellStyle name="Check Cell 18 9" xfId="14067"/>
    <cellStyle name="Check Cell 18 9 2" xfId="14068"/>
    <cellStyle name="Check Cell 18 9 2 2" xfId="14069"/>
    <cellStyle name="Check Cell 18 9 3" xfId="14070"/>
    <cellStyle name="Check Cell 18 9 3 2" xfId="14071"/>
    <cellStyle name="Check Cell 18 9 4" xfId="14072"/>
    <cellStyle name="Check Cell 18 9 4 2" xfId="14073"/>
    <cellStyle name="Check Cell 18 9 5" xfId="14074"/>
    <cellStyle name="Check Cell 19" xfId="14075"/>
    <cellStyle name="Check Cell 19 10" xfId="14076"/>
    <cellStyle name="Check Cell 19 10 2" xfId="14077"/>
    <cellStyle name="Check Cell 19 10 2 2" xfId="14078"/>
    <cellStyle name="Check Cell 19 10 3" xfId="14079"/>
    <cellStyle name="Check Cell 19 10 3 2" xfId="14080"/>
    <cellStyle name="Check Cell 19 10 4" xfId="14081"/>
    <cellStyle name="Check Cell 19 10 4 2" xfId="14082"/>
    <cellStyle name="Check Cell 19 10 5" xfId="14083"/>
    <cellStyle name="Check Cell 19 11" xfId="14084"/>
    <cellStyle name="Check Cell 19 11 2" xfId="14085"/>
    <cellStyle name="Check Cell 19 11 2 2" xfId="14086"/>
    <cellStyle name="Check Cell 19 11 3" xfId="14087"/>
    <cellStyle name="Check Cell 19 11 3 2" xfId="14088"/>
    <cellStyle name="Check Cell 19 11 4" xfId="14089"/>
    <cellStyle name="Check Cell 19 11 4 2" xfId="14090"/>
    <cellStyle name="Check Cell 19 11 5" xfId="14091"/>
    <cellStyle name="Check Cell 19 12" xfId="14092"/>
    <cellStyle name="Check Cell 19 12 2" xfId="14093"/>
    <cellStyle name="Check Cell 19 12 2 2" xfId="14094"/>
    <cellStyle name="Check Cell 19 12 3" xfId="14095"/>
    <cellStyle name="Check Cell 19 12 3 2" xfId="14096"/>
    <cellStyle name="Check Cell 19 12 4" xfId="14097"/>
    <cellStyle name="Check Cell 19 12 4 2" xfId="14098"/>
    <cellStyle name="Check Cell 19 12 5" xfId="14099"/>
    <cellStyle name="Check Cell 19 13" xfId="14100"/>
    <cellStyle name="Check Cell 19 13 2" xfId="14101"/>
    <cellStyle name="Check Cell 19 13 2 2" xfId="14102"/>
    <cellStyle name="Check Cell 19 13 3" xfId="14103"/>
    <cellStyle name="Check Cell 19 13 3 2" xfId="14104"/>
    <cellStyle name="Check Cell 19 13 4" xfId="14105"/>
    <cellStyle name="Check Cell 19 13 4 2" xfId="14106"/>
    <cellStyle name="Check Cell 19 13 5" xfId="14107"/>
    <cellStyle name="Check Cell 19 14" xfId="14108"/>
    <cellStyle name="Check Cell 19 14 2" xfId="14109"/>
    <cellStyle name="Check Cell 19 14 2 2" xfId="14110"/>
    <cellStyle name="Check Cell 19 14 3" xfId="14111"/>
    <cellStyle name="Check Cell 19 14 3 2" xfId="14112"/>
    <cellStyle name="Check Cell 19 14 4" xfId="14113"/>
    <cellStyle name="Check Cell 19 14 4 2" xfId="14114"/>
    <cellStyle name="Check Cell 19 14 5" xfId="14115"/>
    <cellStyle name="Check Cell 19 15" xfId="14116"/>
    <cellStyle name="Check Cell 19 15 2" xfId="14117"/>
    <cellStyle name="Check Cell 19 15 2 2" xfId="14118"/>
    <cellStyle name="Check Cell 19 15 3" xfId="14119"/>
    <cellStyle name="Check Cell 19 15 3 2" xfId="14120"/>
    <cellStyle name="Check Cell 19 15 4" xfId="14121"/>
    <cellStyle name="Check Cell 19 15 4 2" xfId="14122"/>
    <cellStyle name="Check Cell 19 15 5" xfId="14123"/>
    <cellStyle name="Check Cell 19 16" xfId="14124"/>
    <cellStyle name="Check Cell 19 16 2" xfId="14125"/>
    <cellStyle name="Check Cell 19 16 2 2" xfId="14126"/>
    <cellStyle name="Check Cell 19 16 3" xfId="14127"/>
    <cellStyle name="Check Cell 19 16 3 2" xfId="14128"/>
    <cellStyle name="Check Cell 19 16 4" xfId="14129"/>
    <cellStyle name="Check Cell 19 16 4 2" xfId="14130"/>
    <cellStyle name="Check Cell 19 16 5" xfId="14131"/>
    <cellStyle name="Check Cell 19 17" xfId="14132"/>
    <cellStyle name="Check Cell 19 17 2" xfId="14133"/>
    <cellStyle name="Check Cell 19 17 2 2" xfId="14134"/>
    <cellStyle name="Check Cell 19 17 3" xfId="14135"/>
    <cellStyle name="Check Cell 19 17 3 2" xfId="14136"/>
    <cellStyle name="Check Cell 19 17 4" xfId="14137"/>
    <cellStyle name="Check Cell 19 17 4 2" xfId="14138"/>
    <cellStyle name="Check Cell 19 17 5" xfId="14139"/>
    <cellStyle name="Check Cell 19 18" xfId="14140"/>
    <cellStyle name="Check Cell 19 18 2" xfId="14141"/>
    <cellStyle name="Check Cell 19 19" xfId="14142"/>
    <cellStyle name="Check Cell 19 19 2" xfId="14143"/>
    <cellStyle name="Check Cell 19 2" xfId="14144"/>
    <cellStyle name="Check Cell 19 2 10" xfId="14145"/>
    <cellStyle name="Check Cell 19 2 10 2" xfId="14146"/>
    <cellStyle name="Check Cell 19 2 10 2 2" xfId="14147"/>
    <cellStyle name="Check Cell 19 2 10 3" xfId="14148"/>
    <cellStyle name="Check Cell 19 2 10 3 2" xfId="14149"/>
    <cellStyle name="Check Cell 19 2 10 4" xfId="14150"/>
    <cellStyle name="Check Cell 19 2 10 4 2" xfId="14151"/>
    <cellStyle name="Check Cell 19 2 10 5" xfId="14152"/>
    <cellStyle name="Check Cell 19 2 11" xfId="14153"/>
    <cellStyle name="Check Cell 19 2 11 2" xfId="14154"/>
    <cellStyle name="Check Cell 19 2 11 2 2" xfId="14155"/>
    <cellStyle name="Check Cell 19 2 11 3" xfId="14156"/>
    <cellStyle name="Check Cell 19 2 11 3 2" xfId="14157"/>
    <cellStyle name="Check Cell 19 2 11 4" xfId="14158"/>
    <cellStyle name="Check Cell 19 2 11 4 2" xfId="14159"/>
    <cellStyle name="Check Cell 19 2 11 5" xfId="14160"/>
    <cellStyle name="Check Cell 19 2 12" xfId="14161"/>
    <cellStyle name="Check Cell 19 2 12 2" xfId="14162"/>
    <cellStyle name="Check Cell 19 2 12 2 2" xfId="14163"/>
    <cellStyle name="Check Cell 19 2 12 3" xfId="14164"/>
    <cellStyle name="Check Cell 19 2 12 3 2" xfId="14165"/>
    <cellStyle name="Check Cell 19 2 12 4" xfId="14166"/>
    <cellStyle name="Check Cell 19 2 12 4 2" xfId="14167"/>
    <cellStyle name="Check Cell 19 2 12 5" xfId="14168"/>
    <cellStyle name="Check Cell 19 2 13" xfId="14169"/>
    <cellStyle name="Check Cell 19 2 13 2" xfId="14170"/>
    <cellStyle name="Check Cell 19 2 13 2 2" xfId="14171"/>
    <cellStyle name="Check Cell 19 2 13 3" xfId="14172"/>
    <cellStyle name="Check Cell 19 2 13 3 2" xfId="14173"/>
    <cellStyle name="Check Cell 19 2 13 4" xfId="14174"/>
    <cellStyle name="Check Cell 19 2 13 4 2" xfId="14175"/>
    <cellStyle name="Check Cell 19 2 13 5" xfId="14176"/>
    <cellStyle name="Check Cell 19 2 14" xfId="14177"/>
    <cellStyle name="Check Cell 19 2 14 2" xfId="14178"/>
    <cellStyle name="Check Cell 19 2 14 2 2" xfId="14179"/>
    <cellStyle name="Check Cell 19 2 14 3" xfId="14180"/>
    <cellStyle name="Check Cell 19 2 14 3 2" xfId="14181"/>
    <cellStyle name="Check Cell 19 2 14 4" xfId="14182"/>
    <cellStyle name="Check Cell 19 2 14 4 2" xfId="14183"/>
    <cellStyle name="Check Cell 19 2 14 5" xfId="14184"/>
    <cellStyle name="Check Cell 19 2 15" xfId="14185"/>
    <cellStyle name="Check Cell 19 2 15 2" xfId="14186"/>
    <cellStyle name="Check Cell 19 2 16" xfId="14187"/>
    <cellStyle name="Check Cell 19 2 16 2" xfId="14188"/>
    <cellStyle name="Check Cell 19 2 17" xfId="14189"/>
    <cellStyle name="Check Cell 19 2 17 2" xfId="14190"/>
    <cellStyle name="Check Cell 19 2 18" xfId="14191"/>
    <cellStyle name="Check Cell 19 2 18 2" xfId="14192"/>
    <cellStyle name="Check Cell 19 2 19" xfId="14193"/>
    <cellStyle name="Check Cell 19 2 19 2" xfId="14194"/>
    <cellStyle name="Check Cell 19 2 2" xfId="14195"/>
    <cellStyle name="Check Cell 19 2 2 2" xfId="14196"/>
    <cellStyle name="Check Cell 19 2 2 2 2" xfId="14197"/>
    <cellStyle name="Check Cell 19 2 2 3" xfId="14198"/>
    <cellStyle name="Check Cell 19 2 2 3 2" xfId="14199"/>
    <cellStyle name="Check Cell 19 2 2 4" xfId="14200"/>
    <cellStyle name="Check Cell 19 2 2 4 2" xfId="14201"/>
    <cellStyle name="Check Cell 19 2 2 5" xfId="14202"/>
    <cellStyle name="Check Cell 19 2 20" xfId="14203"/>
    <cellStyle name="Check Cell 19 2 20 2" xfId="14204"/>
    <cellStyle name="Check Cell 19 2 21" xfId="14205"/>
    <cellStyle name="Check Cell 19 2 22" xfId="14206"/>
    <cellStyle name="Check Cell 19 2 23" xfId="14207"/>
    <cellStyle name="Check Cell 19 2 24" xfId="14208"/>
    <cellStyle name="Check Cell 19 2 25" xfId="14209"/>
    <cellStyle name="Check Cell 19 2 26" xfId="14210"/>
    <cellStyle name="Check Cell 19 2 27" xfId="14211"/>
    <cellStyle name="Check Cell 19 2 28" xfId="14212"/>
    <cellStyle name="Check Cell 19 2 29" xfId="14213"/>
    <cellStyle name="Check Cell 19 2 3" xfId="14214"/>
    <cellStyle name="Check Cell 19 2 3 2" xfId="14215"/>
    <cellStyle name="Check Cell 19 2 3 2 2" xfId="14216"/>
    <cellStyle name="Check Cell 19 2 3 3" xfId="14217"/>
    <cellStyle name="Check Cell 19 2 3 3 2" xfId="14218"/>
    <cellStyle name="Check Cell 19 2 3 4" xfId="14219"/>
    <cellStyle name="Check Cell 19 2 3 4 2" xfId="14220"/>
    <cellStyle name="Check Cell 19 2 3 5" xfId="14221"/>
    <cellStyle name="Check Cell 19 2 30" xfId="14222"/>
    <cellStyle name="Check Cell 19 2 31" xfId="14223"/>
    <cellStyle name="Check Cell 19 2 32" xfId="14224"/>
    <cellStyle name="Check Cell 19 2 33" xfId="14225"/>
    <cellStyle name="Check Cell 19 2 34" xfId="14226"/>
    <cellStyle name="Check Cell 19 2 35" xfId="14227"/>
    <cellStyle name="Check Cell 19 2 36" xfId="14228"/>
    <cellStyle name="Check Cell 19 2 37" xfId="14229"/>
    <cellStyle name="Check Cell 19 2 38" xfId="14230"/>
    <cellStyle name="Check Cell 19 2 39" xfId="14231"/>
    <cellStyle name="Check Cell 19 2 4" xfId="14232"/>
    <cellStyle name="Check Cell 19 2 4 2" xfId="14233"/>
    <cellStyle name="Check Cell 19 2 4 2 2" xfId="14234"/>
    <cellStyle name="Check Cell 19 2 4 3" xfId="14235"/>
    <cellStyle name="Check Cell 19 2 4 3 2" xfId="14236"/>
    <cellStyle name="Check Cell 19 2 4 4" xfId="14237"/>
    <cellStyle name="Check Cell 19 2 4 4 2" xfId="14238"/>
    <cellStyle name="Check Cell 19 2 4 5" xfId="14239"/>
    <cellStyle name="Check Cell 19 2 40" xfId="14240"/>
    <cellStyle name="Check Cell 19 2 41" xfId="14241"/>
    <cellStyle name="Check Cell 19 2 42" xfId="14242"/>
    <cellStyle name="Check Cell 19 2 43" xfId="14243"/>
    <cellStyle name="Check Cell 19 2 44" xfId="14244"/>
    <cellStyle name="Check Cell 19 2 45" xfId="14245"/>
    <cellStyle name="Check Cell 19 2 46" xfId="14246"/>
    <cellStyle name="Check Cell 19 2 47" xfId="14247"/>
    <cellStyle name="Check Cell 19 2 48" xfId="14248"/>
    <cellStyle name="Check Cell 19 2 49" xfId="14249"/>
    <cellStyle name="Check Cell 19 2 5" xfId="14250"/>
    <cellStyle name="Check Cell 19 2 5 2" xfId="14251"/>
    <cellStyle name="Check Cell 19 2 5 2 2" xfId="14252"/>
    <cellStyle name="Check Cell 19 2 5 3" xfId="14253"/>
    <cellStyle name="Check Cell 19 2 5 3 2" xfId="14254"/>
    <cellStyle name="Check Cell 19 2 5 4" xfId="14255"/>
    <cellStyle name="Check Cell 19 2 5 4 2" xfId="14256"/>
    <cellStyle name="Check Cell 19 2 5 5" xfId="14257"/>
    <cellStyle name="Check Cell 19 2 50" xfId="14258"/>
    <cellStyle name="Check Cell 19 2 51" xfId="14259"/>
    <cellStyle name="Check Cell 19 2 6" xfId="14260"/>
    <cellStyle name="Check Cell 19 2 6 2" xfId="14261"/>
    <cellStyle name="Check Cell 19 2 6 2 2" xfId="14262"/>
    <cellStyle name="Check Cell 19 2 6 3" xfId="14263"/>
    <cellStyle name="Check Cell 19 2 6 3 2" xfId="14264"/>
    <cellStyle name="Check Cell 19 2 6 4" xfId="14265"/>
    <cellStyle name="Check Cell 19 2 6 4 2" xfId="14266"/>
    <cellStyle name="Check Cell 19 2 6 5" xfId="14267"/>
    <cellStyle name="Check Cell 19 2 7" xfId="14268"/>
    <cellStyle name="Check Cell 19 2 7 2" xfId="14269"/>
    <cellStyle name="Check Cell 19 2 7 2 2" xfId="14270"/>
    <cellStyle name="Check Cell 19 2 7 3" xfId="14271"/>
    <cellStyle name="Check Cell 19 2 7 3 2" xfId="14272"/>
    <cellStyle name="Check Cell 19 2 7 4" xfId="14273"/>
    <cellStyle name="Check Cell 19 2 7 4 2" xfId="14274"/>
    <cellStyle name="Check Cell 19 2 7 5" xfId="14275"/>
    <cellStyle name="Check Cell 19 2 8" xfId="14276"/>
    <cellStyle name="Check Cell 19 2 8 2" xfId="14277"/>
    <cellStyle name="Check Cell 19 2 8 2 2" xfId="14278"/>
    <cellStyle name="Check Cell 19 2 8 3" xfId="14279"/>
    <cellStyle name="Check Cell 19 2 8 3 2" xfId="14280"/>
    <cellStyle name="Check Cell 19 2 8 4" xfId="14281"/>
    <cellStyle name="Check Cell 19 2 8 4 2" xfId="14282"/>
    <cellStyle name="Check Cell 19 2 8 5" xfId="14283"/>
    <cellStyle name="Check Cell 19 2 9" xfId="14284"/>
    <cellStyle name="Check Cell 19 2 9 2" xfId="14285"/>
    <cellStyle name="Check Cell 19 2 9 2 2" xfId="14286"/>
    <cellStyle name="Check Cell 19 2 9 3" xfId="14287"/>
    <cellStyle name="Check Cell 19 2 9 3 2" xfId="14288"/>
    <cellStyle name="Check Cell 19 2 9 4" xfId="14289"/>
    <cellStyle name="Check Cell 19 2 9 4 2" xfId="14290"/>
    <cellStyle name="Check Cell 19 2 9 5" xfId="14291"/>
    <cellStyle name="Check Cell 19 20" xfId="14292"/>
    <cellStyle name="Check Cell 19 20 2" xfId="14293"/>
    <cellStyle name="Check Cell 19 21" xfId="14294"/>
    <cellStyle name="Check Cell 19 21 2" xfId="14295"/>
    <cellStyle name="Check Cell 19 22" xfId="14296"/>
    <cellStyle name="Check Cell 19 22 2" xfId="14297"/>
    <cellStyle name="Check Cell 19 23" xfId="14298"/>
    <cellStyle name="Check Cell 19 23 2" xfId="14299"/>
    <cellStyle name="Check Cell 19 24" xfId="14300"/>
    <cellStyle name="Check Cell 19 25" xfId="14301"/>
    <cellStyle name="Check Cell 19 26" xfId="14302"/>
    <cellStyle name="Check Cell 19 27" xfId="14303"/>
    <cellStyle name="Check Cell 19 28" xfId="14304"/>
    <cellStyle name="Check Cell 19 29" xfId="14305"/>
    <cellStyle name="Check Cell 19 3" xfId="14306"/>
    <cellStyle name="Check Cell 19 3 10" xfId="14307"/>
    <cellStyle name="Check Cell 19 3 10 2" xfId="14308"/>
    <cellStyle name="Check Cell 19 3 10 2 2" xfId="14309"/>
    <cellStyle name="Check Cell 19 3 10 3" xfId="14310"/>
    <cellStyle name="Check Cell 19 3 10 3 2" xfId="14311"/>
    <cellStyle name="Check Cell 19 3 10 4" xfId="14312"/>
    <cellStyle name="Check Cell 19 3 10 4 2" xfId="14313"/>
    <cellStyle name="Check Cell 19 3 10 5" xfId="14314"/>
    <cellStyle name="Check Cell 19 3 11" xfId="14315"/>
    <cellStyle name="Check Cell 19 3 11 2" xfId="14316"/>
    <cellStyle name="Check Cell 19 3 11 2 2" xfId="14317"/>
    <cellStyle name="Check Cell 19 3 11 3" xfId="14318"/>
    <cellStyle name="Check Cell 19 3 11 3 2" xfId="14319"/>
    <cellStyle name="Check Cell 19 3 11 4" xfId="14320"/>
    <cellStyle name="Check Cell 19 3 11 4 2" xfId="14321"/>
    <cellStyle name="Check Cell 19 3 11 5" xfId="14322"/>
    <cellStyle name="Check Cell 19 3 12" xfId="14323"/>
    <cellStyle name="Check Cell 19 3 12 2" xfId="14324"/>
    <cellStyle name="Check Cell 19 3 12 2 2" xfId="14325"/>
    <cellStyle name="Check Cell 19 3 12 3" xfId="14326"/>
    <cellStyle name="Check Cell 19 3 12 3 2" xfId="14327"/>
    <cellStyle name="Check Cell 19 3 12 4" xfId="14328"/>
    <cellStyle name="Check Cell 19 3 12 4 2" xfId="14329"/>
    <cellStyle name="Check Cell 19 3 12 5" xfId="14330"/>
    <cellStyle name="Check Cell 19 3 13" xfId="14331"/>
    <cellStyle name="Check Cell 19 3 13 2" xfId="14332"/>
    <cellStyle name="Check Cell 19 3 13 2 2" xfId="14333"/>
    <cellStyle name="Check Cell 19 3 13 3" xfId="14334"/>
    <cellStyle name="Check Cell 19 3 13 3 2" xfId="14335"/>
    <cellStyle name="Check Cell 19 3 13 4" xfId="14336"/>
    <cellStyle name="Check Cell 19 3 13 4 2" xfId="14337"/>
    <cellStyle name="Check Cell 19 3 13 5" xfId="14338"/>
    <cellStyle name="Check Cell 19 3 14" xfId="14339"/>
    <cellStyle name="Check Cell 19 3 14 2" xfId="14340"/>
    <cellStyle name="Check Cell 19 3 14 2 2" xfId="14341"/>
    <cellStyle name="Check Cell 19 3 14 3" xfId="14342"/>
    <cellStyle name="Check Cell 19 3 14 3 2" xfId="14343"/>
    <cellStyle name="Check Cell 19 3 14 4" xfId="14344"/>
    <cellStyle name="Check Cell 19 3 14 4 2" xfId="14345"/>
    <cellStyle name="Check Cell 19 3 14 5" xfId="14346"/>
    <cellStyle name="Check Cell 19 3 15" xfId="14347"/>
    <cellStyle name="Check Cell 19 3 15 2" xfId="14348"/>
    <cellStyle name="Check Cell 19 3 16" xfId="14349"/>
    <cellStyle name="Check Cell 19 3 16 2" xfId="14350"/>
    <cellStyle name="Check Cell 19 3 17" xfId="14351"/>
    <cellStyle name="Check Cell 19 3 17 2" xfId="14352"/>
    <cellStyle name="Check Cell 19 3 18" xfId="14353"/>
    <cellStyle name="Check Cell 19 3 18 2" xfId="14354"/>
    <cellStyle name="Check Cell 19 3 19" xfId="14355"/>
    <cellStyle name="Check Cell 19 3 19 2" xfId="14356"/>
    <cellStyle name="Check Cell 19 3 2" xfId="14357"/>
    <cellStyle name="Check Cell 19 3 2 2" xfId="14358"/>
    <cellStyle name="Check Cell 19 3 2 2 2" xfId="14359"/>
    <cellStyle name="Check Cell 19 3 2 3" xfId="14360"/>
    <cellStyle name="Check Cell 19 3 2 3 2" xfId="14361"/>
    <cellStyle name="Check Cell 19 3 2 4" xfId="14362"/>
    <cellStyle name="Check Cell 19 3 2 4 2" xfId="14363"/>
    <cellStyle name="Check Cell 19 3 2 5" xfId="14364"/>
    <cellStyle name="Check Cell 19 3 20" xfId="14365"/>
    <cellStyle name="Check Cell 19 3 20 2" xfId="14366"/>
    <cellStyle name="Check Cell 19 3 21" xfId="14367"/>
    <cellStyle name="Check Cell 19 3 22" xfId="14368"/>
    <cellStyle name="Check Cell 19 3 23" xfId="14369"/>
    <cellStyle name="Check Cell 19 3 24" xfId="14370"/>
    <cellStyle name="Check Cell 19 3 25" xfId="14371"/>
    <cellStyle name="Check Cell 19 3 26" xfId="14372"/>
    <cellStyle name="Check Cell 19 3 27" xfId="14373"/>
    <cellStyle name="Check Cell 19 3 28" xfId="14374"/>
    <cellStyle name="Check Cell 19 3 29" xfId="14375"/>
    <cellStyle name="Check Cell 19 3 3" xfId="14376"/>
    <cellStyle name="Check Cell 19 3 3 2" xfId="14377"/>
    <cellStyle name="Check Cell 19 3 3 2 2" xfId="14378"/>
    <cellStyle name="Check Cell 19 3 3 3" xfId="14379"/>
    <cellStyle name="Check Cell 19 3 3 3 2" xfId="14380"/>
    <cellStyle name="Check Cell 19 3 3 4" xfId="14381"/>
    <cellStyle name="Check Cell 19 3 3 4 2" xfId="14382"/>
    <cellStyle name="Check Cell 19 3 3 5" xfId="14383"/>
    <cellStyle name="Check Cell 19 3 30" xfId="14384"/>
    <cellStyle name="Check Cell 19 3 31" xfId="14385"/>
    <cellStyle name="Check Cell 19 3 32" xfId="14386"/>
    <cellStyle name="Check Cell 19 3 33" xfId="14387"/>
    <cellStyle name="Check Cell 19 3 34" xfId="14388"/>
    <cellStyle name="Check Cell 19 3 35" xfId="14389"/>
    <cellStyle name="Check Cell 19 3 36" xfId="14390"/>
    <cellStyle name="Check Cell 19 3 37" xfId="14391"/>
    <cellStyle name="Check Cell 19 3 38" xfId="14392"/>
    <cellStyle name="Check Cell 19 3 39" xfId="14393"/>
    <cellStyle name="Check Cell 19 3 4" xfId="14394"/>
    <cellStyle name="Check Cell 19 3 4 2" xfId="14395"/>
    <cellStyle name="Check Cell 19 3 4 2 2" xfId="14396"/>
    <cellStyle name="Check Cell 19 3 4 3" xfId="14397"/>
    <cellStyle name="Check Cell 19 3 4 3 2" xfId="14398"/>
    <cellStyle name="Check Cell 19 3 4 4" xfId="14399"/>
    <cellStyle name="Check Cell 19 3 4 4 2" xfId="14400"/>
    <cellStyle name="Check Cell 19 3 4 5" xfId="14401"/>
    <cellStyle name="Check Cell 19 3 40" xfId="14402"/>
    <cellStyle name="Check Cell 19 3 41" xfId="14403"/>
    <cellStyle name="Check Cell 19 3 42" xfId="14404"/>
    <cellStyle name="Check Cell 19 3 43" xfId="14405"/>
    <cellStyle name="Check Cell 19 3 44" xfId="14406"/>
    <cellStyle name="Check Cell 19 3 45" xfId="14407"/>
    <cellStyle name="Check Cell 19 3 46" xfId="14408"/>
    <cellStyle name="Check Cell 19 3 47" xfId="14409"/>
    <cellStyle name="Check Cell 19 3 48" xfId="14410"/>
    <cellStyle name="Check Cell 19 3 49" xfId="14411"/>
    <cellStyle name="Check Cell 19 3 5" xfId="14412"/>
    <cellStyle name="Check Cell 19 3 5 2" xfId="14413"/>
    <cellStyle name="Check Cell 19 3 5 2 2" xfId="14414"/>
    <cellStyle name="Check Cell 19 3 5 3" xfId="14415"/>
    <cellStyle name="Check Cell 19 3 5 3 2" xfId="14416"/>
    <cellStyle name="Check Cell 19 3 5 4" xfId="14417"/>
    <cellStyle name="Check Cell 19 3 5 4 2" xfId="14418"/>
    <cellStyle name="Check Cell 19 3 5 5" xfId="14419"/>
    <cellStyle name="Check Cell 19 3 50" xfId="14420"/>
    <cellStyle name="Check Cell 19 3 51" xfId="14421"/>
    <cellStyle name="Check Cell 19 3 6" xfId="14422"/>
    <cellStyle name="Check Cell 19 3 6 2" xfId="14423"/>
    <cellStyle name="Check Cell 19 3 6 2 2" xfId="14424"/>
    <cellStyle name="Check Cell 19 3 6 3" xfId="14425"/>
    <cellStyle name="Check Cell 19 3 6 3 2" xfId="14426"/>
    <cellStyle name="Check Cell 19 3 6 4" xfId="14427"/>
    <cellStyle name="Check Cell 19 3 6 4 2" xfId="14428"/>
    <cellStyle name="Check Cell 19 3 6 5" xfId="14429"/>
    <cellStyle name="Check Cell 19 3 7" xfId="14430"/>
    <cellStyle name="Check Cell 19 3 7 2" xfId="14431"/>
    <cellStyle name="Check Cell 19 3 7 2 2" xfId="14432"/>
    <cellStyle name="Check Cell 19 3 7 3" xfId="14433"/>
    <cellStyle name="Check Cell 19 3 7 3 2" xfId="14434"/>
    <cellStyle name="Check Cell 19 3 7 4" xfId="14435"/>
    <cellStyle name="Check Cell 19 3 7 4 2" xfId="14436"/>
    <cellStyle name="Check Cell 19 3 7 5" xfId="14437"/>
    <cellStyle name="Check Cell 19 3 8" xfId="14438"/>
    <cellStyle name="Check Cell 19 3 8 2" xfId="14439"/>
    <cellStyle name="Check Cell 19 3 8 2 2" xfId="14440"/>
    <cellStyle name="Check Cell 19 3 8 3" xfId="14441"/>
    <cellStyle name="Check Cell 19 3 8 3 2" xfId="14442"/>
    <cellStyle name="Check Cell 19 3 8 4" xfId="14443"/>
    <cellStyle name="Check Cell 19 3 8 4 2" xfId="14444"/>
    <cellStyle name="Check Cell 19 3 8 5" xfId="14445"/>
    <cellStyle name="Check Cell 19 3 9" xfId="14446"/>
    <cellStyle name="Check Cell 19 3 9 2" xfId="14447"/>
    <cellStyle name="Check Cell 19 3 9 2 2" xfId="14448"/>
    <cellStyle name="Check Cell 19 3 9 3" xfId="14449"/>
    <cellStyle name="Check Cell 19 3 9 3 2" xfId="14450"/>
    <cellStyle name="Check Cell 19 3 9 4" xfId="14451"/>
    <cellStyle name="Check Cell 19 3 9 4 2" xfId="14452"/>
    <cellStyle name="Check Cell 19 3 9 5" xfId="14453"/>
    <cellStyle name="Check Cell 19 30" xfId="14454"/>
    <cellStyle name="Check Cell 19 31" xfId="14455"/>
    <cellStyle name="Check Cell 19 32" xfId="14456"/>
    <cellStyle name="Check Cell 19 33" xfId="14457"/>
    <cellStyle name="Check Cell 19 34" xfId="14458"/>
    <cellStyle name="Check Cell 19 35" xfId="14459"/>
    <cellStyle name="Check Cell 19 36" xfId="14460"/>
    <cellStyle name="Check Cell 19 37" xfId="14461"/>
    <cellStyle name="Check Cell 19 38" xfId="14462"/>
    <cellStyle name="Check Cell 19 39" xfId="14463"/>
    <cellStyle name="Check Cell 19 4" xfId="14464"/>
    <cellStyle name="Check Cell 19 4 10" xfId="14465"/>
    <cellStyle name="Check Cell 19 4 10 2" xfId="14466"/>
    <cellStyle name="Check Cell 19 4 10 2 2" xfId="14467"/>
    <cellStyle name="Check Cell 19 4 10 3" xfId="14468"/>
    <cellStyle name="Check Cell 19 4 10 3 2" xfId="14469"/>
    <cellStyle name="Check Cell 19 4 10 4" xfId="14470"/>
    <cellStyle name="Check Cell 19 4 10 4 2" xfId="14471"/>
    <cellStyle name="Check Cell 19 4 10 5" xfId="14472"/>
    <cellStyle name="Check Cell 19 4 11" xfId="14473"/>
    <cellStyle name="Check Cell 19 4 11 2" xfId="14474"/>
    <cellStyle name="Check Cell 19 4 11 2 2" xfId="14475"/>
    <cellStyle name="Check Cell 19 4 11 3" xfId="14476"/>
    <cellStyle name="Check Cell 19 4 11 3 2" xfId="14477"/>
    <cellStyle name="Check Cell 19 4 11 4" xfId="14478"/>
    <cellStyle name="Check Cell 19 4 11 4 2" xfId="14479"/>
    <cellStyle name="Check Cell 19 4 11 5" xfId="14480"/>
    <cellStyle name="Check Cell 19 4 12" xfId="14481"/>
    <cellStyle name="Check Cell 19 4 12 2" xfId="14482"/>
    <cellStyle name="Check Cell 19 4 12 2 2" xfId="14483"/>
    <cellStyle name="Check Cell 19 4 12 3" xfId="14484"/>
    <cellStyle name="Check Cell 19 4 12 3 2" xfId="14485"/>
    <cellStyle name="Check Cell 19 4 12 4" xfId="14486"/>
    <cellStyle name="Check Cell 19 4 12 4 2" xfId="14487"/>
    <cellStyle name="Check Cell 19 4 12 5" xfId="14488"/>
    <cellStyle name="Check Cell 19 4 13" xfId="14489"/>
    <cellStyle name="Check Cell 19 4 13 2" xfId="14490"/>
    <cellStyle name="Check Cell 19 4 13 2 2" xfId="14491"/>
    <cellStyle name="Check Cell 19 4 13 3" xfId="14492"/>
    <cellStyle name="Check Cell 19 4 13 3 2" xfId="14493"/>
    <cellStyle name="Check Cell 19 4 13 4" xfId="14494"/>
    <cellStyle name="Check Cell 19 4 13 4 2" xfId="14495"/>
    <cellStyle name="Check Cell 19 4 13 5" xfId="14496"/>
    <cellStyle name="Check Cell 19 4 14" xfId="14497"/>
    <cellStyle name="Check Cell 19 4 14 2" xfId="14498"/>
    <cellStyle name="Check Cell 19 4 14 2 2" xfId="14499"/>
    <cellStyle name="Check Cell 19 4 14 3" xfId="14500"/>
    <cellStyle name="Check Cell 19 4 14 3 2" xfId="14501"/>
    <cellStyle name="Check Cell 19 4 14 4" xfId="14502"/>
    <cellStyle name="Check Cell 19 4 14 4 2" xfId="14503"/>
    <cellStyle name="Check Cell 19 4 14 5" xfId="14504"/>
    <cellStyle name="Check Cell 19 4 15" xfId="14505"/>
    <cellStyle name="Check Cell 19 4 15 2" xfId="14506"/>
    <cellStyle name="Check Cell 19 4 16" xfId="14507"/>
    <cellStyle name="Check Cell 19 4 16 2" xfId="14508"/>
    <cellStyle name="Check Cell 19 4 17" xfId="14509"/>
    <cellStyle name="Check Cell 19 4 17 2" xfId="14510"/>
    <cellStyle name="Check Cell 19 4 18" xfId="14511"/>
    <cellStyle name="Check Cell 19 4 18 2" xfId="14512"/>
    <cellStyle name="Check Cell 19 4 19" xfId="14513"/>
    <cellStyle name="Check Cell 19 4 19 2" xfId="14514"/>
    <cellStyle name="Check Cell 19 4 2" xfId="14515"/>
    <cellStyle name="Check Cell 19 4 2 2" xfId="14516"/>
    <cellStyle name="Check Cell 19 4 2 2 2" xfId="14517"/>
    <cellStyle name="Check Cell 19 4 2 3" xfId="14518"/>
    <cellStyle name="Check Cell 19 4 2 3 2" xfId="14519"/>
    <cellStyle name="Check Cell 19 4 2 4" xfId="14520"/>
    <cellStyle name="Check Cell 19 4 2 4 2" xfId="14521"/>
    <cellStyle name="Check Cell 19 4 2 5" xfId="14522"/>
    <cellStyle name="Check Cell 19 4 20" xfId="14523"/>
    <cellStyle name="Check Cell 19 4 20 2" xfId="14524"/>
    <cellStyle name="Check Cell 19 4 21" xfId="14525"/>
    <cellStyle name="Check Cell 19 4 22" xfId="14526"/>
    <cellStyle name="Check Cell 19 4 23" xfId="14527"/>
    <cellStyle name="Check Cell 19 4 24" xfId="14528"/>
    <cellStyle name="Check Cell 19 4 25" xfId="14529"/>
    <cellStyle name="Check Cell 19 4 26" xfId="14530"/>
    <cellStyle name="Check Cell 19 4 27" xfId="14531"/>
    <cellStyle name="Check Cell 19 4 28" xfId="14532"/>
    <cellStyle name="Check Cell 19 4 29" xfId="14533"/>
    <cellStyle name="Check Cell 19 4 3" xfId="14534"/>
    <cellStyle name="Check Cell 19 4 3 2" xfId="14535"/>
    <cellStyle name="Check Cell 19 4 3 2 2" xfId="14536"/>
    <cellStyle name="Check Cell 19 4 3 3" xfId="14537"/>
    <cellStyle name="Check Cell 19 4 3 3 2" xfId="14538"/>
    <cellStyle name="Check Cell 19 4 3 4" xfId="14539"/>
    <cellStyle name="Check Cell 19 4 3 4 2" xfId="14540"/>
    <cellStyle name="Check Cell 19 4 3 5" xfId="14541"/>
    <cellStyle name="Check Cell 19 4 30" xfId="14542"/>
    <cellStyle name="Check Cell 19 4 31" xfId="14543"/>
    <cellStyle name="Check Cell 19 4 32" xfId="14544"/>
    <cellStyle name="Check Cell 19 4 33" xfId="14545"/>
    <cellStyle name="Check Cell 19 4 34" xfId="14546"/>
    <cellStyle name="Check Cell 19 4 35" xfId="14547"/>
    <cellStyle name="Check Cell 19 4 36" xfId="14548"/>
    <cellStyle name="Check Cell 19 4 37" xfId="14549"/>
    <cellStyle name="Check Cell 19 4 38" xfId="14550"/>
    <cellStyle name="Check Cell 19 4 39" xfId="14551"/>
    <cellStyle name="Check Cell 19 4 4" xfId="14552"/>
    <cellStyle name="Check Cell 19 4 4 2" xfId="14553"/>
    <cellStyle name="Check Cell 19 4 4 2 2" xfId="14554"/>
    <cellStyle name="Check Cell 19 4 4 3" xfId="14555"/>
    <cellStyle name="Check Cell 19 4 4 3 2" xfId="14556"/>
    <cellStyle name="Check Cell 19 4 4 4" xfId="14557"/>
    <cellStyle name="Check Cell 19 4 4 4 2" xfId="14558"/>
    <cellStyle name="Check Cell 19 4 4 5" xfId="14559"/>
    <cellStyle name="Check Cell 19 4 40" xfId="14560"/>
    <cellStyle name="Check Cell 19 4 41" xfId="14561"/>
    <cellStyle name="Check Cell 19 4 42" xfId="14562"/>
    <cellStyle name="Check Cell 19 4 43" xfId="14563"/>
    <cellStyle name="Check Cell 19 4 44" xfId="14564"/>
    <cellStyle name="Check Cell 19 4 45" xfId="14565"/>
    <cellStyle name="Check Cell 19 4 46" xfId="14566"/>
    <cellStyle name="Check Cell 19 4 47" xfId="14567"/>
    <cellStyle name="Check Cell 19 4 48" xfId="14568"/>
    <cellStyle name="Check Cell 19 4 49" xfId="14569"/>
    <cellStyle name="Check Cell 19 4 5" xfId="14570"/>
    <cellStyle name="Check Cell 19 4 5 2" xfId="14571"/>
    <cellStyle name="Check Cell 19 4 5 2 2" xfId="14572"/>
    <cellStyle name="Check Cell 19 4 5 3" xfId="14573"/>
    <cellStyle name="Check Cell 19 4 5 3 2" xfId="14574"/>
    <cellStyle name="Check Cell 19 4 5 4" xfId="14575"/>
    <cellStyle name="Check Cell 19 4 5 4 2" xfId="14576"/>
    <cellStyle name="Check Cell 19 4 5 5" xfId="14577"/>
    <cellStyle name="Check Cell 19 4 50" xfId="14578"/>
    <cellStyle name="Check Cell 19 4 51" xfId="14579"/>
    <cellStyle name="Check Cell 19 4 6" xfId="14580"/>
    <cellStyle name="Check Cell 19 4 6 2" xfId="14581"/>
    <cellStyle name="Check Cell 19 4 6 2 2" xfId="14582"/>
    <cellStyle name="Check Cell 19 4 6 3" xfId="14583"/>
    <cellStyle name="Check Cell 19 4 6 3 2" xfId="14584"/>
    <cellStyle name="Check Cell 19 4 6 4" xfId="14585"/>
    <cellStyle name="Check Cell 19 4 6 4 2" xfId="14586"/>
    <cellStyle name="Check Cell 19 4 6 5" xfId="14587"/>
    <cellStyle name="Check Cell 19 4 7" xfId="14588"/>
    <cellStyle name="Check Cell 19 4 7 2" xfId="14589"/>
    <cellStyle name="Check Cell 19 4 7 2 2" xfId="14590"/>
    <cellStyle name="Check Cell 19 4 7 3" xfId="14591"/>
    <cellStyle name="Check Cell 19 4 7 3 2" xfId="14592"/>
    <cellStyle name="Check Cell 19 4 7 4" xfId="14593"/>
    <cellStyle name="Check Cell 19 4 7 4 2" xfId="14594"/>
    <cellStyle name="Check Cell 19 4 7 5" xfId="14595"/>
    <cellStyle name="Check Cell 19 4 8" xfId="14596"/>
    <cellStyle name="Check Cell 19 4 8 2" xfId="14597"/>
    <cellStyle name="Check Cell 19 4 8 2 2" xfId="14598"/>
    <cellStyle name="Check Cell 19 4 8 3" xfId="14599"/>
    <cellStyle name="Check Cell 19 4 8 3 2" xfId="14600"/>
    <cellStyle name="Check Cell 19 4 8 4" xfId="14601"/>
    <cellStyle name="Check Cell 19 4 8 4 2" xfId="14602"/>
    <cellStyle name="Check Cell 19 4 8 5" xfId="14603"/>
    <cellStyle name="Check Cell 19 4 9" xfId="14604"/>
    <cellStyle name="Check Cell 19 4 9 2" xfId="14605"/>
    <cellStyle name="Check Cell 19 4 9 2 2" xfId="14606"/>
    <cellStyle name="Check Cell 19 4 9 3" xfId="14607"/>
    <cellStyle name="Check Cell 19 4 9 3 2" xfId="14608"/>
    <cellStyle name="Check Cell 19 4 9 4" xfId="14609"/>
    <cellStyle name="Check Cell 19 4 9 4 2" xfId="14610"/>
    <cellStyle name="Check Cell 19 4 9 5" xfId="14611"/>
    <cellStyle name="Check Cell 19 40" xfId="14612"/>
    <cellStyle name="Check Cell 19 41" xfId="14613"/>
    <cellStyle name="Check Cell 19 42" xfId="14614"/>
    <cellStyle name="Check Cell 19 43" xfId="14615"/>
    <cellStyle name="Check Cell 19 44" xfId="14616"/>
    <cellStyle name="Check Cell 19 45" xfId="14617"/>
    <cellStyle name="Check Cell 19 46" xfId="14618"/>
    <cellStyle name="Check Cell 19 47" xfId="14619"/>
    <cellStyle name="Check Cell 19 48" xfId="14620"/>
    <cellStyle name="Check Cell 19 49" xfId="14621"/>
    <cellStyle name="Check Cell 19 5" xfId="14622"/>
    <cellStyle name="Check Cell 19 5 2" xfId="14623"/>
    <cellStyle name="Check Cell 19 5 2 2" xfId="14624"/>
    <cellStyle name="Check Cell 19 5 3" xfId="14625"/>
    <cellStyle name="Check Cell 19 5 3 2" xfId="14626"/>
    <cellStyle name="Check Cell 19 5 4" xfId="14627"/>
    <cellStyle name="Check Cell 19 5 4 2" xfId="14628"/>
    <cellStyle name="Check Cell 19 5 5" xfId="14629"/>
    <cellStyle name="Check Cell 19 50" xfId="14630"/>
    <cellStyle name="Check Cell 19 51" xfId="14631"/>
    <cellStyle name="Check Cell 19 52" xfId="14632"/>
    <cellStyle name="Check Cell 19 53" xfId="14633"/>
    <cellStyle name="Check Cell 19 54" xfId="14634"/>
    <cellStyle name="Check Cell 19 6" xfId="14635"/>
    <cellStyle name="Check Cell 19 6 2" xfId="14636"/>
    <cellStyle name="Check Cell 19 6 2 2" xfId="14637"/>
    <cellStyle name="Check Cell 19 6 3" xfId="14638"/>
    <cellStyle name="Check Cell 19 6 3 2" xfId="14639"/>
    <cellStyle name="Check Cell 19 6 4" xfId="14640"/>
    <cellStyle name="Check Cell 19 6 4 2" xfId="14641"/>
    <cellStyle name="Check Cell 19 6 5" xfId="14642"/>
    <cellStyle name="Check Cell 19 7" xfId="14643"/>
    <cellStyle name="Check Cell 19 7 2" xfId="14644"/>
    <cellStyle name="Check Cell 19 7 2 2" xfId="14645"/>
    <cellStyle name="Check Cell 19 7 3" xfId="14646"/>
    <cellStyle name="Check Cell 19 7 3 2" xfId="14647"/>
    <cellStyle name="Check Cell 19 7 4" xfId="14648"/>
    <cellStyle name="Check Cell 19 7 4 2" xfId="14649"/>
    <cellStyle name="Check Cell 19 7 5" xfId="14650"/>
    <cellStyle name="Check Cell 19 8" xfId="14651"/>
    <cellStyle name="Check Cell 19 8 2" xfId="14652"/>
    <cellStyle name="Check Cell 19 8 2 2" xfId="14653"/>
    <cellStyle name="Check Cell 19 8 3" xfId="14654"/>
    <cellStyle name="Check Cell 19 8 3 2" xfId="14655"/>
    <cellStyle name="Check Cell 19 8 4" xfId="14656"/>
    <cellStyle name="Check Cell 19 8 4 2" xfId="14657"/>
    <cellStyle name="Check Cell 19 8 5" xfId="14658"/>
    <cellStyle name="Check Cell 19 9" xfId="14659"/>
    <cellStyle name="Check Cell 19 9 2" xfId="14660"/>
    <cellStyle name="Check Cell 19 9 2 2" xfId="14661"/>
    <cellStyle name="Check Cell 19 9 3" xfId="14662"/>
    <cellStyle name="Check Cell 19 9 3 2" xfId="14663"/>
    <cellStyle name="Check Cell 19 9 4" xfId="14664"/>
    <cellStyle name="Check Cell 19 9 4 2" xfId="14665"/>
    <cellStyle name="Check Cell 19 9 5" xfId="14666"/>
    <cellStyle name="Check Cell 2" xfId="14667"/>
    <cellStyle name="Check Cell 2 10" xfId="14668"/>
    <cellStyle name="Check Cell 2 10 2" xfId="14669"/>
    <cellStyle name="Check Cell 2 10 2 2" xfId="14670"/>
    <cellStyle name="Check Cell 2 10 2 3" xfId="14671"/>
    <cellStyle name="Check Cell 2 10 2 4" xfId="14672"/>
    <cellStyle name="Check Cell 2 10 2 5" xfId="14673"/>
    <cellStyle name="Check Cell 2 10 2 6" xfId="14674"/>
    <cellStyle name="Check Cell 2 10 2 7" xfId="14675"/>
    <cellStyle name="Check Cell 2 10 3" xfId="14676"/>
    <cellStyle name="Check Cell 2 10 4" xfId="14677"/>
    <cellStyle name="Check Cell 2 10 5" xfId="14678"/>
    <cellStyle name="Check Cell 2 10 6" xfId="14679"/>
    <cellStyle name="Check Cell 2 10 7" xfId="14680"/>
    <cellStyle name="Check Cell 2 10 8" xfId="14681"/>
    <cellStyle name="Check Cell 2 11" xfId="14682"/>
    <cellStyle name="Check Cell 2 11 2" xfId="14683"/>
    <cellStyle name="Check Cell 2 11 3" xfId="14684"/>
    <cellStyle name="Check Cell 2 12" xfId="14685"/>
    <cellStyle name="Check Cell 2 12 2" xfId="14686"/>
    <cellStyle name="Check Cell 2 12 3" xfId="14687"/>
    <cellStyle name="Check Cell 2 12 4" xfId="14688"/>
    <cellStyle name="Check Cell 2 13" xfId="14689"/>
    <cellStyle name="Check Cell 2 14" xfId="14690"/>
    <cellStyle name="Check Cell 2 15" xfId="14691"/>
    <cellStyle name="Check Cell 2 16" xfId="14692"/>
    <cellStyle name="Check Cell 2 16 2" xfId="14693"/>
    <cellStyle name="Check Cell 2 17" xfId="14694"/>
    <cellStyle name="Check Cell 2 17 2" xfId="14695"/>
    <cellStyle name="Check Cell 2 18" xfId="14696"/>
    <cellStyle name="Check Cell 2 19" xfId="14697"/>
    <cellStyle name="Check Cell 2 2" xfId="14698"/>
    <cellStyle name="Check Cell 2 20" xfId="14699"/>
    <cellStyle name="Check Cell 2 21" xfId="14700"/>
    <cellStyle name="Check Cell 2 22" xfId="14701"/>
    <cellStyle name="Check Cell 2 3" xfId="14702"/>
    <cellStyle name="Check Cell 2 4" xfId="14703"/>
    <cellStyle name="Check Cell 2 5" xfId="14704"/>
    <cellStyle name="Check Cell 2 6" xfId="14705"/>
    <cellStyle name="Check Cell 2 7" xfId="14706"/>
    <cellStyle name="Check Cell 2 8" xfId="14707"/>
    <cellStyle name="Check Cell 2 8 2" xfId="14708"/>
    <cellStyle name="Check Cell 2 8 3" xfId="14709"/>
    <cellStyle name="Check Cell 2 8 4" xfId="14710"/>
    <cellStyle name="Check Cell 2 8 5" xfId="14711"/>
    <cellStyle name="Check Cell 2 8 6" xfId="14712"/>
    <cellStyle name="Check Cell 2 8 7" xfId="14713"/>
    <cellStyle name="Check Cell 2 8 8" xfId="14714"/>
    <cellStyle name="Check Cell 2 8 9" xfId="14715"/>
    <cellStyle name="Check Cell 2 9" xfId="14716"/>
    <cellStyle name="Check Cell 2 9 2" xfId="14717"/>
    <cellStyle name="Check Cell 2 9 3" xfId="14718"/>
    <cellStyle name="Check Cell 2 9 4" xfId="14719"/>
    <cellStyle name="Check Cell 2 9 5" xfId="14720"/>
    <cellStyle name="Check Cell 2 9 6" xfId="14721"/>
    <cellStyle name="Check Cell 2 9 7" xfId="14722"/>
    <cellStyle name="Check Cell 2 9 8" xfId="14723"/>
    <cellStyle name="Check Cell 2 9 9" xfId="14724"/>
    <cellStyle name="Check Cell 20" xfId="14725"/>
    <cellStyle name="Check Cell 20 10" xfId="14726"/>
    <cellStyle name="Check Cell 20 10 2" xfId="14727"/>
    <cellStyle name="Check Cell 20 10 2 2" xfId="14728"/>
    <cellStyle name="Check Cell 20 10 3" xfId="14729"/>
    <cellStyle name="Check Cell 20 10 3 2" xfId="14730"/>
    <cellStyle name="Check Cell 20 10 4" xfId="14731"/>
    <cellStyle name="Check Cell 20 10 4 2" xfId="14732"/>
    <cellStyle name="Check Cell 20 10 5" xfId="14733"/>
    <cellStyle name="Check Cell 20 11" xfId="14734"/>
    <cellStyle name="Check Cell 20 11 2" xfId="14735"/>
    <cellStyle name="Check Cell 20 11 2 2" xfId="14736"/>
    <cellStyle name="Check Cell 20 11 3" xfId="14737"/>
    <cellStyle name="Check Cell 20 11 3 2" xfId="14738"/>
    <cellStyle name="Check Cell 20 11 4" xfId="14739"/>
    <cellStyle name="Check Cell 20 11 4 2" xfId="14740"/>
    <cellStyle name="Check Cell 20 11 5" xfId="14741"/>
    <cellStyle name="Check Cell 20 12" xfId="14742"/>
    <cellStyle name="Check Cell 20 12 2" xfId="14743"/>
    <cellStyle name="Check Cell 20 12 2 2" xfId="14744"/>
    <cellStyle name="Check Cell 20 12 3" xfId="14745"/>
    <cellStyle name="Check Cell 20 12 3 2" xfId="14746"/>
    <cellStyle name="Check Cell 20 12 4" xfId="14747"/>
    <cellStyle name="Check Cell 20 12 4 2" xfId="14748"/>
    <cellStyle name="Check Cell 20 12 5" xfId="14749"/>
    <cellStyle name="Check Cell 20 13" xfId="14750"/>
    <cellStyle name="Check Cell 20 13 2" xfId="14751"/>
    <cellStyle name="Check Cell 20 13 2 2" xfId="14752"/>
    <cellStyle name="Check Cell 20 13 3" xfId="14753"/>
    <cellStyle name="Check Cell 20 13 3 2" xfId="14754"/>
    <cellStyle name="Check Cell 20 13 4" xfId="14755"/>
    <cellStyle name="Check Cell 20 13 4 2" xfId="14756"/>
    <cellStyle name="Check Cell 20 13 5" xfId="14757"/>
    <cellStyle name="Check Cell 20 14" xfId="14758"/>
    <cellStyle name="Check Cell 20 14 2" xfId="14759"/>
    <cellStyle name="Check Cell 20 14 2 2" xfId="14760"/>
    <cellStyle name="Check Cell 20 14 3" xfId="14761"/>
    <cellStyle name="Check Cell 20 14 3 2" xfId="14762"/>
    <cellStyle name="Check Cell 20 14 4" xfId="14763"/>
    <cellStyle name="Check Cell 20 14 4 2" xfId="14764"/>
    <cellStyle name="Check Cell 20 14 5" xfId="14765"/>
    <cellStyle name="Check Cell 20 15" xfId="14766"/>
    <cellStyle name="Check Cell 20 15 2" xfId="14767"/>
    <cellStyle name="Check Cell 20 15 2 2" xfId="14768"/>
    <cellStyle name="Check Cell 20 15 3" xfId="14769"/>
    <cellStyle name="Check Cell 20 15 3 2" xfId="14770"/>
    <cellStyle name="Check Cell 20 15 4" xfId="14771"/>
    <cellStyle name="Check Cell 20 15 4 2" xfId="14772"/>
    <cellStyle name="Check Cell 20 15 5" xfId="14773"/>
    <cellStyle name="Check Cell 20 16" xfId="14774"/>
    <cellStyle name="Check Cell 20 16 2" xfId="14775"/>
    <cellStyle name="Check Cell 20 16 2 2" xfId="14776"/>
    <cellStyle name="Check Cell 20 16 3" xfId="14777"/>
    <cellStyle name="Check Cell 20 16 3 2" xfId="14778"/>
    <cellStyle name="Check Cell 20 16 4" xfId="14779"/>
    <cellStyle name="Check Cell 20 16 4 2" xfId="14780"/>
    <cellStyle name="Check Cell 20 16 5" xfId="14781"/>
    <cellStyle name="Check Cell 20 17" xfId="14782"/>
    <cellStyle name="Check Cell 20 17 2" xfId="14783"/>
    <cellStyle name="Check Cell 20 17 2 2" xfId="14784"/>
    <cellStyle name="Check Cell 20 17 3" xfId="14785"/>
    <cellStyle name="Check Cell 20 17 3 2" xfId="14786"/>
    <cellStyle name="Check Cell 20 17 4" xfId="14787"/>
    <cellStyle name="Check Cell 20 17 4 2" xfId="14788"/>
    <cellStyle name="Check Cell 20 17 5" xfId="14789"/>
    <cellStyle name="Check Cell 20 18" xfId="14790"/>
    <cellStyle name="Check Cell 20 18 2" xfId="14791"/>
    <cellStyle name="Check Cell 20 19" xfId="14792"/>
    <cellStyle name="Check Cell 20 19 2" xfId="14793"/>
    <cellStyle name="Check Cell 20 2" xfId="14794"/>
    <cellStyle name="Check Cell 20 2 10" xfId="14795"/>
    <cellStyle name="Check Cell 20 2 10 2" xfId="14796"/>
    <cellStyle name="Check Cell 20 2 10 2 2" xfId="14797"/>
    <cellStyle name="Check Cell 20 2 10 3" xfId="14798"/>
    <cellStyle name="Check Cell 20 2 10 3 2" xfId="14799"/>
    <cellStyle name="Check Cell 20 2 10 4" xfId="14800"/>
    <cellStyle name="Check Cell 20 2 10 4 2" xfId="14801"/>
    <cellStyle name="Check Cell 20 2 10 5" xfId="14802"/>
    <cellStyle name="Check Cell 20 2 11" xfId="14803"/>
    <cellStyle name="Check Cell 20 2 11 2" xfId="14804"/>
    <cellStyle name="Check Cell 20 2 11 2 2" xfId="14805"/>
    <cellStyle name="Check Cell 20 2 11 3" xfId="14806"/>
    <cellStyle name="Check Cell 20 2 11 3 2" xfId="14807"/>
    <cellStyle name="Check Cell 20 2 11 4" xfId="14808"/>
    <cellStyle name="Check Cell 20 2 11 4 2" xfId="14809"/>
    <cellStyle name="Check Cell 20 2 11 5" xfId="14810"/>
    <cellStyle name="Check Cell 20 2 12" xfId="14811"/>
    <cellStyle name="Check Cell 20 2 12 2" xfId="14812"/>
    <cellStyle name="Check Cell 20 2 12 2 2" xfId="14813"/>
    <cellStyle name="Check Cell 20 2 12 3" xfId="14814"/>
    <cellStyle name="Check Cell 20 2 12 3 2" xfId="14815"/>
    <cellStyle name="Check Cell 20 2 12 4" xfId="14816"/>
    <cellStyle name="Check Cell 20 2 12 4 2" xfId="14817"/>
    <cellStyle name="Check Cell 20 2 12 5" xfId="14818"/>
    <cellStyle name="Check Cell 20 2 13" xfId="14819"/>
    <cellStyle name="Check Cell 20 2 13 2" xfId="14820"/>
    <cellStyle name="Check Cell 20 2 13 2 2" xfId="14821"/>
    <cellStyle name="Check Cell 20 2 13 3" xfId="14822"/>
    <cellStyle name="Check Cell 20 2 13 3 2" xfId="14823"/>
    <cellStyle name="Check Cell 20 2 13 4" xfId="14824"/>
    <cellStyle name="Check Cell 20 2 13 4 2" xfId="14825"/>
    <cellStyle name="Check Cell 20 2 13 5" xfId="14826"/>
    <cellStyle name="Check Cell 20 2 14" xfId="14827"/>
    <cellStyle name="Check Cell 20 2 14 2" xfId="14828"/>
    <cellStyle name="Check Cell 20 2 14 2 2" xfId="14829"/>
    <cellStyle name="Check Cell 20 2 14 3" xfId="14830"/>
    <cellStyle name="Check Cell 20 2 14 3 2" xfId="14831"/>
    <cellStyle name="Check Cell 20 2 14 4" xfId="14832"/>
    <cellStyle name="Check Cell 20 2 14 4 2" xfId="14833"/>
    <cellStyle name="Check Cell 20 2 14 5" xfId="14834"/>
    <cellStyle name="Check Cell 20 2 15" xfId="14835"/>
    <cellStyle name="Check Cell 20 2 15 2" xfId="14836"/>
    <cellStyle name="Check Cell 20 2 16" xfId="14837"/>
    <cellStyle name="Check Cell 20 2 16 2" xfId="14838"/>
    <cellStyle name="Check Cell 20 2 17" xfId="14839"/>
    <cellStyle name="Check Cell 20 2 17 2" xfId="14840"/>
    <cellStyle name="Check Cell 20 2 18" xfId="14841"/>
    <cellStyle name="Check Cell 20 2 18 2" xfId="14842"/>
    <cellStyle name="Check Cell 20 2 19" xfId="14843"/>
    <cellStyle name="Check Cell 20 2 19 2" xfId="14844"/>
    <cellStyle name="Check Cell 20 2 2" xfId="14845"/>
    <cellStyle name="Check Cell 20 2 2 2" xfId="14846"/>
    <cellStyle name="Check Cell 20 2 2 2 2" xfId="14847"/>
    <cellStyle name="Check Cell 20 2 2 3" xfId="14848"/>
    <cellStyle name="Check Cell 20 2 2 3 2" xfId="14849"/>
    <cellStyle name="Check Cell 20 2 2 4" xfId="14850"/>
    <cellStyle name="Check Cell 20 2 2 4 2" xfId="14851"/>
    <cellStyle name="Check Cell 20 2 2 5" xfId="14852"/>
    <cellStyle name="Check Cell 20 2 20" xfId="14853"/>
    <cellStyle name="Check Cell 20 2 20 2" xfId="14854"/>
    <cellStyle name="Check Cell 20 2 21" xfId="14855"/>
    <cellStyle name="Check Cell 20 2 22" xfId="14856"/>
    <cellStyle name="Check Cell 20 2 23" xfId="14857"/>
    <cellStyle name="Check Cell 20 2 24" xfId="14858"/>
    <cellStyle name="Check Cell 20 2 25" xfId="14859"/>
    <cellStyle name="Check Cell 20 2 26" xfId="14860"/>
    <cellStyle name="Check Cell 20 2 27" xfId="14861"/>
    <cellStyle name="Check Cell 20 2 28" xfId="14862"/>
    <cellStyle name="Check Cell 20 2 29" xfId="14863"/>
    <cellStyle name="Check Cell 20 2 3" xfId="14864"/>
    <cellStyle name="Check Cell 20 2 3 2" xfId="14865"/>
    <cellStyle name="Check Cell 20 2 3 2 2" xfId="14866"/>
    <cellStyle name="Check Cell 20 2 3 3" xfId="14867"/>
    <cellStyle name="Check Cell 20 2 3 3 2" xfId="14868"/>
    <cellStyle name="Check Cell 20 2 3 4" xfId="14869"/>
    <cellStyle name="Check Cell 20 2 3 4 2" xfId="14870"/>
    <cellStyle name="Check Cell 20 2 3 5" xfId="14871"/>
    <cellStyle name="Check Cell 20 2 30" xfId="14872"/>
    <cellStyle name="Check Cell 20 2 31" xfId="14873"/>
    <cellStyle name="Check Cell 20 2 32" xfId="14874"/>
    <cellStyle name="Check Cell 20 2 33" xfId="14875"/>
    <cellStyle name="Check Cell 20 2 34" xfId="14876"/>
    <cellStyle name="Check Cell 20 2 35" xfId="14877"/>
    <cellStyle name="Check Cell 20 2 36" xfId="14878"/>
    <cellStyle name="Check Cell 20 2 37" xfId="14879"/>
    <cellStyle name="Check Cell 20 2 38" xfId="14880"/>
    <cellStyle name="Check Cell 20 2 39" xfId="14881"/>
    <cellStyle name="Check Cell 20 2 4" xfId="14882"/>
    <cellStyle name="Check Cell 20 2 4 2" xfId="14883"/>
    <cellStyle name="Check Cell 20 2 4 2 2" xfId="14884"/>
    <cellStyle name="Check Cell 20 2 4 3" xfId="14885"/>
    <cellStyle name="Check Cell 20 2 4 3 2" xfId="14886"/>
    <cellStyle name="Check Cell 20 2 4 4" xfId="14887"/>
    <cellStyle name="Check Cell 20 2 4 4 2" xfId="14888"/>
    <cellStyle name="Check Cell 20 2 4 5" xfId="14889"/>
    <cellStyle name="Check Cell 20 2 40" xfId="14890"/>
    <cellStyle name="Check Cell 20 2 41" xfId="14891"/>
    <cellStyle name="Check Cell 20 2 42" xfId="14892"/>
    <cellStyle name="Check Cell 20 2 43" xfId="14893"/>
    <cellStyle name="Check Cell 20 2 44" xfId="14894"/>
    <cellStyle name="Check Cell 20 2 45" xfId="14895"/>
    <cellStyle name="Check Cell 20 2 46" xfId="14896"/>
    <cellStyle name="Check Cell 20 2 47" xfId="14897"/>
    <cellStyle name="Check Cell 20 2 48" xfId="14898"/>
    <cellStyle name="Check Cell 20 2 49" xfId="14899"/>
    <cellStyle name="Check Cell 20 2 5" xfId="14900"/>
    <cellStyle name="Check Cell 20 2 5 2" xfId="14901"/>
    <cellStyle name="Check Cell 20 2 5 2 2" xfId="14902"/>
    <cellStyle name="Check Cell 20 2 5 3" xfId="14903"/>
    <cellStyle name="Check Cell 20 2 5 3 2" xfId="14904"/>
    <cellStyle name="Check Cell 20 2 5 4" xfId="14905"/>
    <cellStyle name="Check Cell 20 2 5 4 2" xfId="14906"/>
    <cellStyle name="Check Cell 20 2 5 5" xfId="14907"/>
    <cellStyle name="Check Cell 20 2 50" xfId="14908"/>
    <cellStyle name="Check Cell 20 2 51" xfId="14909"/>
    <cellStyle name="Check Cell 20 2 6" xfId="14910"/>
    <cellStyle name="Check Cell 20 2 6 2" xfId="14911"/>
    <cellStyle name="Check Cell 20 2 6 2 2" xfId="14912"/>
    <cellStyle name="Check Cell 20 2 6 3" xfId="14913"/>
    <cellStyle name="Check Cell 20 2 6 3 2" xfId="14914"/>
    <cellStyle name="Check Cell 20 2 6 4" xfId="14915"/>
    <cellStyle name="Check Cell 20 2 6 4 2" xfId="14916"/>
    <cellStyle name="Check Cell 20 2 6 5" xfId="14917"/>
    <cellStyle name="Check Cell 20 2 7" xfId="14918"/>
    <cellStyle name="Check Cell 20 2 7 2" xfId="14919"/>
    <cellStyle name="Check Cell 20 2 7 2 2" xfId="14920"/>
    <cellStyle name="Check Cell 20 2 7 3" xfId="14921"/>
    <cellStyle name="Check Cell 20 2 7 3 2" xfId="14922"/>
    <cellStyle name="Check Cell 20 2 7 4" xfId="14923"/>
    <cellStyle name="Check Cell 20 2 7 4 2" xfId="14924"/>
    <cellStyle name="Check Cell 20 2 7 5" xfId="14925"/>
    <cellStyle name="Check Cell 20 2 8" xfId="14926"/>
    <cellStyle name="Check Cell 20 2 8 2" xfId="14927"/>
    <cellStyle name="Check Cell 20 2 8 2 2" xfId="14928"/>
    <cellStyle name="Check Cell 20 2 8 3" xfId="14929"/>
    <cellStyle name="Check Cell 20 2 8 3 2" xfId="14930"/>
    <cellStyle name="Check Cell 20 2 8 4" xfId="14931"/>
    <cellStyle name="Check Cell 20 2 8 4 2" xfId="14932"/>
    <cellStyle name="Check Cell 20 2 8 5" xfId="14933"/>
    <cellStyle name="Check Cell 20 2 9" xfId="14934"/>
    <cellStyle name="Check Cell 20 2 9 2" xfId="14935"/>
    <cellStyle name="Check Cell 20 2 9 2 2" xfId="14936"/>
    <cellStyle name="Check Cell 20 2 9 3" xfId="14937"/>
    <cellStyle name="Check Cell 20 2 9 3 2" xfId="14938"/>
    <cellStyle name="Check Cell 20 2 9 4" xfId="14939"/>
    <cellStyle name="Check Cell 20 2 9 4 2" xfId="14940"/>
    <cellStyle name="Check Cell 20 2 9 5" xfId="14941"/>
    <cellStyle name="Check Cell 20 20" xfId="14942"/>
    <cellStyle name="Check Cell 20 20 2" xfId="14943"/>
    <cellStyle name="Check Cell 20 21" xfId="14944"/>
    <cellStyle name="Check Cell 20 21 2" xfId="14945"/>
    <cellStyle name="Check Cell 20 22" xfId="14946"/>
    <cellStyle name="Check Cell 20 22 2" xfId="14947"/>
    <cellStyle name="Check Cell 20 23" xfId="14948"/>
    <cellStyle name="Check Cell 20 23 2" xfId="14949"/>
    <cellStyle name="Check Cell 20 24" xfId="14950"/>
    <cellStyle name="Check Cell 20 25" xfId="14951"/>
    <cellStyle name="Check Cell 20 26" xfId="14952"/>
    <cellStyle name="Check Cell 20 27" xfId="14953"/>
    <cellStyle name="Check Cell 20 28" xfId="14954"/>
    <cellStyle name="Check Cell 20 29" xfId="14955"/>
    <cellStyle name="Check Cell 20 3" xfId="14956"/>
    <cellStyle name="Check Cell 20 3 10" xfId="14957"/>
    <cellStyle name="Check Cell 20 3 10 2" xfId="14958"/>
    <cellStyle name="Check Cell 20 3 10 2 2" xfId="14959"/>
    <cellStyle name="Check Cell 20 3 10 3" xfId="14960"/>
    <cellStyle name="Check Cell 20 3 10 3 2" xfId="14961"/>
    <cellStyle name="Check Cell 20 3 10 4" xfId="14962"/>
    <cellStyle name="Check Cell 20 3 10 4 2" xfId="14963"/>
    <cellStyle name="Check Cell 20 3 10 5" xfId="14964"/>
    <cellStyle name="Check Cell 20 3 11" xfId="14965"/>
    <cellStyle name="Check Cell 20 3 11 2" xfId="14966"/>
    <cellStyle name="Check Cell 20 3 11 2 2" xfId="14967"/>
    <cellStyle name="Check Cell 20 3 11 3" xfId="14968"/>
    <cellStyle name="Check Cell 20 3 11 3 2" xfId="14969"/>
    <cellStyle name="Check Cell 20 3 11 4" xfId="14970"/>
    <cellStyle name="Check Cell 20 3 11 4 2" xfId="14971"/>
    <cellStyle name="Check Cell 20 3 11 5" xfId="14972"/>
    <cellStyle name="Check Cell 20 3 12" xfId="14973"/>
    <cellStyle name="Check Cell 20 3 12 2" xfId="14974"/>
    <cellStyle name="Check Cell 20 3 12 2 2" xfId="14975"/>
    <cellStyle name="Check Cell 20 3 12 3" xfId="14976"/>
    <cellStyle name="Check Cell 20 3 12 3 2" xfId="14977"/>
    <cellStyle name="Check Cell 20 3 12 4" xfId="14978"/>
    <cellStyle name="Check Cell 20 3 12 4 2" xfId="14979"/>
    <cellStyle name="Check Cell 20 3 12 5" xfId="14980"/>
    <cellStyle name="Check Cell 20 3 13" xfId="14981"/>
    <cellStyle name="Check Cell 20 3 13 2" xfId="14982"/>
    <cellStyle name="Check Cell 20 3 13 2 2" xfId="14983"/>
    <cellStyle name="Check Cell 20 3 13 3" xfId="14984"/>
    <cellStyle name="Check Cell 20 3 13 3 2" xfId="14985"/>
    <cellStyle name="Check Cell 20 3 13 4" xfId="14986"/>
    <cellStyle name="Check Cell 20 3 13 4 2" xfId="14987"/>
    <cellStyle name="Check Cell 20 3 13 5" xfId="14988"/>
    <cellStyle name="Check Cell 20 3 14" xfId="14989"/>
    <cellStyle name="Check Cell 20 3 14 2" xfId="14990"/>
    <cellStyle name="Check Cell 20 3 14 2 2" xfId="14991"/>
    <cellStyle name="Check Cell 20 3 14 3" xfId="14992"/>
    <cellStyle name="Check Cell 20 3 14 3 2" xfId="14993"/>
    <cellStyle name="Check Cell 20 3 14 4" xfId="14994"/>
    <cellStyle name="Check Cell 20 3 14 4 2" xfId="14995"/>
    <cellStyle name="Check Cell 20 3 14 5" xfId="14996"/>
    <cellStyle name="Check Cell 20 3 15" xfId="14997"/>
    <cellStyle name="Check Cell 20 3 15 2" xfId="14998"/>
    <cellStyle name="Check Cell 20 3 16" xfId="14999"/>
    <cellStyle name="Check Cell 20 3 16 2" xfId="15000"/>
    <cellStyle name="Check Cell 20 3 17" xfId="15001"/>
    <cellStyle name="Check Cell 20 3 17 2" xfId="15002"/>
    <cellStyle name="Check Cell 20 3 18" xfId="15003"/>
    <cellStyle name="Check Cell 20 3 18 2" xfId="15004"/>
    <cellStyle name="Check Cell 20 3 19" xfId="15005"/>
    <cellStyle name="Check Cell 20 3 19 2" xfId="15006"/>
    <cellStyle name="Check Cell 20 3 2" xfId="15007"/>
    <cellStyle name="Check Cell 20 3 2 2" xfId="15008"/>
    <cellStyle name="Check Cell 20 3 2 2 2" xfId="15009"/>
    <cellStyle name="Check Cell 20 3 2 3" xfId="15010"/>
    <cellStyle name="Check Cell 20 3 2 3 2" xfId="15011"/>
    <cellStyle name="Check Cell 20 3 2 4" xfId="15012"/>
    <cellStyle name="Check Cell 20 3 2 4 2" xfId="15013"/>
    <cellStyle name="Check Cell 20 3 2 5" xfId="15014"/>
    <cellStyle name="Check Cell 20 3 20" xfId="15015"/>
    <cellStyle name="Check Cell 20 3 20 2" xfId="15016"/>
    <cellStyle name="Check Cell 20 3 21" xfId="15017"/>
    <cellStyle name="Check Cell 20 3 22" xfId="15018"/>
    <cellStyle name="Check Cell 20 3 23" xfId="15019"/>
    <cellStyle name="Check Cell 20 3 24" xfId="15020"/>
    <cellStyle name="Check Cell 20 3 25" xfId="15021"/>
    <cellStyle name="Check Cell 20 3 26" xfId="15022"/>
    <cellStyle name="Check Cell 20 3 27" xfId="15023"/>
    <cellStyle name="Check Cell 20 3 28" xfId="15024"/>
    <cellStyle name="Check Cell 20 3 29" xfId="15025"/>
    <cellStyle name="Check Cell 20 3 3" xfId="15026"/>
    <cellStyle name="Check Cell 20 3 3 2" xfId="15027"/>
    <cellStyle name="Check Cell 20 3 3 2 2" xfId="15028"/>
    <cellStyle name="Check Cell 20 3 3 3" xfId="15029"/>
    <cellStyle name="Check Cell 20 3 3 3 2" xfId="15030"/>
    <cellStyle name="Check Cell 20 3 3 4" xfId="15031"/>
    <cellStyle name="Check Cell 20 3 3 4 2" xfId="15032"/>
    <cellStyle name="Check Cell 20 3 3 5" xfId="15033"/>
    <cellStyle name="Check Cell 20 3 30" xfId="15034"/>
    <cellStyle name="Check Cell 20 3 31" xfId="15035"/>
    <cellStyle name="Check Cell 20 3 32" xfId="15036"/>
    <cellStyle name="Check Cell 20 3 33" xfId="15037"/>
    <cellStyle name="Check Cell 20 3 34" xfId="15038"/>
    <cellStyle name="Check Cell 20 3 35" xfId="15039"/>
    <cellStyle name="Check Cell 20 3 36" xfId="15040"/>
    <cellStyle name="Check Cell 20 3 37" xfId="15041"/>
    <cellStyle name="Check Cell 20 3 38" xfId="15042"/>
    <cellStyle name="Check Cell 20 3 39" xfId="15043"/>
    <cellStyle name="Check Cell 20 3 4" xfId="15044"/>
    <cellStyle name="Check Cell 20 3 4 2" xfId="15045"/>
    <cellStyle name="Check Cell 20 3 4 2 2" xfId="15046"/>
    <cellStyle name="Check Cell 20 3 4 3" xfId="15047"/>
    <cellStyle name="Check Cell 20 3 4 3 2" xfId="15048"/>
    <cellStyle name="Check Cell 20 3 4 4" xfId="15049"/>
    <cellStyle name="Check Cell 20 3 4 4 2" xfId="15050"/>
    <cellStyle name="Check Cell 20 3 4 5" xfId="15051"/>
    <cellStyle name="Check Cell 20 3 40" xfId="15052"/>
    <cellStyle name="Check Cell 20 3 41" xfId="15053"/>
    <cellStyle name="Check Cell 20 3 42" xfId="15054"/>
    <cellStyle name="Check Cell 20 3 43" xfId="15055"/>
    <cellStyle name="Check Cell 20 3 44" xfId="15056"/>
    <cellStyle name="Check Cell 20 3 45" xfId="15057"/>
    <cellStyle name="Check Cell 20 3 46" xfId="15058"/>
    <cellStyle name="Check Cell 20 3 47" xfId="15059"/>
    <cellStyle name="Check Cell 20 3 48" xfId="15060"/>
    <cellStyle name="Check Cell 20 3 49" xfId="15061"/>
    <cellStyle name="Check Cell 20 3 5" xfId="15062"/>
    <cellStyle name="Check Cell 20 3 5 2" xfId="15063"/>
    <cellStyle name="Check Cell 20 3 5 2 2" xfId="15064"/>
    <cellStyle name="Check Cell 20 3 5 3" xfId="15065"/>
    <cellStyle name="Check Cell 20 3 5 3 2" xfId="15066"/>
    <cellStyle name="Check Cell 20 3 5 4" xfId="15067"/>
    <cellStyle name="Check Cell 20 3 5 4 2" xfId="15068"/>
    <cellStyle name="Check Cell 20 3 5 5" xfId="15069"/>
    <cellStyle name="Check Cell 20 3 50" xfId="15070"/>
    <cellStyle name="Check Cell 20 3 51" xfId="15071"/>
    <cellStyle name="Check Cell 20 3 6" xfId="15072"/>
    <cellStyle name="Check Cell 20 3 6 2" xfId="15073"/>
    <cellStyle name="Check Cell 20 3 6 2 2" xfId="15074"/>
    <cellStyle name="Check Cell 20 3 6 3" xfId="15075"/>
    <cellStyle name="Check Cell 20 3 6 3 2" xfId="15076"/>
    <cellStyle name="Check Cell 20 3 6 4" xfId="15077"/>
    <cellStyle name="Check Cell 20 3 6 4 2" xfId="15078"/>
    <cellStyle name="Check Cell 20 3 6 5" xfId="15079"/>
    <cellStyle name="Check Cell 20 3 7" xfId="15080"/>
    <cellStyle name="Check Cell 20 3 7 2" xfId="15081"/>
    <cellStyle name="Check Cell 20 3 7 2 2" xfId="15082"/>
    <cellStyle name="Check Cell 20 3 7 3" xfId="15083"/>
    <cellStyle name="Check Cell 20 3 7 3 2" xfId="15084"/>
    <cellStyle name="Check Cell 20 3 7 4" xfId="15085"/>
    <cellStyle name="Check Cell 20 3 7 4 2" xfId="15086"/>
    <cellStyle name="Check Cell 20 3 7 5" xfId="15087"/>
    <cellStyle name="Check Cell 20 3 8" xfId="15088"/>
    <cellStyle name="Check Cell 20 3 8 2" xfId="15089"/>
    <cellStyle name="Check Cell 20 3 8 2 2" xfId="15090"/>
    <cellStyle name="Check Cell 20 3 8 3" xfId="15091"/>
    <cellStyle name="Check Cell 20 3 8 3 2" xfId="15092"/>
    <cellStyle name="Check Cell 20 3 8 4" xfId="15093"/>
    <cellStyle name="Check Cell 20 3 8 4 2" xfId="15094"/>
    <cellStyle name="Check Cell 20 3 8 5" xfId="15095"/>
    <cellStyle name="Check Cell 20 3 9" xfId="15096"/>
    <cellStyle name="Check Cell 20 3 9 2" xfId="15097"/>
    <cellStyle name="Check Cell 20 3 9 2 2" xfId="15098"/>
    <cellStyle name="Check Cell 20 3 9 3" xfId="15099"/>
    <cellStyle name="Check Cell 20 3 9 3 2" xfId="15100"/>
    <cellStyle name="Check Cell 20 3 9 4" xfId="15101"/>
    <cellStyle name="Check Cell 20 3 9 4 2" xfId="15102"/>
    <cellStyle name="Check Cell 20 3 9 5" xfId="15103"/>
    <cellStyle name="Check Cell 20 30" xfId="15104"/>
    <cellStyle name="Check Cell 20 31" xfId="15105"/>
    <cellStyle name="Check Cell 20 32" xfId="15106"/>
    <cellStyle name="Check Cell 20 33" xfId="15107"/>
    <cellStyle name="Check Cell 20 34" xfId="15108"/>
    <cellStyle name="Check Cell 20 35" xfId="15109"/>
    <cellStyle name="Check Cell 20 36" xfId="15110"/>
    <cellStyle name="Check Cell 20 37" xfId="15111"/>
    <cellStyle name="Check Cell 20 38" xfId="15112"/>
    <cellStyle name="Check Cell 20 39" xfId="15113"/>
    <cellStyle name="Check Cell 20 4" xfId="15114"/>
    <cellStyle name="Check Cell 20 4 10" xfId="15115"/>
    <cellStyle name="Check Cell 20 4 10 2" xfId="15116"/>
    <cellStyle name="Check Cell 20 4 10 2 2" xfId="15117"/>
    <cellStyle name="Check Cell 20 4 10 3" xfId="15118"/>
    <cellStyle name="Check Cell 20 4 10 3 2" xfId="15119"/>
    <cellStyle name="Check Cell 20 4 10 4" xfId="15120"/>
    <cellStyle name="Check Cell 20 4 10 4 2" xfId="15121"/>
    <cellStyle name="Check Cell 20 4 10 5" xfId="15122"/>
    <cellStyle name="Check Cell 20 4 11" xfId="15123"/>
    <cellStyle name="Check Cell 20 4 11 2" xfId="15124"/>
    <cellStyle name="Check Cell 20 4 11 2 2" xfId="15125"/>
    <cellStyle name="Check Cell 20 4 11 3" xfId="15126"/>
    <cellStyle name="Check Cell 20 4 11 3 2" xfId="15127"/>
    <cellStyle name="Check Cell 20 4 11 4" xfId="15128"/>
    <cellStyle name="Check Cell 20 4 11 4 2" xfId="15129"/>
    <cellStyle name="Check Cell 20 4 11 5" xfId="15130"/>
    <cellStyle name="Check Cell 20 4 12" xfId="15131"/>
    <cellStyle name="Check Cell 20 4 12 2" xfId="15132"/>
    <cellStyle name="Check Cell 20 4 12 2 2" xfId="15133"/>
    <cellStyle name="Check Cell 20 4 12 3" xfId="15134"/>
    <cellStyle name="Check Cell 20 4 12 3 2" xfId="15135"/>
    <cellStyle name="Check Cell 20 4 12 4" xfId="15136"/>
    <cellStyle name="Check Cell 20 4 12 4 2" xfId="15137"/>
    <cellStyle name="Check Cell 20 4 12 5" xfId="15138"/>
    <cellStyle name="Check Cell 20 4 13" xfId="15139"/>
    <cellStyle name="Check Cell 20 4 13 2" xfId="15140"/>
    <cellStyle name="Check Cell 20 4 13 2 2" xfId="15141"/>
    <cellStyle name="Check Cell 20 4 13 3" xfId="15142"/>
    <cellStyle name="Check Cell 20 4 13 3 2" xfId="15143"/>
    <cellStyle name="Check Cell 20 4 13 4" xfId="15144"/>
    <cellStyle name="Check Cell 20 4 13 4 2" xfId="15145"/>
    <cellStyle name="Check Cell 20 4 13 5" xfId="15146"/>
    <cellStyle name="Check Cell 20 4 14" xfId="15147"/>
    <cellStyle name="Check Cell 20 4 14 2" xfId="15148"/>
    <cellStyle name="Check Cell 20 4 14 2 2" xfId="15149"/>
    <cellStyle name="Check Cell 20 4 14 3" xfId="15150"/>
    <cellStyle name="Check Cell 20 4 14 3 2" xfId="15151"/>
    <cellStyle name="Check Cell 20 4 14 4" xfId="15152"/>
    <cellStyle name="Check Cell 20 4 14 4 2" xfId="15153"/>
    <cellStyle name="Check Cell 20 4 14 5" xfId="15154"/>
    <cellStyle name="Check Cell 20 4 15" xfId="15155"/>
    <cellStyle name="Check Cell 20 4 15 2" xfId="15156"/>
    <cellStyle name="Check Cell 20 4 16" xfId="15157"/>
    <cellStyle name="Check Cell 20 4 16 2" xfId="15158"/>
    <cellStyle name="Check Cell 20 4 17" xfId="15159"/>
    <cellStyle name="Check Cell 20 4 17 2" xfId="15160"/>
    <cellStyle name="Check Cell 20 4 18" xfId="15161"/>
    <cellStyle name="Check Cell 20 4 18 2" xfId="15162"/>
    <cellStyle name="Check Cell 20 4 19" xfId="15163"/>
    <cellStyle name="Check Cell 20 4 19 2" xfId="15164"/>
    <cellStyle name="Check Cell 20 4 2" xfId="15165"/>
    <cellStyle name="Check Cell 20 4 2 2" xfId="15166"/>
    <cellStyle name="Check Cell 20 4 2 2 2" xfId="15167"/>
    <cellStyle name="Check Cell 20 4 2 3" xfId="15168"/>
    <cellStyle name="Check Cell 20 4 2 3 2" xfId="15169"/>
    <cellStyle name="Check Cell 20 4 2 4" xfId="15170"/>
    <cellStyle name="Check Cell 20 4 2 4 2" xfId="15171"/>
    <cellStyle name="Check Cell 20 4 2 5" xfId="15172"/>
    <cellStyle name="Check Cell 20 4 20" xfId="15173"/>
    <cellStyle name="Check Cell 20 4 20 2" xfId="15174"/>
    <cellStyle name="Check Cell 20 4 21" xfId="15175"/>
    <cellStyle name="Check Cell 20 4 22" xfId="15176"/>
    <cellStyle name="Check Cell 20 4 23" xfId="15177"/>
    <cellStyle name="Check Cell 20 4 24" xfId="15178"/>
    <cellStyle name="Check Cell 20 4 25" xfId="15179"/>
    <cellStyle name="Check Cell 20 4 26" xfId="15180"/>
    <cellStyle name="Check Cell 20 4 27" xfId="15181"/>
    <cellStyle name="Check Cell 20 4 28" xfId="15182"/>
    <cellStyle name="Check Cell 20 4 29" xfId="15183"/>
    <cellStyle name="Check Cell 20 4 3" xfId="15184"/>
    <cellStyle name="Check Cell 20 4 3 2" xfId="15185"/>
    <cellStyle name="Check Cell 20 4 3 2 2" xfId="15186"/>
    <cellStyle name="Check Cell 20 4 3 3" xfId="15187"/>
    <cellStyle name="Check Cell 20 4 3 3 2" xfId="15188"/>
    <cellStyle name="Check Cell 20 4 3 4" xfId="15189"/>
    <cellStyle name="Check Cell 20 4 3 4 2" xfId="15190"/>
    <cellStyle name="Check Cell 20 4 3 5" xfId="15191"/>
    <cellStyle name="Check Cell 20 4 30" xfId="15192"/>
    <cellStyle name="Check Cell 20 4 31" xfId="15193"/>
    <cellStyle name="Check Cell 20 4 32" xfId="15194"/>
    <cellStyle name="Check Cell 20 4 33" xfId="15195"/>
    <cellStyle name="Check Cell 20 4 34" xfId="15196"/>
    <cellStyle name="Check Cell 20 4 35" xfId="15197"/>
    <cellStyle name="Check Cell 20 4 36" xfId="15198"/>
    <cellStyle name="Check Cell 20 4 37" xfId="15199"/>
    <cellStyle name="Check Cell 20 4 38" xfId="15200"/>
    <cellStyle name="Check Cell 20 4 39" xfId="15201"/>
    <cellStyle name="Check Cell 20 4 4" xfId="15202"/>
    <cellStyle name="Check Cell 20 4 4 2" xfId="15203"/>
    <cellStyle name="Check Cell 20 4 4 2 2" xfId="15204"/>
    <cellStyle name="Check Cell 20 4 4 3" xfId="15205"/>
    <cellStyle name="Check Cell 20 4 4 3 2" xfId="15206"/>
    <cellStyle name="Check Cell 20 4 4 4" xfId="15207"/>
    <cellStyle name="Check Cell 20 4 4 4 2" xfId="15208"/>
    <cellStyle name="Check Cell 20 4 4 5" xfId="15209"/>
    <cellStyle name="Check Cell 20 4 40" xfId="15210"/>
    <cellStyle name="Check Cell 20 4 41" xfId="15211"/>
    <cellStyle name="Check Cell 20 4 42" xfId="15212"/>
    <cellStyle name="Check Cell 20 4 43" xfId="15213"/>
    <cellStyle name="Check Cell 20 4 44" xfId="15214"/>
    <cellStyle name="Check Cell 20 4 45" xfId="15215"/>
    <cellStyle name="Check Cell 20 4 46" xfId="15216"/>
    <cellStyle name="Check Cell 20 4 47" xfId="15217"/>
    <cellStyle name="Check Cell 20 4 48" xfId="15218"/>
    <cellStyle name="Check Cell 20 4 49" xfId="15219"/>
    <cellStyle name="Check Cell 20 4 5" xfId="15220"/>
    <cellStyle name="Check Cell 20 4 5 2" xfId="15221"/>
    <cellStyle name="Check Cell 20 4 5 2 2" xfId="15222"/>
    <cellStyle name="Check Cell 20 4 5 3" xfId="15223"/>
    <cellStyle name="Check Cell 20 4 5 3 2" xfId="15224"/>
    <cellStyle name="Check Cell 20 4 5 4" xfId="15225"/>
    <cellStyle name="Check Cell 20 4 5 4 2" xfId="15226"/>
    <cellStyle name="Check Cell 20 4 5 5" xfId="15227"/>
    <cellStyle name="Check Cell 20 4 50" xfId="15228"/>
    <cellStyle name="Check Cell 20 4 51" xfId="15229"/>
    <cellStyle name="Check Cell 20 4 6" xfId="15230"/>
    <cellStyle name="Check Cell 20 4 6 2" xfId="15231"/>
    <cellStyle name="Check Cell 20 4 6 2 2" xfId="15232"/>
    <cellStyle name="Check Cell 20 4 6 3" xfId="15233"/>
    <cellStyle name="Check Cell 20 4 6 3 2" xfId="15234"/>
    <cellStyle name="Check Cell 20 4 6 4" xfId="15235"/>
    <cellStyle name="Check Cell 20 4 6 4 2" xfId="15236"/>
    <cellStyle name="Check Cell 20 4 6 5" xfId="15237"/>
    <cellStyle name="Check Cell 20 4 7" xfId="15238"/>
    <cellStyle name="Check Cell 20 4 7 2" xfId="15239"/>
    <cellStyle name="Check Cell 20 4 7 2 2" xfId="15240"/>
    <cellStyle name="Check Cell 20 4 7 3" xfId="15241"/>
    <cellStyle name="Check Cell 20 4 7 3 2" xfId="15242"/>
    <cellStyle name="Check Cell 20 4 7 4" xfId="15243"/>
    <cellStyle name="Check Cell 20 4 7 4 2" xfId="15244"/>
    <cellStyle name="Check Cell 20 4 7 5" xfId="15245"/>
    <cellStyle name="Check Cell 20 4 8" xfId="15246"/>
    <cellStyle name="Check Cell 20 4 8 2" xfId="15247"/>
    <cellStyle name="Check Cell 20 4 8 2 2" xfId="15248"/>
    <cellStyle name="Check Cell 20 4 8 3" xfId="15249"/>
    <cellStyle name="Check Cell 20 4 8 3 2" xfId="15250"/>
    <cellStyle name="Check Cell 20 4 8 4" xfId="15251"/>
    <cellStyle name="Check Cell 20 4 8 4 2" xfId="15252"/>
    <cellStyle name="Check Cell 20 4 8 5" xfId="15253"/>
    <cellStyle name="Check Cell 20 4 9" xfId="15254"/>
    <cellStyle name="Check Cell 20 4 9 2" xfId="15255"/>
    <cellStyle name="Check Cell 20 4 9 2 2" xfId="15256"/>
    <cellStyle name="Check Cell 20 4 9 3" xfId="15257"/>
    <cellStyle name="Check Cell 20 4 9 3 2" xfId="15258"/>
    <cellStyle name="Check Cell 20 4 9 4" xfId="15259"/>
    <cellStyle name="Check Cell 20 4 9 4 2" xfId="15260"/>
    <cellStyle name="Check Cell 20 4 9 5" xfId="15261"/>
    <cellStyle name="Check Cell 20 40" xfId="15262"/>
    <cellStyle name="Check Cell 20 41" xfId="15263"/>
    <cellStyle name="Check Cell 20 42" xfId="15264"/>
    <cellStyle name="Check Cell 20 43" xfId="15265"/>
    <cellStyle name="Check Cell 20 44" xfId="15266"/>
    <cellStyle name="Check Cell 20 45" xfId="15267"/>
    <cellStyle name="Check Cell 20 46" xfId="15268"/>
    <cellStyle name="Check Cell 20 47" xfId="15269"/>
    <cellStyle name="Check Cell 20 48" xfId="15270"/>
    <cellStyle name="Check Cell 20 49" xfId="15271"/>
    <cellStyle name="Check Cell 20 5" xfId="15272"/>
    <cellStyle name="Check Cell 20 5 2" xfId="15273"/>
    <cellStyle name="Check Cell 20 5 2 2" xfId="15274"/>
    <cellStyle name="Check Cell 20 5 3" xfId="15275"/>
    <cellStyle name="Check Cell 20 5 3 2" xfId="15276"/>
    <cellStyle name="Check Cell 20 5 4" xfId="15277"/>
    <cellStyle name="Check Cell 20 5 4 2" xfId="15278"/>
    <cellStyle name="Check Cell 20 5 5" xfId="15279"/>
    <cellStyle name="Check Cell 20 50" xfId="15280"/>
    <cellStyle name="Check Cell 20 51" xfId="15281"/>
    <cellStyle name="Check Cell 20 52" xfId="15282"/>
    <cellStyle name="Check Cell 20 53" xfId="15283"/>
    <cellStyle name="Check Cell 20 54" xfId="15284"/>
    <cellStyle name="Check Cell 20 6" xfId="15285"/>
    <cellStyle name="Check Cell 20 6 2" xfId="15286"/>
    <cellStyle name="Check Cell 20 6 2 2" xfId="15287"/>
    <cellStyle name="Check Cell 20 6 3" xfId="15288"/>
    <cellStyle name="Check Cell 20 6 3 2" xfId="15289"/>
    <cellStyle name="Check Cell 20 6 4" xfId="15290"/>
    <cellStyle name="Check Cell 20 6 4 2" xfId="15291"/>
    <cellStyle name="Check Cell 20 6 5" xfId="15292"/>
    <cellStyle name="Check Cell 20 7" xfId="15293"/>
    <cellStyle name="Check Cell 20 7 2" xfId="15294"/>
    <cellStyle name="Check Cell 20 7 2 2" xfId="15295"/>
    <cellStyle name="Check Cell 20 7 3" xfId="15296"/>
    <cellStyle name="Check Cell 20 7 3 2" xfId="15297"/>
    <cellStyle name="Check Cell 20 7 4" xfId="15298"/>
    <cellStyle name="Check Cell 20 7 4 2" xfId="15299"/>
    <cellStyle name="Check Cell 20 7 5" xfId="15300"/>
    <cellStyle name="Check Cell 20 8" xfId="15301"/>
    <cellStyle name="Check Cell 20 8 2" xfId="15302"/>
    <cellStyle name="Check Cell 20 8 2 2" xfId="15303"/>
    <cellStyle name="Check Cell 20 8 3" xfId="15304"/>
    <cellStyle name="Check Cell 20 8 3 2" xfId="15305"/>
    <cellStyle name="Check Cell 20 8 4" xfId="15306"/>
    <cellStyle name="Check Cell 20 8 4 2" xfId="15307"/>
    <cellStyle name="Check Cell 20 8 5" xfId="15308"/>
    <cellStyle name="Check Cell 20 9" xfId="15309"/>
    <cellStyle name="Check Cell 20 9 2" xfId="15310"/>
    <cellStyle name="Check Cell 20 9 2 2" xfId="15311"/>
    <cellStyle name="Check Cell 20 9 3" xfId="15312"/>
    <cellStyle name="Check Cell 20 9 3 2" xfId="15313"/>
    <cellStyle name="Check Cell 20 9 4" xfId="15314"/>
    <cellStyle name="Check Cell 20 9 4 2" xfId="15315"/>
    <cellStyle name="Check Cell 20 9 5" xfId="15316"/>
    <cellStyle name="Check Cell 21" xfId="15317"/>
    <cellStyle name="Check Cell 21 10" xfId="15318"/>
    <cellStyle name="Check Cell 21 10 2" xfId="15319"/>
    <cellStyle name="Check Cell 21 10 2 2" xfId="15320"/>
    <cellStyle name="Check Cell 21 10 3" xfId="15321"/>
    <cellStyle name="Check Cell 21 10 3 2" xfId="15322"/>
    <cellStyle name="Check Cell 21 10 4" xfId="15323"/>
    <cellStyle name="Check Cell 21 10 4 2" xfId="15324"/>
    <cellStyle name="Check Cell 21 10 5" xfId="15325"/>
    <cellStyle name="Check Cell 21 11" xfId="15326"/>
    <cellStyle name="Check Cell 21 11 2" xfId="15327"/>
    <cellStyle name="Check Cell 21 11 2 2" xfId="15328"/>
    <cellStyle name="Check Cell 21 11 3" xfId="15329"/>
    <cellStyle name="Check Cell 21 11 3 2" xfId="15330"/>
    <cellStyle name="Check Cell 21 11 4" xfId="15331"/>
    <cellStyle name="Check Cell 21 11 4 2" xfId="15332"/>
    <cellStyle name="Check Cell 21 11 5" xfId="15333"/>
    <cellStyle name="Check Cell 21 12" xfId="15334"/>
    <cellStyle name="Check Cell 21 12 2" xfId="15335"/>
    <cellStyle name="Check Cell 21 12 2 2" xfId="15336"/>
    <cellStyle name="Check Cell 21 12 3" xfId="15337"/>
    <cellStyle name="Check Cell 21 12 3 2" xfId="15338"/>
    <cellStyle name="Check Cell 21 12 4" xfId="15339"/>
    <cellStyle name="Check Cell 21 12 4 2" xfId="15340"/>
    <cellStyle name="Check Cell 21 12 5" xfId="15341"/>
    <cellStyle name="Check Cell 21 13" xfId="15342"/>
    <cellStyle name="Check Cell 21 13 2" xfId="15343"/>
    <cellStyle name="Check Cell 21 13 2 2" xfId="15344"/>
    <cellStyle name="Check Cell 21 13 3" xfId="15345"/>
    <cellStyle name="Check Cell 21 13 3 2" xfId="15346"/>
    <cellStyle name="Check Cell 21 13 4" xfId="15347"/>
    <cellStyle name="Check Cell 21 13 4 2" xfId="15348"/>
    <cellStyle name="Check Cell 21 13 5" xfId="15349"/>
    <cellStyle name="Check Cell 21 14" xfId="15350"/>
    <cellStyle name="Check Cell 21 14 2" xfId="15351"/>
    <cellStyle name="Check Cell 21 14 2 2" xfId="15352"/>
    <cellStyle name="Check Cell 21 14 3" xfId="15353"/>
    <cellStyle name="Check Cell 21 14 3 2" xfId="15354"/>
    <cellStyle name="Check Cell 21 14 4" xfId="15355"/>
    <cellStyle name="Check Cell 21 14 4 2" xfId="15356"/>
    <cellStyle name="Check Cell 21 14 5" xfId="15357"/>
    <cellStyle name="Check Cell 21 15" xfId="15358"/>
    <cellStyle name="Check Cell 21 15 2" xfId="15359"/>
    <cellStyle name="Check Cell 21 15 2 2" xfId="15360"/>
    <cellStyle name="Check Cell 21 15 3" xfId="15361"/>
    <cellStyle name="Check Cell 21 15 3 2" xfId="15362"/>
    <cellStyle name="Check Cell 21 15 4" xfId="15363"/>
    <cellStyle name="Check Cell 21 15 4 2" xfId="15364"/>
    <cellStyle name="Check Cell 21 15 5" xfId="15365"/>
    <cellStyle name="Check Cell 21 16" xfId="15366"/>
    <cellStyle name="Check Cell 21 16 2" xfId="15367"/>
    <cellStyle name="Check Cell 21 16 2 2" xfId="15368"/>
    <cellStyle name="Check Cell 21 16 3" xfId="15369"/>
    <cellStyle name="Check Cell 21 16 3 2" xfId="15370"/>
    <cellStyle name="Check Cell 21 16 4" xfId="15371"/>
    <cellStyle name="Check Cell 21 16 4 2" xfId="15372"/>
    <cellStyle name="Check Cell 21 16 5" xfId="15373"/>
    <cellStyle name="Check Cell 21 17" xfId="15374"/>
    <cellStyle name="Check Cell 21 17 2" xfId="15375"/>
    <cellStyle name="Check Cell 21 17 2 2" xfId="15376"/>
    <cellStyle name="Check Cell 21 17 3" xfId="15377"/>
    <cellStyle name="Check Cell 21 17 3 2" xfId="15378"/>
    <cellStyle name="Check Cell 21 17 4" xfId="15379"/>
    <cellStyle name="Check Cell 21 17 4 2" xfId="15380"/>
    <cellStyle name="Check Cell 21 17 5" xfId="15381"/>
    <cellStyle name="Check Cell 21 18" xfId="15382"/>
    <cellStyle name="Check Cell 21 18 2" xfId="15383"/>
    <cellStyle name="Check Cell 21 19" xfId="15384"/>
    <cellStyle name="Check Cell 21 19 2" xfId="15385"/>
    <cellStyle name="Check Cell 21 2" xfId="15386"/>
    <cellStyle name="Check Cell 21 2 10" xfId="15387"/>
    <cellStyle name="Check Cell 21 2 10 2" xfId="15388"/>
    <cellStyle name="Check Cell 21 2 10 2 2" xfId="15389"/>
    <cellStyle name="Check Cell 21 2 10 3" xfId="15390"/>
    <cellStyle name="Check Cell 21 2 10 3 2" xfId="15391"/>
    <cellStyle name="Check Cell 21 2 10 4" xfId="15392"/>
    <cellStyle name="Check Cell 21 2 10 4 2" xfId="15393"/>
    <cellStyle name="Check Cell 21 2 10 5" xfId="15394"/>
    <cellStyle name="Check Cell 21 2 11" xfId="15395"/>
    <cellStyle name="Check Cell 21 2 11 2" xfId="15396"/>
    <cellStyle name="Check Cell 21 2 11 2 2" xfId="15397"/>
    <cellStyle name="Check Cell 21 2 11 3" xfId="15398"/>
    <cellStyle name="Check Cell 21 2 11 3 2" xfId="15399"/>
    <cellStyle name="Check Cell 21 2 11 4" xfId="15400"/>
    <cellStyle name="Check Cell 21 2 11 4 2" xfId="15401"/>
    <cellStyle name="Check Cell 21 2 11 5" xfId="15402"/>
    <cellStyle name="Check Cell 21 2 12" xfId="15403"/>
    <cellStyle name="Check Cell 21 2 12 2" xfId="15404"/>
    <cellStyle name="Check Cell 21 2 12 2 2" xfId="15405"/>
    <cellStyle name="Check Cell 21 2 12 3" xfId="15406"/>
    <cellStyle name="Check Cell 21 2 12 3 2" xfId="15407"/>
    <cellStyle name="Check Cell 21 2 12 4" xfId="15408"/>
    <cellStyle name="Check Cell 21 2 12 4 2" xfId="15409"/>
    <cellStyle name="Check Cell 21 2 12 5" xfId="15410"/>
    <cellStyle name="Check Cell 21 2 13" xfId="15411"/>
    <cellStyle name="Check Cell 21 2 13 2" xfId="15412"/>
    <cellStyle name="Check Cell 21 2 13 2 2" xfId="15413"/>
    <cellStyle name="Check Cell 21 2 13 3" xfId="15414"/>
    <cellStyle name="Check Cell 21 2 13 3 2" xfId="15415"/>
    <cellStyle name="Check Cell 21 2 13 4" xfId="15416"/>
    <cellStyle name="Check Cell 21 2 13 4 2" xfId="15417"/>
    <cellStyle name="Check Cell 21 2 13 5" xfId="15418"/>
    <cellStyle name="Check Cell 21 2 14" xfId="15419"/>
    <cellStyle name="Check Cell 21 2 14 2" xfId="15420"/>
    <cellStyle name="Check Cell 21 2 14 2 2" xfId="15421"/>
    <cellStyle name="Check Cell 21 2 14 3" xfId="15422"/>
    <cellStyle name="Check Cell 21 2 14 3 2" xfId="15423"/>
    <cellStyle name="Check Cell 21 2 14 4" xfId="15424"/>
    <cellStyle name="Check Cell 21 2 14 4 2" xfId="15425"/>
    <cellStyle name="Check Cell 21 2 14 5" xfId="15426"/>
    <cellStyle name="Check Cell 21 2 15" xfId="15427"/>
    <cellStyle name="Check Cell 21 2 15 2" xfId="15428"/>
    <cellStyle name="Check Cell 21 2 16" xfId="15429"/>
    <cellStyle name="Check Cell 21 2 16 2" xfId="15430"/>
    <cellStyle name="Check Cell 21 2 17" xfId="15431"/>
    <cellStyle name="Check Cell 21 2 17 2" xfId="15432"/>
    <cellStyle name="Check Cell 21 2 18" xfId="15433"/>
    <cellStyle name="Check Cell 21 2 18 2" xfId="15434"/>
    <cellStyle name="Check Cell 21 2 19" xfId="15435"/>
    <cellStyle name="Check Cell 21 2 19 2" xfId="15436"/>
    <cellStyle name="Check Cell 21 2 2" xfId="15437"/>
    <cellStyle name="Check Cell 21 2 2 2" xfId="15438"/>
    <cellStyle name="Check Cell 21 2 2 2 2" xfId="15439"/>
    <cellStyle name="Check Cell 21 2 2 3" xfId="15440"/>
    <cellStyle name="Check Cell 21 2 2 3 2" xfId="15441"/>
    <cellStyle name="Check Cell 21 2 2 4" xfId="15442"/>
    <cellStyle name="Check Cell 21 2 2 4 2" xfId="15443"/>
    <cellStyle name="Check Cell 21 2 2 5" xfId="15444"/>
    <cellStyle name="Check Cell 21 2 20" xfId="15445"/>
    <cellStyle name="Check Cell 21 2 20 2" xfId="15446"/>
    <cellStyle name="Check Cell 21 2 21" xfId="15447"/>
    <cellStyle name="Check Cell 21 2 22" xfId="15448"/>
    <cellStyle name="Check Cell 21 2 23" xfId="15449"/>
    <cellStyle name="Check Cell 21 2 24" xfId="15450"/>
    <cellStyle name="Check Cell 21 2 25" xfId="15451"/>
    <cellStyle name="Check Cell 21 2 26" xfId="15452"/>
    <cellStyle name="Check Cell 21 2 27" xfId="15453"/>
    <cellStyle name="Check Cell 21 2 28" xfId="15454"/>
    <cellStyle name="Check Cell 21 2 29" xfId="15455"/>
    <cellStyle name="Check Cell 21 2 3" xfId="15456"/>
    <cellStyle name="Check Cell 21 2 3 2" xfId="15457"/>
    <cellStyle name="Check Cell 21 2 3 2 2" xfId="15458"/>
    <cellStyle name="Check Cell 21 2 3 3" xfId="15459"/>
    <cellStyle name="Check Cell 21 2 3 3 2" xfId="15460"/>
    <cellStyle name="Check Cell 21 2 3 4" xfId="15461"/>
    <cellStyle name="Check Cell 21 2 3 4 2" xfId="15462"/>
    <cellStyle name="Check Cell 21 2 3 5" xfId="15463"/>
    <cellStyle name="Check Cell 21 2 30" xfId="15464"/>
    <cellStyle name="Check Cell 21 2 31" xfId="15465"/>
    <cellStyle name="Check Cell 21 2 32" xfId="15466"/>
    <cellStyle name="Check Cell 21 2 33" xfId="15467"/>
    <cellStyle name="Check Cell 21 2 34" xfId="15468"/>
    <cellStyle name="Check Cell 21 2 35" xfId="15469"/>
    <cellStyle name="Check Cell 21 2 36" xfId="15470"/>
    <cellStyle name="Check Cell 21 2 37" xfId="15471"/>
    <cellStyle name="Check Cell 21 2 38" xfId="15472"/>
    <cellStyle name="Check Cell 21 2 39" xfId="15473"/>
    <cellStyle name="Check Cell 21 2 4" xfId="15474"/>
    <cellStyle name="Check Cell 21 2 4 2" xfId="15475"/>
    <cellStyle name="Check Cell 21 2 4 2 2" xfId="15476"/>
    <cellStyle name="Check Cell 21 2 4 3" xfId="15477"/>
    <cellStyle name="Check Cell 21 2 4 3 2" xfId="15478"/>
    <cellStyle name="Check Cell 21 2 4 4" xfId="15479"/>
    <cellStyle name="Check Cell 21 2 4 4 2" xfId="15480"/>
    <cellStyle name="Check Cell 21 2 4 5" xfId="15481"/>
    <cellStyle name="Check Cell 21 2 40" xfId="15482"/>
    <cellStyle name="Check Cell 21 2 41" xfId="15483"/>
    <cellStyle name="Check Cell 21 2 42" xfId="15484"/>
    <cellStyle name="Check Cell 21 2 43" xfId="15485"/>
    <cellStyle name="Check Cell 21 2 44" xfId="15486"/>
    <cellStyle name="Check Cell 21 2 45" xfId="15487"/>
    <cellStyle name="Check Cell 21 2 46" xfId="15488"/>
    <cellStyle name="Check Cell 21 2 47" xfId="15489"/>
    <cellStyle name="Check Cell 21 2 48" xfId="15490"/>
    <cellStyle name="Check Cell 21 2 49" xfId="15491"/>
    <cellStyle name="Check Cell 21 2 5" xfId="15492"/>
    <cellStyle name="Check Cell 21 2 5 2" xfId="15493"/>
    <cellStyle name="Check Cell 21 2 5 2 2" xfId="15494"/>
    <cellStyle name="Check Cell 21 2 5 3" xfId="15495"/>
    <cellStyle name="Check Cell 21 2 5 3 2" xfId="15496"/>
    <cellStyle name="Check Cell 21 2 5 4" xfId="15497"/>
    <cellStyle name="Check Cell 21 2 5 4 2" xfId="15498"/>
    <cellStyle name="Check Cell 21 2 5 5" xfId="15499"/>
    <cellStyle name="Check Cell 21 2 50" xfId="15500"/>
    <cellStyle name="Check Cell 21 2 51" xfId="15501"/>
    <cellStyle name="Check Cell 21 2 6" xfId="15502"/>
    <cellStyle name="Check Cell 21 2 6 2" xfId="15503"/>
    <cellStyle name="Check Cell 21 2 6 2 2" xfId="15504"/>
    <cellStyle name="Check Cell 21 2 6 3" xfId="15505"/>
    <cellStyle name="Check Cell 21 2 6 3 2" xfId="15506"/>
    <cellStyle name="Check Cell 21 2 6 4" xfId="15507"/>
    <cellStyle name="Check Cell 21 2 6 4 2" xfId="15508"/>
    <cellStyle name="Check Cell 21 2 6 5" xfId="15509"/>
    <cellStyle name="Check Cell 21 2 7" xfId="15510"/>
    <cellStyle name="Check Cell 21 2 7 2" xfId="15511"/>
    <cellStyle name="Check Cell 21 2 7 2 2" xfId="15512"/>
    <cellStyle name="Check Cell 21 2 7 3" xfId="15513"/>
    <cellStyle name="Check Cell 21 2 7 3 2" xfId="15514"/>
    <cellStyle name="Check Cell 21 2 7 4" xfId="15515"/>
    <cellStyle name="Check Cell 21 2 7 4 2" xfId="15516"/>
    <cellStyle name="Check Cell 21 2 7 5" xfId="15517"/>
    <cellStyle name="Check Cell 21 2 8" xfId="15518"/>
    <cellStyle name="Check Cell 21 2 8 2" xfId="15519"/>
    <cellStyle name="Check Cell 21 2 8 2 2" xfId="15520"/>
    <cellStyle name="Check Cell 21 2 8 3" xfId="15521"/>
    <cellStyle name="Check Cell 21 2 8 3 2" xfId="15522"/>
    <cellStyle name="Check Cell 21 2 8 4" xfId="15523"/>
    <cellStyle name="Check Cell 21 2 8 4 2" xfId="15524"/>
    <cellStyle name="Check Cell 21 2 8 5" xfId="15525"/>
    <cellStyle name="Check Cell 21 2 9" xfId="15526"/>
    <cellStyle name="Check Cell 21 2 9 2" xfId="15527"/>
    <cellStyle name="Check Cell 21 2 9 2 2" xfId="15528"/>
    <cellStyle name="Check Cell 21 2 9 3" xfId="15529"/>
    <cellStyle name="Check Cell 21 2 9 3 2" xfId="15530"/>
    <cellStyle name="Check Cell 21 2 9 4" xfId="15531"/>
    <cellStyle name="Check Cell 21 2 9 4 2" xfId="15532"/>
    <cellStyle name="Check Cell 21 2 9 5" xfId="15533"/>
    <cellStyle name="Check Cell 21 20" xfId="15534"/>
    <cellStyle name="Check Cell 21 20 2" xfId="15535"/>
    <cellStyle name="Check Cell 21 21" xfId="15536"/>
    <cellStyle name="Check Cell 21 21 2" xfId="15537"/>
    <cellStyle name="Check Cell 21 22" xfId="15538"/>
    <cellStyle name="Check Cell 21 22 2" xfId="15539"/>
    <cellStyle name="Check Cell 21 23" xfId="15540"/>
    <cellStyle name="Check Cell 21 23 2" xfId="15541"/>
    <cellStyle name="Check Cell 21 24" xfId="15542"/>
    <cellStyle name="Check Cell 21 25" xfId="15543"/>
    <cellStyle name="Check Cell 21 26" xfId="15544"/>
    <cellStyle name="Check Cell 21 27" xfId="15545"/>
    <cellStyle name="Check Cell 21 28" xfId="15546"/>
    <cellStyle name="Check Cell 21 29" xfId="15547"/>
    <cellStyle name="Check Cell 21 3" xfId="15548"/>
    <cellStyle name="Check Cell 21 3 10" xfId="15549"/>
    <cellStyle name="Check Cell 21 3 10 2" xfId="15550"/>
    <cellStyle name="Check Cell 21 3 10 2 2" xfId="15551"/>
    <cellStyle name="Check Cell 21 3 10 3" xfId="15552"/>
    <cellStyle name="Check Cell 21 3 10 3 2" xfId="15553"/>
    <cellStyle name="Check Cell 21 3 10 4" xfId="15554"/>
    <cellStyle name="Check Cell 21 3 10 4 2" xfId="15555"/>
    <cellStyle name="Check Cell 21 3 10 5" xfId="15556"/>
    <cellStyle name="Check Cell 21 3 11" xfId="15557"/>
    <cellStyle name="Check Cell 21 3 11 2" xfId="15558"/>
    <cellStyle name="Check Cell 21 3 11 2 2" xfId="15559"/>
    <cellStyle name="Check Cell 21 3 11 3" xfId="15560"/>
    <cellStyle name="Check Cell 21 3 11 3 2" xfId="15561"/>
    <cellStyle name="Check Cell 21 3 11 4" xfId="15562"/>
    <cellStyle name="Check Cell 21 3 11 4 2" xfId="15563"/>
    <cellStyle name="Check Cell 21 3 11 5" xfId="15564"/>
    <cellStyle name="Check Cell 21 3 12" xfId="15565"/>
    <cellStyle name="Check Cell 21 3 12 2" xfId="15566"/>
    <cellStyle name="Check Cell 21 3 12 2 2" xfId="15567"/>
    <cellStyle name="Check Cell 21 3 12 3" xfId="15568"/>
    <cellStyle name="Check Cell 21 3 12 3 2" xfId="15569"/>
    <cellStyle name="Check Cell 21 3 12 4" xfId="15570"/>
    <cellStyle name="Check Cell 21 3 12 4 2" xfId="15571"/>
    <cellStyle name="Check Cell 21 3 12 5" xfId="15572"/>
    <cellStyle name="Check Cell 21 3 13" xfId="15573"/>
    <cellStyle name="Check Cell 21 3 13 2" xfId="15574"/>
    <cellStyle name="Check Cell 21 3 13 2 2" xfId="15575"/>
    <cellStyle name="Check Cell 21 3 13 3" xfId="15576"/>
    <cellStyle name="Check Cell 21 3 13 3 2" xfId="15577"/>
    <cellStyle name="Check Cell 21 3 13 4" xfId="15578"/>
    <cellStyle name="Check Cell 21 3 13 4 2" xfId="15579"/>
    <cellStyle name="Check Cell 21 3 13 5" xfId="15580"/>
    <cellStyle name="Check Cell 21 3 14" xfId="15581"/>
    <cellStyle name="Check Cell 21 3 14 2" xfId="15582"/>
    <cellStyle name="Check Cell 21 3 14 2 2" xfId="15583"/>
    <cellStyle name="Check Cell 21 3 14 3" xfId="15584"/>
    <cellStyle name="Check Cell 21 3 14 3 2" xfId="15585"/>
    <cellStyle name="Check Cell 21 3 14 4" xfId="15586"/>
    <cellStyle name="Check Cell 21 3 14 4 2" xfId="15587"/>
    <cellStyle name="Check Cell 21 3 14 5" xfId="15588"/>
    <cellStyle name="Check Cell 21 3 15" xfId="15589"/>
    <cellStyle name="Check Cell 21 3 15 2" xfId="15590"/>
    <cellStyle name="Check Cell 21 3 16" xfId="15591"/>
    <cellStyle name="Check Cell 21 3 16 2" xfId="15592"/>
    <cellStyle name="Check Cell 21 3 17" xfId="15593"/>
    <cellStyle name="Check Cell 21 3 17 2" xfId="15594"/>
    <cellStyle name="Check Cell 21 3 18" xfId="15595"/>
    <cellStyle name="Check Cell 21 3 18 2" xfId="15596"/>
    <cellStyle name="Check Cell 21 3 19" xfId="15597"/>
    <cellStyle name="Check Cell 21 3 19 2" xfId="15598"/>
    <cellStyle name="Check Cell 21 3 2" xfId="15599"/>
    <cellStyle name="Check Cell 21 3 2 2" xfId="15600"/>
    <cellStyle name="Check Cell 21 3 2 2 2" xfId="15601"/>
    <cellStyle name="Check Cell 21 3 2 3" xfId="15602"/>
    <cellStyle name="Check Cell 21 3 2 3 2" xfId="15603"/>
    <cellStyle name="Check Cell 21 3 2 4" xfId="15604"/>
    <cellStyle name="Check Cell 21 3 2 4 2" xfId="15605"/>
    <cellStyle name="Check Cell 21 3 2 5" xfId="15606"/>
    <cellStyle name="Check Cell 21 3 20" xfId="15607"/>
    <cellStyle name="Check Cell 21 3 20 2" xfId="15608"/>
    <cellStyle name="Check Cell 21 3 21" xfId="15609"/>
    <cellStyle name="Check Cell 21 3 22" xfId="15610"/>
    <cellStyle name="Check Cell 21 3 23" xfId="15611"/>
    <cellStyle name="Check Cell 21 3 24" xfId="15612"/>
    <cellStyle name="Check Cell 21 3 25" xfId="15613"/>
    <cellStyle name="Check Cell 21 3 26" xfId="15614"/>
    <cellStyle name="Check Cell 21 3 27" xfId="15615"/>
    <cellStyle name="Check Cell 21 3 28" xfId="15616"/>
    <cellStyle name="Check Cell 21 3 29" xfId="15617"/>
    <cellStyle name="Check Cell 21 3 3" xfId="15618"/>
    <cellStyle name="Check Cell 21 3 3 2" xfId="15619"/>
    <cellStyle name="Check Cell 21 3 3 2 2" xfId="15620"/>
    <cellStyle name="Check Cell 21 3 3 3" xfId="15621"/>
    <cellStyle name="Check Cell 21 3 3 3 2" xfId="15622"/>
    <cellStyle name="Check Cell 21 3 3 4" xfId="15623"/>
    <cellStyle name="Check Cell 21 3 3 4 2" xfId="15624"/>
    <cellStyle name="Check Cell 21 3 3 5" xfId="15625"/>
    <cellStyle name="Check Cell 21 3 30" xfId="15626"/>
    <cellStyle name="Check Cell 21 3 31" xfId="15627"/>
    <cellStyle name="Check Cell 21 3 32" xfId="15628"/>
    <cellStyle name="Check Cell 21 3 33" xfId="15629"/>
    <cellStyle name="Check Cell 21 3 34" xfId="15630"/>
    <cellStyle name="Check Cell 21 3 35" xfId="15631"/>
    <cellStyle name="Check Cell 21 3 36" xfId="15632"/>
    <cellStyle name="Check Cell 21 3 37" xfId="15633"/>
    <cellStyle name="Check Cell 21 3 38" xfId="15634"/>
    <cellStyle name="Check Cell 21 3 39" xfId="15635"/>
    <cellStyle name="Check Cell 21 3 4" xfId="15636"/>
    <cellStyle name="Check Cell 21 3 4 2" xfId="15637"/>
    <cellStyle name="Check Cell 21 3 4 2 2" xfId="15638"/>
    <cellStyle name="Check Cell 21 3 4 3" xfId="15639"/>
    <cellStyle name="Check Cell 21 3 4 3 2" xfId="15640"/>
    <cellStyle name="Check Cell 21 3 4 4" xfId="15641"/>
    <cellStyle name="Check Cell 21 3 4 4 2" xfId="15642"/>
    <cellStyle name="Check Cell 21 3 4 5" xfId="15643"/>
    <cellStyle name="Check Cell 21 3 40" xfId="15644"/>
    <cellStyle name="Check Cell 21 3 41" xfId="15645"/>
    <cellStyle name="Check Cell 21 3 42" xfId="15646"/>
    <cellStyle name="Check Cell 21 3 43" xfId="15647"/>
    <cellStyle name="Check Cell 21 3 44" xfId="15648"/>
    <cellStyle name="Check Cell 21 3 45" xfId="15649"/>
    <cellStyle name="Check Cell 21 3 46" xfId="15650"/>
    <cellStyle name="Check Cell 21 3 47" xfId="15651"/>
    <cellStyle name="Check Cell 21 3 48" xfId="15652"/>
    <cellStyle name="Check Cell 21 3 49" xfId="15653"/>
    <cellStyle name="Check Cell 21 3 5" xfId="15654"/>
    <cellStyle name="Check Cell 21 3 5 2" xfId="15655"/>
    <cellStyle name="Check Cell 21 3 5 2 2" xfId="15656"/>
    <cellStyle name="Check Cell 21 3 5 3" xfId="15657"/>
    <cellStyle name="Check Cell 21 3 5 3 2" xfId="15658"/>
    <cellStyle name="Check Cell 21 3 5 4" xfId="15659"/>
    <cellStyle name="Check Cell 21 3 5 4 2" xfId="15660"/>
    <cellStyle name="Check Cell 21 3 5 5" xfId="15661"/>
    <cellStyle name="Check Cell 21 3 50" xfId="15662"/>
    <cellStyle name="Check Cell 21 3 51" xfId="15663"/>
    <cellStyle name="Check Cell 21 3 6" xfId="15664"/>
    <cellStyle name="Check Cell 21 3 6 2" xfId="15665"/>
    <cellStyle name="Check Cell 21 3 6 2 2" xfId="15666"/>
    <cellStyle name="Check Cell 21 3 6 3" xfId="15667"/>
    <cellStyle name="Check Cell 21 3 6 3 2" xfId="15668"/>
    <cellStyle name="Check Cell 21 3 6 4" xfId="15669"/>
    <cellStyle name="Check Cell 21 3 6 4 2" xfId="15670"/>
    <cellStyle name="Check Cell 21 3 6 5" xfId="15671"/>
    <cellStyle name="Check Cell 21 3 7" xfId="15672"/>
    <cellStyle name="Check Cell 21 3 7 2" xfId="15673"/>
    <cellStyle name="Check Cell 21 3 7 2 2" xfId="15674"/>
    <cellStyle name="Check Cell 21 3 7 3" xfId="15675"/>
    <cellStyle name="Check Cell 21 3 7 3 2" xfId="15676"/>
    <cellStyle name="Check Cell 21 3 7 4" xfId="15677"/>
    <cellStyle name="Check Cell 21 3 7 4 2" xfId="15678"/>
    <cellStyle name="Check Cell 21 3 7 5" xfId="15679"/>
    <cellStyle name="Check Cell 21 3 8" xfId="15680"/>
    <cellStyle name="Check Cell 21 3 8 2" xfId="15681"/>
    <cellStyle name="Check Cell 21 3 8 2 2" xfId="15682"/>
    <cellStyle name="Check Cell 21 3 8 3" xfId="15683"/>
    <cellStyle name="Check Cell 21 3 8 3 2" xfId="15684"/>
    <cellStyle name="Check Cell 21 3 8 4" xfId="15685"/>
    <cellStyle name="Check Cell 21 3 8 4 2" xfId="15686"/>
    <cellStyle name="Check Cell 21 3 8 5" xfId="15687"/>
    <cellStyle name="Check Cell 21 3 9" xfId="15688"/>
    <cellStyle name="Check Cell 21 3 9 2" xfId="15689"/>
    <cellStyle name="Check Cell 21 3 9 2 2" xfId="15690"/>
    <cellStyle name="Check Cell 21 3 9 3" xfId="15691"/>
    <cellStyle name="Check Cell 21 3 9 3 2" xfId="15692"/>
    <cellStyle name="Check Cell 21 3 9 4" xfId="15693"/>
    <cellStyle name="Check Cell 21 3 9 4 2" xfId="15694"/>
    <cellStyle name="Check Cell 21 3 9 5" xfId="15695"/>
    <cellStyle name="Check Cell 21 30" xfId="15696"/>
    <cellStyle name="Check Cell 21 31" xfId="15697"/>
    <cellStyle name="Check Cell 21 32" xfId="15698"/>
    <cellStyle name="Check Cell 21 33" xfId="15699"/>
    <cellStyle name="Check Cell 21 34" xfId="15700"/>
    <cellStyle name="Check Cell 21 35" xfId="15701"/>
    <cellStyle name="Check Cell 21 36" xfId="15702"/>
    <cellStyle name="Check Cell 21 37" xfId="15703"/>
    <cellStyle name="Check Cell 21 38" xfId="15704"/>
    <cellStyle name="Check Cell 21 39" xfId="15705"/>
    <cellStyle name="Check Cell 21 4" xfId="15706"/>
    <cellStyle name="Check Cell 21 4 10" xfId="15707"/>
    <cellStyle name="Check Cell 21 4 10 2" xfId="15708"/>
    <cellStyle name="Check Cell 21 4 10 2 2" xfId="15709"/>
    <cellStyle name="Check Cell 21 4 10 3" xfId="15710"/>
    <cellStyle name="Check Cell 21 4 10 3 2" xfId="15711"/>
    <cellStyle name="Check Cell 21 4 10 4" xfId="15712"/>
    <cellStyle name="Check Cell 21 4 10 4 2" xfId="15713"/>
    <cellStyle name="Check Cell 21 4 10 5" xfId="15714"/>
    <cellStyle name="Check Cell 21 4 11" xfId="15715"/>
    <cellStyle name="Check Cell 21 4 11 2" xfId="15716"/>
    <cellStyle name="Check Cell 21 4 11 2 2" xfId="15717"/>
    <cellStyle name="Check Cell 21 4 11 3" xfId="15718"/>
    <cellStyle name="Check Cell 21 4 11 3 2" xfId="15719"/>
    <cellStyle name="Check Cell 21 4 11 4" xfId="15720"/>
    <cellStyle name="Check Cell 21 4 11 4 2" xfId="15721"/>
    <cellStyle name="Check Cell 21 4 11 5" xfId="15722"/>
    <cellStyle name="Check Cell 21 4 12" xfId="15723"/>
    <cellStyle name="Check Cell 21 4 12 2" xfId="15724"/>
    <cellStyle name="Check Cell 21 4 12 2 2" xfId="15725"/>
    <cellStyle name="Check Cell 21 4 12 3" xfId="15726"/>
    <cellStyle name="Check Cell 21 4 12 3 2" xfId="15727"/>
    <cellStyle name="Check Cell 21 4 12 4" xfId="15728"/>
    <cellStyle name="Check Cell 21 4 12 4 2" xfId="15729"/>
    <cellStyle name="Check Cell 21 4 12 5" xfId="15730"/>
    <cellStyle name="Check Cell 21 4 13" xfId="15731"/>
    <cellStyle name="Check Cell 21 4 13 2" xfId="15732"/>
    <cellStyle name="Check Cell 21 4 13 2 2" xfId="15733"/>
    <cellStyle name="Check Cell 21 4 13 3" xfId="15734"/>
    <cellStyle name="Check Cell 21 4 13 3 2" xfId="15735"/>
    <cellStyle name="Check Cell 21 4 13 4" xfId="15736"/>
    <cellStyle name="Check Cell 21 4 13 4 2" xfId="15737"/>
    <cellStyle name="Check Cell 21 4 13 5" xfId="15738"/>
    <cellStyle name="Check Cell 21 4 14" xfId="15739"/>
    <cellStyle name="Check Cell 21 4 14 2" xfId="15740"/>
    <cellStyle name="Check Cell 21 4 14 2 2" xfId="15741"/>
    <cellStyle name="Check Cell 21 4 14 3" xfId="15742"/>
    <cellStyle name="Check Cell 21 4 14 3 2" xfId="15743"/>
    <cellStyle name="Check Cell 21 4 14 4" xfId="15744"/>
    <cellStyle name="Check Cell 21 4 14 4 2" xfId="15745"/>
    <cellStyle name="Check Cell 21 4 14 5" xfId="15746"/>
    <cellStyle name="Check Cell 21 4 15" xfId="15747"/>
    <cellStyle name="Check Cell 21 4 15 2" xfId="15748"/>
    <cellStyle name="Check Cell 21 4 16" xfId="15749"/>
    <cellStyle name="Check Cell 21 4 16 2" xfId="15750"/>
    <cellStyle name="Check Cell 21 4 17" xfId="15751"/>
    <cellStyle name="Check Cell 21 4 17 2" xfId="15752"/>
    <cellStyle name="Check Cell 21 4 18" xfId="15753"/>
    <cellStyle name="Check Cell 21 4 18 2" xfId="15754"/>
    <cellStyle name="Check Cell 21 4 19" xfId="15755"/>
    <cellStyle name="Check Cell 21 4 19 2" xfId="15756"/>
    <cellStyle name="Check Cell 21 4 2" xfId="15757"/>
    <cellStyle name="Check Cell 21 4 2 2" xfId="15758"/>
    <cellStyle name="Check Cell 21 4 2 2 2" xfId="15759"/>
    <cellStyle name="Check Cell 21 4 2 3" xfId="15760"/>
    <cellStyle name="Check Cell 21 4 2 3 2" xfId="15761"/>
    <cellStyle name="Check Cell 21 4 2 4" xfId="15762"/>
    <cellStyle name="Check Cell 21 4 2 4 2" xfId="15763"/>
    <cellStyle name="Check Cell 21 4 2 5" xfId="15764"/>
    <cellStyle name="Check Cell 21 4 20" xfId="15765"/>
    <cellStyle name="Check Cell 21 4 20 2" xfId="15766"/>
    <cellStyle name="Check Cell 21 4 21" xfId="15767"/>
    <cellStyle name="Check Cell 21 4 22" xfId="15768"/>
    <cellStyle name="Check Cell 21 4 23" xfId="15769"/>
    <cellStyle name="Check Cell 21 4 24" xfId="15770"/>
    <cellStyle name="Check Cell 21 4 25" xfId="15771"/>
    <cellStyle name="Check Cell 21 4 26" xfId="15772"/>
    <cellStyle name="Check Cell 21 4 27" xfId="15773"/>
    <cellStyle name="Check Cell 21 4 28" xfId="15774"/>
    <cellStyle name="Check Cell 21 4 29" xfId="15775"/>
    <cellStyle name="Check Cell 21 4 3" xfId="15776"/>
    <cellStyle name="Check Cell 21 4 3 2" xfId="15777"/>
    <cellStyle name="Check Cell 21 4 3 2 2" xfId="15778"/>
    <cellStyle name="Check Cell 21 4 3 3" xfId="15779"/>
    <cellStyle name="Check Cell 21 4 3 3 2" xfId="15780"/>
    <cellStyle name="Check Cell 21 4 3 4" xfId="15781"/>
    <cellStyle name="Check Cell 21 4 3 4 2" xfId="15782"/>
    <cellStyle name="Check Cell 21 4 3 5" xfId="15783"/>
    <cellStyle name="Check Cell 21 4 30" xfId="15784"/>
    <cellStyle name="Check Cell 21 4 31" xfId="15785"/>
    <cellStyle name="Check Cell 21 4 32" xfId="15786"/>
    <cellStyle name="Check Cell 21 4 33" xfId="15787"/>
    <cellStyle name="Check Cell 21 4 34" xfId="15788"/>
    <cellStyle name="Check Cell 21 4 35" xfId="15789"/>
    <cellStyle name="Check Cell 21 4 36" xfId="15790"/>
    <cellStyle name="Check Cell 21 4 37" xfId="15791"/>
    <cellStyle name="Check Cell 21 4 38" xfId="15792"/>
    <cellStyle name="Check Cell 21 4 39" xfId="15793"/>
    <cellStyle name="Check Cell 21 4 4" xfId="15794"/>
    <cellStyle name="Check Cell 21 4 4 2" xfId="15795"/>
    <cellStyle name="Check Cell 21 4 4 2 2" xfId="15796"/>
    <cellStyle name="Check Cell 21 4 4 3" xfId="15797"/>
    <cellStyle name="Check Cell 21 4 4 3 2" xfId="15798"/>
    <cellStyle name="Check Cell 21 4 4 4" xfId="15799"/>
    <cellStyle name="Check Cell 21 4 4 4 2" xfId="15800"/>
    <cellStyle name="Check Cell 21 4 4 5" xfId="15801"/>
    <cellStyle name="Check Cell 21 4 40" xfId="15802"/>
    <cellStyle name="Check Cell 21 4 41" xfId="15803"/>
    <cellStyle name="Check Cell 21 4 42" xfId="15804"/>
    <cellStyle name="Check Cell 21 4 43" xfId="15805"/>
    <cellStyle name="Check Cell 21 4 44" xfId="15806"/>
    <cellStyle name="Check Cell 21 4 45" xfId="15807"/>
    <cellStyle name="Check Cell 21 4 46" xfId="15808"/>
    <cellStyle name="Check Cell 21 4 47" xfId="15809"/>
    <cellStyle name="Check Cell 21 4 48" xfId="15810"/>
    <cellStyle name="Check Cell 21 4 49" xfId="15811"/>
    <cellStyle name="Check Cell 21 4 5" xfId="15812"/>
    <cellStyle name="Check Cell 21 4 5 2" xfId="15813"/>
    <cellStyle name="Check Cell 21 4 5 2 2" xfId="15814"/>
    <cellStyle name="Check Cell 21 4 5 3" xfId="15815"/>
    <cellStyle name="Check Cell 21 4 5 3 2" xfId="15816"/>
    <cellStyle name="Check Cell 21 4 5 4" xfId="15817"/>
    <cellStyle name="Check Cell 21 4 5 4 2" xfId="15818"/>
    <cellStyle name="Check Cell 21 4 5 5" xfId="15819"/>
    <cellStyle name="Check Cell 21 4 50" xfId="15820"/>
    <cellStyle name="Check Cell 21 4 51" xfId="15821"/>
    <cellStyle name="Check Cell 21 4 6" xfId="15822"/>
    <cellStyle name="Check Cell 21 4 6 2" xfId="15823"/>
    <cellStyle name="Check Cell 21 4 6 2 2" xfId="15824"/>
    <cellStyle name="Check Cell 21 4 6 3" xfId="15825"/>
    <cellStyle name="Check Cell 21 4 6 3 2" xfId="15826"/>
    <cellStyle name="Check Cell 21 4 6 4" xfId="15827"/>
    <cellStyle name="Check Cell 21 4 6 4 2" xfId="15828"/>
    <cellStyle name="Check Cell 21 4 6 5" xfId="15829"/>
    <cellStyle name="Check Cell 21 4 7" xfId="15830"/>
    <cellStyle name="Check Cell 21 4 7 2" xfId="15831"/>
    <cellStyle name="Check Cell 21 4 7 2 2" xfId="15832"/>
    <cellStyle name="Check Cell 21 4 7 3" xfId="15833"/>
    <cellStyle name="Check Cell 21 4 7 3 2" xfId="15834"/>
    <cellStyle name="Check Cell 21 4 7 4" xfId="15835"/>
    <cellStyle name="Check Cell 21 4 7 4 2" xfId="15836"/>
    <cellStyle name="Check Cell 21 4 7 5" xfId="15837"/>
    <cellStyle name="Check Cell 21 4 8" xfId="15838"/>
    <cellStyle name="Check Cell 21 4 8 2" xfId="15839"/>
    <cellStyle name="Check Cell 21 4 8 2 2" xfId="15840"/>
    <cellStyle name="Check Cell 21 4 8 3" xfId="15841"/>
    <cellStyle name="Check Cell 21 4 8 3 2" xfId="15842"/>
    <cellStyle name="Check Cell 21 4 8 4" xfId="15843"/>
    <cellStyle name="Check Cell 21 4 8 4 2" xfId="15844"/>
    <cellStyle name="Check Cell 21 4 8 5" xfId="15845"/>
    <cellStyle name="Check Cell 21 4 9" xfId="15846"/>
    <cellStyle name="Check Cell 21 4 9 2" xfId="15847"/>
    <cellStyle name="Check Cell 21 4 9 2 2" xfId="15848"/>
    <cellStyle name="Check Cell 21 4 9 3" xfId="15849"/>
    <cellStyle name="Check Cell 21 4 9 3 2" xfId="15850"/>
    <cellStyle name="Check Cell 21 4 9 4" xfId="15851"/>
    <cellStyle name="Check Cell 21 4 9 4 2" xfId="15852"/>
    <cellStyle name="Check Cell 21 4 9 5" xfId="15853"/>
    <cellStyle name="Check Cell 21 40" xfId="15854"/>
    <cellStyle name="Check Cell 21 41" xfId="15855"/>
    <cellStyle name="Check Cell 21 42" xfId="15856"/>
    <cellStyle name="Check Cell 21 43" xfId="15857"/>
    <cellStyle name="Check Cell 21 44" xfId="15858"/>
    <cellStyle name="Check Cell 21 45" xfId="15859"/>
    <cellStyle name="Check Cell 21 46" xfId="15860"/>
    <cellStyle name="Check Cell 21 47" xfId="15861"/>
    <cellStyle name="Check Cell 21 48" xfId="15862"/>
    <cellStyle name="Check Cell 21 49" xfId="15863"/>
    <cellStyle name="Check Cell 21 5" xfId="15864"/>
    <cellStyle name="Check Cell 21 5 2" xfId="15865"/>
    <cellStyle name="Check Cell 21 5 2 2" xfId="15866"/>
    <cellStyle name="Check Cell 21 5 3" xfId="15867"/>
    <cellStyle name="Check Cell 21 5 3 2" xfId="15868"/>
    <cellStyle name="Check Cell 21 5 4" xfId="15869"/>
    <cellStyle name="Check Cell 21 5 4 2" xfId="15870"/>
    <cellStyle name="Check Cell 21 5 5" xfId="15871"/>
    <cellStyle name="Check Cell 21 50" xfId="15872"/>
    <cellStyle name="Check Cell 21 51" xfId="15873"/>
    <cellStyle name="Check Cell 21 52" xfId="15874"/>
    <cellStyle name="Check Cell 21 53" xfId="15875"/>
    <cellStyle name="Check Cell 21 54" xfId="15876"/>
    <cellStyle name="Check Cell 21 6" xfId="15877"/>
    <cellStyle name="Check Cell 21 6 2" xfId="15878"/>
    <cellStyle name="Check Cell 21 6 2 2" xfId="15879"/>
    <cellStyle name="Check Cell 21 6 3" xfId="15880"/>
    <cellStyle name="Check Cell 21 6 3 2" xfId="15881"/>
    <cellStyle name="Check Cell 21 6 4" xfId="15882"/>
    <cellStyle name="Check Cell 21 6 4 2" xfId="15883"/>
    <cellStyle name="Check Cell 21 6 5" xfId="15884"/>
    <cellStyle name="Check Cell 21 7" xfId="15885"/>
    <cellStyle name="Check Cell 21 7 2" xfId="15886"/>
    <cellStyle name="Check Cell 21 7 2 2" xfId="15887"/>
    <cellStyle name="Check Cell 21 7 3" xfId="15888"/>
    <cellStyle name="Check Cell 21 7 3 2" xfId="15889"/>
    <cellStyle name="Check Cell 21 7 4" xfId="15890"/>
    <cellStyle name="Check Cell 21 7 4 2" xfId="15891"/>
    <cellStyle name="Check Cell 21 7 5" xfId="15892"/>
    <cellStyle name="Check Cell 21 8" xfId="15893"/>
    <cellStyle name="Check Cell 21 8 2" xfId="15894"/>
    <cellStyle name="Check Cell 21 8 2 2" xfId="15895"/>
    <cellStyle name="Check Cell 21 8 3" xfId="15896"/>
    <cellStyle name="Check Cell 21 8 3 2" xfId="15897"/>
    <cellStyle name="Check Cell 21 8 4" xfId="15898"/>
    <cellStyle name="Check Cell 21 8 4 2" xfId="15899"/>
    <cellStyle name="Check Cell 21 8 5" xfId="15900"/>
    <cellStyle name="Check Cell 21 9" xfId="15901"/>
    <cellStyle name="Check Cell 21 9 2" xfId="15902"/>
    <cellStyle name="Check Cell 21 9 2 2" xfId="15903"/>
    <cellStyle name="Check Cell 21 9 3" xfId="15904"/>
    <cellStyle name="Check Cell 21 9 3 2" xfId="15905"/>
    <cellStyle name="Check Cell 21 9 4" xfId="15906"/>
    <cellStyle name="Check Cell 21 9 4 2" xfId="15907"/>
    <cellStyle name="Check Cell 21 9 5" xfId="15908"/>
    <cellStyle name="Check Cell 22" xfId="15909"/>
    <cellStyle name="Check Cell 22 10" xfId="15910"/>
    <cellStyle name="Check Cell 22 10 2" xfId="15911"/>
    <cellStyle name="Check Cell 22 10 2 2" xfId="15912"/>
    <cellStyle name="Check Cell 22 10 3" xfId="15913"/>
    <cellStyle name="Check Cell 22 10 3 2" xfId="15914"/>
    <cellStyle name="Check Cell 22 10 4" xfId="15915"/>
    <cellStyle name="Check Cell 22 10 4 2" xfId="15916"/>
    <cellStyle name="Check Cell 22 10 5" xfId="15917"/>
    <cellStyle name="Check Cell 22 11" xfId="15918"/>
    <cellStyle name="Check Cell 22 11 2" xfId="15919"/>
    <cellStyle name="Check Cell 22 11 2 2" xfId="15920"/>
    <cellStyle name="Check Cell 22 11 3" xfId="15921"/>
    <cellStyle name="Check Cell 22 11 3 2" xfId="15922"/>
    <cellStyle name="Check Cell 22 11 4" xfId="15923"/>
    <cellStyle name="Check Cell 22 11 4 2" xfId="15924"/>
    <cellStyle name="Check Cell 22 11 5" xfId="15925"/>
    <cellStyle name="Check Cell 22 12" xfId="15926"/>
    <cellStyle name="Check Cell 22 12 2" xfId="15927"/>
    <cellStyle name="Check Cell 22 12 2 2" xfId="15928"/>
    <cellStyle name="Check Cell 22 12 3" xfId="15929"/>
    <cellStyle name="Check Cell 22 12 3 2" xfId="15930"/>
    <cellStyle name="Check Cell 22 12 4" xfId="15931"/>
    <cellStyle name="Check Cell 22 12 4 2" xfId="15932"/>
    <cellStyle name="Check Cell 22 12 5" xfId="15933"/>
    <cellStyle name="Check Cell 22 13" xfId="15934"/>
    <cellStyle name="Check Cell 22 13 2" xfId="15935"/>
    <cellStyle name="Check Cell 22 13 2 2" xfId="15936"/>
    <cellStyle name="Check Cell 22 13 3" xfId="15937"/>
    <cellStyle name="Check Cell 22 13 3 2" xfId="15938"/>
    <cellStyle name="Check Cell 22 13 4" xfId="15939"/>
    <cellStyle name="Check Cell 22 13 4 2" xfId="15940"/>
    <cellStyle name="Check Cell 22 13 5" xfId="15941"/>
    <cellStyle name="Check Cell 22 14" xfId="15942"/>
    <cellStyle name="Check Cell 22 14 2" xfId="15943"/>
    <cellStyle name="Check Cell 22 14 2 2" xfId="15944"/>
    <cellStyle name="Check Cell 22 14 3" xfId="15945"/>
    <cellStyle name="Check Cell 22 14 3 2" xfId="15946"/>
    <cellStyle name="Check Cell 22 14 4" xfId="15947"/>
    <cellStyle name="Check Cell 22 14 4 2" xfId="15948"/>
    <cellStyle name="Check Cell 22 14 5" xfId="15949"/>
    <cellStyle name="Check Cell 22 15" xfId="15950"/>
    <cellStyle name="Check Cell 22 15 2" xfId="15951"/>
    <cellStyle name="Check Cell 22 15 2 2" xfId="15952"/>
    <cellStyle name="Check Cell 22 15 3" xfId="15953"/>
    <cellStyle name="Check Cell 22 15 3 2" xfId="15954"/>
    <cellStyle name="Check Cell 22 15 4" xfId="15955"/>
    <cellStyle name="Check Cell 22 15 4 2" xfId="15956"/>
    <cellStyle name="Check Cell 22 15 5" xfId="15957"/>
    <cellStyle name="Check Cell 22 16" xfId="15958"/>
    <cellStyle name="Check Cell 22 16 2" xfId="15959"/>
    <cellStyle name="Check Cell 22 16 2 2" xfId="15960"/>
    <cellStyle name="Check Cell 22 16 3" xfId="15961"/>
    <cellStyle name="Check Cell 22 16 3 2" xfId="15962"/>
    <cellStyle name="Check Cell 22 16 4" xfId="15963"/>
    <cellStyle name="Check Cell 22 16 4 2" xfId="15964"/>
    <cellStyle name="Check Cell 22 16 5" xfId="15965"/>
    <cellStyle name="Check Cell 22 17" xfId="15966"/>
    <cellStyle name="Check Cell 22 17 2" xfId="15967"/>
    <cellStyle name="Check Cell 22 17 2 2" xfId="15968"/>
    <cellStyle name="Check Cell 22 17 3" xfId="15969"/>
    <cellStyle name="Check Cell 22 17 3 2" xfId="15970"/>
    <cellStyle name="Check Cell 22 17 4" xfId="15971"/>
    <cellStyle name="Check Cell 22 17 4 2" xfId="15972"/>
    <cellStyle name="Check Cell 22 17 5" xfId="15973"/>
    <cellStyle name="Check Cell 22 18" xfId="15974"/>
    <cellStyle name="Check Cell 22 18 2" xfId="15975"/>
    <cellStyle name="Check Cell 22 19" xfId="15976"/>
    <cellStyle name="Check Cell 22 19 2" xfId="15977"/>
    <cellStyle name="Check Cell 22 2" xfId="15978"/>
    <cellStyle name="Check Cell 22 2 10" xfId="15979"/>
    <cellStyle name="Check Cell 22 2 10 2" xfId="15980"/>
    <cellStyle name="Check Cell 22 2 10 2 2" xfId="15981"/>
    <cellStyle name="Check Cell 22 2 10 3" xfId="15982"/>
    <cellStyle name="Check Cell 22 2 10 3 2" xfId="15983"/>
    <cellStyle name="Check Cell 22 2 10 4" xfId="15984"/>
    <cellStyle name="Check Cell 22 2 10 4 2" xfId="15985"/>
    <cellStyle name="Check Cell 22 2 10 5" xfId="15986"/>
    <cellStyle name="Check Cell 22 2 11" xfId="15987"/>
    <cellStyle name="Check Cell 22 2 11 2" xfId="15988"/>
    <cellStyle name="Check Cell 22 2 11 2 2" xfId="15989"/>
    <cellStyle name="Check Cell 22 2 11 3" xfId="15990"/>
    <cellStyle name="Check Cell 22 2 11 3 2" xfId="15991"/>
    <cellStyle name="Check Cell 22 2 11 4" xfId="15992"/>
    <cellStyle name="Check Cell 22 2 11 4 2" xfId="15993"/>
    <cellStyle name="Check Cell 22 2 11 5" xfId="15994"/>
    <cellStyle name="Check Cell 22 2 12" xfId="15995"/>
    <cellStyle name="Check Cell 22 2 12 2" xfId="15996"/>
    <cellStyle name="Check Cell 22 2 12 2 2" xfId="15997"/>
    <cellStyle name="Check Cell 22 2 12 3" xfId="15998"/>
    <cellStyle name="Check Cell 22 2 12 3 2" xfId="15999"/>
    <cellStyle name="Check Cell 22 2 12 4" xfId="16000"/>
    <cellStyle name="Check Cell 22 2 12 4 2" xfId="16001"/>
    <cellStyle name="Check Cell 22 2 12 5" xfId="16002"/>
    <cellStyle name="Check Cell 22 2 13" xfId="16003"/>
    <cellStyle name="Check Cell 22 2 13 2" xfId="16004"/>
    <cellStyle name="Check Cell 22 2 13 2 2" xfId="16005"/>
    <cellStyle name="Check Cell 22 2 13 3" xfId="16006"/>
    <cellStyle name="Check Cell 22 2 13 3 2" xfId="16007"/>
    <cellStyle name="Check Cell 22 2 13 4" xfId="16008"/>
    <cellStyle name="Check Cell 22 2 13 4 2" xfId="16009"/>
    <cellStyle name="Check Cell 22 2 13 5" xfId="16010"/>
    <cellStyle name="Check Cell 22 2 14" xfId="16011"/>
    <cellStyle name="Check Cell 22 2 14 2" xfId="16012"/>
    <cellStyle name="Check Cell 22 2 14 2 2" xfId="16013"/>
    <cellStyle name="Check Cell 22 2 14 3" xfId="16014"/>
    <cellStyle name="Check Cell 22 2 14 3 2" xfId="16015"/>
    <cellStyle name="Check Cell 22 2 14 4" xfId="16016"/>
    <cellStyle name="Check Cell 22 2 14 4 2" xfId="16017"/>
    <cellStyle name="Check Cell 22 2 14 5" xfId="16018"/>
    <cellStyle name="Check Cell 22 2 15" xfId="16019"/>
    <cellStyle name="Check Cell 22 2 15 2" xfId="16020"/>
    <cellStyle name="Check Cell 22 2 16" xfId="16021"/>
    <cellStyle name="Check Cell 22 2 16 2" xfId="16022"/>
    <cellStyle name="Check Cell 22 2 17" xfId="16023"/>
    <cellStyle name="Check Cell 22 2 17 2" xfId="16024"/>
    <cellStyle name="Check Cell 22 2 18" xfId="16025"/>
    <cellStyle name="Check Cell 22 2 18 2" xfId="16026"/>
    <cellStyle name="Check Cell 22 2 19" xfId="16027"/>
    <cellStyle name="Check Cell 22 2 19 2" xfId="16028"/>
    <cellStyle name="Check Cell 22 2 2" xfId="16029"/>
    <cellStyle name="Check Cell 22 2 2 2" xfId="16030"/>
    <cellStyle name="Check Cell 22 2 2 2 2" xfId="16031"/>
    <cellStyle name="Check Cell 22 2 2 3" xfId="16032"/>
    <cellStyle name="Check Cell 22 2 2 3 2" xfId="16033"/>
    <cellStyle name="Check Cell 22 2 2 4" xfId="16034"/>
    <cellStyle name="Check Cell 22 2 2 4 2" xfId="16035"/>
    <cellStyle name="Check Cell 22 2 2 5" xfId="16036"/>
    <cellStyle name="Check Cell 22 2 20" xfId="16037"/>
    <cellStyle name="Check Cell 22 2 20 2" xfId="16038"/>
    <cellStyle name="Check Cell 22 2 21" xfId="16039"/>
    <cellStyle name="Check Cell 22 2 22" xfId="16040"/>
    <cellStyle name="Check Cell 22 2 23" xfId="16041"/>
    <cellStyle name="Check Cell 22 2 24" xfId="16042"/>
    <cellStyle name="Check Cell 22 2 25" xfId="16043"/>
    <cellStyle name="Check Cell 22 2 26" xfId="16044"/>
    <cellStyle name="Check Cell 22 2 27" xfId="16045"/>
    <cellStyle name="Check Cell 22 2 28" xfId="16046"/>
    <cellStyle name="Check Cell 22 2 29" xfId="16047"/>
    <cellStyle name="Check Cell 22 2 3" xfId="16048"/>
    <cellStyle name="Check Cell 22 2 3 2" xfId="16049"/>
    <cellStyle name="Check Cell 22 2 3 2 2" xfId="16050"/>
    <cellStyle name="Check Cell 22 2 3 3" xfId="16051"/>
    <cellStyle name="Check Cell 22 2 3 3 2" xfId="16052"/>
    <cellStyle name="Check Cell 22 2 3 4" xfId="16053"/>
    <cellStyle name="Check Cell 22 2 3 4 2" xfId="16054"/>
    <cellStyle name="Check Cell 22 2 3 5" xfId="16055"/>
    <cellStyle name="Check Cell 22 2 30" xfId="16056"/>
    <cellStyle name="Check Cell 22 2 31" xfId="16057"/>
    <cellStyle name="Check Cell 22 2 32" xfId="16058"/>
    <cellStyle name="Check Cell 22 2 33" xfId="16059"/>
    <cellStyle name="Check Cell 22 2 34" xfId="16060"/>
    <cellStyle name="Check Cell 22 2 35" xfId="16061"/>
    <cellStyle name="Check Cell 22 2 36" xfId="16062"/>
    <cellStyle name="Check Cell 22 2 37" xfId="16063"/>
    <cellStyle name="Check Cell 22 2 38" xfId="16064"/>
    <cellStyle name="Check Cell 22 2 39" xfId="16065"/>
    <cellStyle name="Check Cell 22 2 4" xfId="16066"/>
    <cellStyle name="Check Cell 22 2 4 2" xfId="16067"/>
    <cellStyle name="Check Cell 22 2 4 2 2" xfId="16068"/>
    <cellStyle name="Check Cell 22 2 4 3" xfId="16069"/>
    <cellStyle name="Check Cell 22 2 4 3 2" xfId="16070"/>
    <cellStyle name="Check Cell 22 2 4 4" xfId="16071"/>
    <cellStyle name="Check Cell 22 2 4 4 2" xfId="16072"/>
    <cellStyle name="Check Cell 22 2 4 5" xfId="16073"/>
    <cellStyle name="Check Cell 22 2 40" xfId="16074"/>
    <cellStyle name="Check Cell 22 2 41" xfId="16075"/>
    <cellStyle name="Check Cell 22 2 42" xfId="16076"/>
    <cellStyle name="Check Cell 22 2 43" xfId="16077"/>
    <cellStyle name="Check Cell 22 2 44" xfId="16078"/>
    <cellStyle name="Check Cell 22 2 45" xfId="16079"/>
    <cellStyle name="Check Cell 22 2 46" xfId="16080"/>
    <cellStyle name="Check Cell 22 2 47" xfId="16081"/>
    <cellStyle name="Check Cell 22 2 48" xfId="16082"/>
    <cellStyle name="Check Cell 22 2 49" xfId="16083"/>
    <cellStyle name="Check Cell 22 2 5" xfId="16084"/>
    <cellStyle name="Check Cell 22 2 5 2" xfId="16085"/>
    <cellStyle name="Check Cell 22 2 5 2 2" xfId="16086"/>
    <cellStyle name="Check Cell 22 2 5 3" xfId="16087"/>
    <cellStyle name="Check Cell 22 2 5 3 2" xfId="16088"/>
    <cellStyle name="Check Cell 22 2 5 4" xfId="16089"/>
    <cellStyle name="Check Cell 22 2 5 4 2" xfId="16090"/>
    <cellStyle name="Check Cell 22 2 5 5" xfId="16091"/>
    <cellStyle name="Check Cell 22 2 50" xfId="16092"/>
    <cellStyle name="Check Cell 22 2 51" xfId="16093"/>
    <cellStyle name="Check Cell 22 2 6" xfId="16094"/>
    <cellStyle name="Check Cell 22 2 6 2" xfId="16095"/>
    <cellStyle name="Check Cell 22 2 6 2 2" xfId="16096"/>
    <cellStyle name="Check Cell 22 2 6 3" xfId="16097"/>
    <cellStyle name="Check Cell 22 2 6 3 2" xfId="16098"/>
    <cellStyle name="Check Cell 22 2 6 4" xfId="16099"/>
    <cellStyle name="Check Cell 22 2 6 4 2" xfId="16100"/>
    <cellStyle name="Check Cell 22 2 6 5" xfId="16101"/>
    <cellStyle name="Check Cell 22 2 7" xfId="16102"/>
    <cellStyle name="Check Cell 22 2 7 2" xfId="16103"/>
    <cellStyle name="Check Cell 22 2 7 2 2" xfId="16104"/>
    <cellStyle name="Check Cell 22 2 7 3" xfId="16105"/>
    <cellStyle name="Check Cell 22 2 7 3 2" xfId="16106"/>
    <cellStyle name="Check Cell 22 2 7 4" xfId="16107"/>
    <cellStyle name="Check Cell 22 2 7 4 2" xfId="16108"/>
    <cellStyle name="Check Cell 22 2 7 5" xfId="16109"/>
    <cellStyle name="Check Cell 22 2 8" xfId="16110"/>
    <cellStyle name="Check Cell 22 2 8 2" xfId="16111"/>
    <cellStyle name="Check Cell 22 2 8 2 2" xfId="16112"/>
    <cellStyle name="Check Cell 22 2 8 3" xfId="16113"/>
    <cellStyle name="Check Cell 22 2 8 3 2" xfId="16114"/>
    <cellStyle name="Check Cell 22 2 8 4" xfId="16115"/>
    <cellStyle name="Check Cell 22 2 8 4 2" xfId="16116"/>
    <cellStyle name="Check Cell 22 2 8 5" xfId="16117"/>
    <cellStyle name="Check Cell 22 2 9" xfId="16118"/>
    <cellStyle name="Check Cell 22 2 9 2" xfId="16119"/>
    <cellStyle name="Check Cell 22 2 9 2 2" xfId="16120"/>
    <cellStyle name="Check Cell 22 2 9 3" xfId="16121"/>
    <cellStyle name="Check Cell 22 2 9 3 2" xfId="16122"/>
    <cellStyle name="Check Cell 22 2 9 4" xfId="16123"/>
    <cellStyle name="Check Cell 22 2 9 4 2" xfId="16124"/>
    <cellStyle name="Check Cell 22 2 9 5" xfId="16125"/>
    <cellStyle name="Check Cell 22 20" xfId="16126"/>
    <cellStyle name="Check Cell 22 20 2" xfId="16127"/>
    <cellStyle name="Check Cell 22 21" xfId="16128"/>
    <cellStyle name="Check Cell 22 21 2" xfId="16129"/>
    <cellStyle name="Check Cell 22 22" xfId="16130"/>
    <cellStyle name="Check Cell 22 22 2" xfId="16131"/>
    <cellStyle name="Check Cell 22 23" xfId="16132"/>
    <cellStyle name="Check Cell 22 23 2" xfId="16133"/>
    <cellStyle name="Check Cell 22 24" xfId="16134"/>
    <cellStyle name="Check Cell 22 25" xfId="16135"/>
    <cellStyle name="Check Cell 22 26" xfId="16136"/>
    <cellStyle name="Check Cell 22 27" xfId="16137"/>
    <cellStyle name="Check Cell 22 28" xfId="16138"/>
    <cellStyle name="Check Cell 22 29" xfId="16139"/>
    <cellStyle name="Check Cell 22 3" xfId="16140"/>
    <cellStyle name="Check Cell 22 3 10" xfId="16141"/>
    <cellStyle name="Check Cell 22 3 10 2" xfId="16142"/>
    <cellStyle name="Check Cell 22 3 10 2 2" xfId="16143"/>
    <cellStyle name="Check Cell 22 3 10 3" xfId="16144"/>
    <cellStyle name="Check Cell 22 3 10 3 2" xfId="16145"/>
    <cellStyle name="Check Cell 22 3 10 4" xfId="16146"/>
    <cellStyle name="Check Cell 22 3 10 4 2" xfId="16147"/>
    <cellStyle name="Check Cell 22 3 10 5" xfId="16148"/>
    <cellStyle name="Check Cell 22 3 11" xfId="16149"/>
    <cellStyle name="Check Cell 22 3 11 2" xfId="16150"/>
    <cellStyle name="Check Cell 22 3 11 2 2" xfId="16151"/>
    <cellStyle name="Check Cell 22 3 11 3" xfId="16152"/>
    <cellStyle name="Check Cell 22 3 11 3 2" xfId="16153"/>
    <cellStyle name="Check Cell 22 3 11 4" xfId="16154"/>
    <cellStyle name="Check Cell 22 3 11 4 2" xfId="16155"/>
    <cellStyle name="Check Cell 22 3 11 5" xfId="16156"/>
    <cellStyle name="Check Cell 22 3 12" xfId="16157"/>
    <cellStyle name="Check Cell 22 3 12 2" xfId="16158"/>
    <cellStyle name="Check Cell 22 3 12 2 2" xfId="16159"/>
    <cellStyle name="Check Cell 22 3 12 3" xfId="16160"/>
    <cellStyle name="Check Cell 22 3 12 3 2" xfId="16161"/>
    <cellStyle name="Check Cell 22 3 12 4" xfId="16162"/>
    <cellStyle name="Check Cell 22 3 12 4 2" xfId="16163"/>
    <cellStyle name="Check Cell 22 3 12 5" xfId="16164"/>
    <cellStyle name="Check Cell 22 3 13" xfId="16165"/>
    <cellStyle name="Check Cell 22 3 13 2" xfId="16166"/>
    <cellStyle name="Check Cell 22 3 13 2 2" xfId="16167"/>
    <cellStyle name="Check Cell 22 3 13 3" xfId="16168"/>
    <cellStyle name="Check Cell 22 3 13 3 2" xfId="16169"/>
    <cellStyle name="Check Cell 22 3 13 4" xfId="16170"/>
    <cellStyle name="Check Cell 22 3 13 4 2" xfId="16171"/>
    <cellStyle name="Check Cell 22 3 13 5" xfId="16172"/>
    <cellStyle name="Check Cell 22 3 14" xfId="16173"/>
    <cellStyle name="Check Cell 22 3 14 2" xfId="16174"/>
    <cellStyle name="Check Cell 22 3 14 2 2" xfId="16175"/>
    <cellStyle name="Check Cell 22 3 14 3" xfId="16176"/>
    <cellStyle name="Check Cell 22 3 14 3 2" xfId="16177"/>
    <cellStyle name="Check Cell 22 3 14 4" xfId="16178"/>
    <cellStyle name="Check Cell 22 3 14 4 2" xfId="16179"/>
    <cellStyle name="Check Cell 22 3 14 5" xfId="16180"/>
    <cellStyle name="Check Cell 22 3 15" xfId="16181"/>
    <cellStyle name="Check Cell 22 3 15 2" xfId="16182"/>
    <cellStyle name="Check Cell 22 3 16" xfId="16183"/>
    <cellStyle name="Check Cell 22 3 16 2" xfId="16184"/>
    <cellStyle name="Check Cell 22 3 17" xfId="16185"/>
    <cellStyle name="Check Cell 22 3 17 2" xfId="16186"/>
    <cellStyle name="Check Cell 22 3 18" xfId="16187"/>
    <cellStyle name="Check Cell 22 3 18 2" xfId="16188"/>
    <cellStyle name="Check Cell 22 3 19" xfId="16189"/>
    <cellStyle name="Check Cell 22 3 19 2" xfId="16190"/>
    <cellStyle name="Check Cell 22 3 2" xfId="16191"/>
    <cellStyle name="Check Cell 22 3 2 2" xfId="16192"/>
    <cellStyle name="Check Cell 22 3 2 2 2" xfId="16193"/>
    <cellStyle name="Check Cell 22 3 2 3" xfId="16194"/>
    <cellStyle name="Check Cell 22 3 2 3 2" xfId="16195"/>
    <cellStyle name="Check Cell 22 3 2 4" xfId="16196"/>
    <cellStyle name="Check Cell 22 3 2 4 2" xfId="16197"/>
    <cellStyle name="Check Cell 22 3 2 5" xfId="16198"/>
    <cellStyle name="Check Cell 22 3 20" xfId="16199"/>
    <cellStyle name="Check Cell 22 3 20 2" xfId="16200"/>
    <cellStyle name="Check Cell 22 3 21" xfId="16201"/>
    <cellStyle name="Check Cell 22 3 22" xfId="16202"/>
    <cellStyle name="Check Cell 22 3 23" xfId="16203"/>
    <cellStyle name="Check Cell 22 3 24" xfId="16204"/>
    <cellStyle name="Check Cell 22 3 25" xfId="16205"/>
    <cellStyle name="Check Cell 22 3 26" xfId="16206"/>
    <cellStyle name="Check Cell 22 3 27" xfId="16207"/>
    <cellStyle name="Check Cell 22 3 28" xfId="16208"/>
    <cellStyle name="Check Cell 22 3 29" xfId="16209"/>
    <cellStyle name="Check Cell 22 3 3" xfId="16210"/>
    <cellStyle name="Check Cell 22 3 3 2" xfId="16211"/>
    <cellStyle name="Check Cell 22 3 3 2 2" xfId="16212"/>
    <cellStyle name="Check Cell 22 3 3 3" xfId="16213"/>
    <cellStyle name="Check Cell 22 3 3 3 2" xfId="16214"/>
    <cellStyle name="Check Cell 22 3 3 4" xfId="16215"/>
    <cellStyle name="Check Cell 22 3 3 4 2" xfId="16216"/>
    <cellStyle name="Check Cell 22 3 3 5" xfId="16217"/>
    <cellStyle name="Check Cell 22 3 30" xfId="16218"/>
    <cellStyle name="Check Cell 22 3 31" xfId="16219"/>
    <cellStyle name="Check Cell 22 3 32" xfId="16220"/>
    <cellStyle name="Check Cell 22 3 33" xfId="16221"/>
    <cellStyle name="Check Cell 22 3 34" xfId="16222"/>
    <cellStyle name="Check Cell 22 3 35" xfId="16223"/>
    <cellStyle name="Check Cell 22 3 36" xfId="16224"/>
    <cellStyle name="Check Cell 22 3 37" xfId="16225"/>
    <cellStyle name="Check Cell 22 3 38" xfId="16226"/>
    <cellStyle name="Check Cell 22 3 39" xfId="16227"/>
    <cellStyle name="Check Cell 22 3 4" xfId="16228"/>
    <cellStyle name="Check Cell 22 3 4 2" xfId="16229"/>
    <cellStyle name="Check Cell 22 3 4 2 2" xfId="16230"/>
    <cellStyle name="Check Cell 22 3 4 3" xfId="16231"/>
    <cellStyle name="Check Cell 22 3 4 3 2" xfId="16232"/>
    <cellStyle name="Check Cell 22 3 4 4" xfId="16233"/>
    <cellStyle name="Check Cell 22 3 4 4 2" xfId="16234"/>
    <cellStyle name="Check Cell 22 3 4 5" xfId="16235"/>
    <cellStyle name="Check Cell 22 3 40" xfId="16236"/>
    <cellStyle name="Check Cell 22 3 41" xfId="16237"/>
    <cellStyle name="Check Cell 22 3 42" xfId="16238"/>
    <cellStyle name="Check Cell 22 3 43" xfId="16239"/>
    <cellStyle name="Check Cell 22 3 44" xfId="16240"/>
    <cellStyle name="Check Cell 22 3 45" xfId="16241"/>
    <cellStyle name="Check Cell 22 3 46" xfId="16242"/>
    <cellStyle name="Check Cell 22 3 47" xfId="16243"/>
    <cellStyle name="Check Cell 22 3 48" xfId="16244"/>
    <cellStyle name="Check Cell 22 3 49" xfId="16245"/>
    <cellStyle name="Check Cell 22 3 5" xfId="16246"/>
    <cellStyle name="Check Cell 22 3 5 2" xfId="16247"/>
    <cellStyle name="Check Cell 22 3 5 2 2" xfId="16248"/>
    <cellStyle name="Check Cell 22 3 5 3" xfId="16249"/>
    <cellStyle name="Check Cell 22 3 5 3 2" xfId="16250"/>
    <cellStyle name="Check Cell 22 3 5 4" xfId="16251"/>
    <cellStyle name="Check Cell 22 3 5 4 2" xfId="16252"/>
    <cellStyle name="Check Cell 22 3 5 5" xfId="16253"/>
    <cellStyle name="Check Cell 22 3 50" xfId="16254"/>
    <cellStyle name="Check Cell 22 3 51" xfId="16255"/>
    <cellStyle name="Check Cell 22 3 6" xfId="16256"/>
    <cellStyle name="Check Cell 22 3 6 2" xfId="16257"/>
    <cellStyle name="Check Cell 22 3 6 2 2" xfId="16258"/>
    <cellStyle name="Check Cell 22 3 6 3" xfId="16259"/>
    <cellStyle name="Check Cell 22 3 6 3 2" xfId="16260"/>
    <cellStyle name="Check Cell 22 3 6 4" xfId="16261"/>
    <cellStyle name="Check Cell 22 3 6 4 2" xfId="16262"/>
    <cellStyle name="Check Cell 22 3 6 5" xfId="16263"/>
    <cellStyle name="Check Cell 22 3 7" xfId="16264"/>
    <cellStyle name="Check Cell 22 3 7 2" xfId="16265"/>
    <cellStyle name="Check Cell 22 3 7 2 2" xfId="16266"/>
    <cellStyle name="Check Cell 22 3 7 3" xfId="16267"/>
    <cellStyle name="Check Cell 22 3 7 3 2" xfId="16268"/>
    <cellStyle name="Check Cell 22 3 7 4" xfId="16269"/>
    <cellStyle name="Check Cell 22 3 7 4 2" xfId="16270"/>
    <cellStyle name="Check Cell 22 3 7 5" xfId="16271"/>
    <cellStyle name="Check Cell 22 3 8" xfId="16272"/>
    <cellStyle name="Check Cell 22 3 8 2" xfId="16273"/>
    <cellStyle name="Check Cell 22 3 8 2 2" xfId="16274"/>
    <cellStyle name="Check Cell 22 3 8 3" xfId="16275"/>
    <cellStyle name="Check Cell 22 3 8 3 2" xfId="16276"/>
    <cellStyle name="Check Cell 22 3 8 4" xfId="16277"/>
    <cellStyle name="Check Cell 22 3 8 4 2" xfId="16278"/>
    <cellStyle name="Check Cell 22 3 8 5" xfId="16279"/>
    <cellStyle name="Check Cell 22 3 9" xfId="16280"/>
    <cellStyle name="Check Cell 22 3 9 2" xfId="16281"/>
    <cellStyle name="Check Cell 22 3 9 2 2" xfId="16282"/>
    <cellStyle name="Check Cell 22 3 9 3" xfId="16283"/>
    <cellStyle name="Check Cell 22 3 9 3 2" xfId="16284"/>
    <cellStyle name="Check Cell 22 3 9 4" xfId="16285"/>
    <cellStyle name="Check Cell 22 3 9 4 2" xfId="16286"/>
    <cellStyle name="Check Cell 22 3 9 5" xfId="16287"/>
    <cellStyle name="Check Cell 22 30" xfId="16288"/>
    <cellStyle name="Check Cell 22 31" xfId="16289"/>
    <cellStyle name="Check Cell 22 32" xfId="16290"/>
    <cellStyle name="Check Cell 22 33" xfId="16291"/>
    <cellStyle name="Check Cell 22 34" xfId="16292"/>
    <cellStyle name="Check Cell 22 35" xfId="16293"/>
    <cellStyle name="Check Cell 22 36" xfId="16294"/>
    <cellStyle name="Check Cell 22 37" xfId="16295"/>
    <cellStyle name="Check Cell 22 38" xfId="16296"/>
    <cellStyle name="Check Cell 22 39" xfId="16297"/>
    <cellStyle name="Check Cell 22 4" xfId="16298"/>
    <cellStyle name="Check Cell 22 4 10" xfId="16299"/>
    <cellStyle name="Check Cell 22 4 10 2" xfId="16300"/>
    <cellStyle name="Check Cell 22 4 10 2 2" xfId="16301"/>
    <cellStyle name="Check Cell 22 4 10 3" xfId="16302"/>
    <cellStyle name="Check Cell 22 4 10 3 2" xfId="16303"/>
    <cellStyle name="Check Cell 22 4 10 4" xfId="16304"/>
    <cellStyle name="Check Cell 22 4 10 4 2" xfId="16305"/>
    <cellStyle name="Check Cell 22 4 10 5" xfId="16306"/>
    <cellStyle name="Check Cell 22 4 11" xfId="16307"/>
    <cellStyle name="Check Cell 22 4 11 2" xfId="16308"/>
    <cellStyle name="Check Cell 22 4 11 2 2" xfId="16309"/>
    <cellStyle name="Check Cell 22 4 11 3" xfId="16310"/>
    <cellStyle name="Check Cell 22 4 11 3 2" xfId="16311"/>
    <cellStyle name="Check Cell 22 4 11 4" xfId="16312"/>
    <cellStyle name="Check Cell 22 4 11 4 2" xfId="16313"/>
    <cellStyle name="Check Cell 22 4 11 5" xfId="16314"/>
    <cellStyle name="Check Cell 22 4 12" xfId="16315"/>
    <cellStyle name="Check Cell 22 4 12 2" xfId="16316"/>
    <cellStyle name="Check Cell 22 4 12 2 2" xfId="16317"/>
    <cellStyle name="Check Cell 22 4 12 3" xfId="16318"/>
    <cellStyle name="Check Cell 22 4 12 3 2" xfId="16319"/>
    <cellStyle name="Check Cell 22 4 12 4" xfId="16320"/>
    <cellStyle name="Check Cell 22 4 12 4 2" xfId="16321"/>
    <cellStyle name="Check Cell 22 4 12 5" xfId="16322"/>
    <cellStyle name="Check Cell 22 4 13" xfId="16323"/>
    <cellStyle name="Check Cell 22 4 13 2" xfId="16324"/>
    <cellStyle name="Check Cell 22 4 13 2 2" xfId="16325"/>
    <cellStyle name="Check Cell 22 4 13 3" xfId="16326"/>
    <cellStyle name="Check Cell 22 4 13 3 2" xfId="16327"/>
    <cellStyle name="Check Cell 22 4 13 4" xfId="16328"/>
    <cellStyle name="Check Cell 22 4 13 4 2" xfId="16329"/>
    <cellStyle name="Check Cell 22 4 13 5" xfId="16330"/>
    <cellStyle name="Check Cell 22 4 14" xfId="16331"/>
    <cellStyle name="Check Cell 22 4 14 2" xfId="16332"/>
    <cellStyle name="Check Cell 22 4 14 2 2" xfId="16333"/>
    <cellStyle name="Check Cell 22 4 14 3" xfId="16334"/>
    <cellStyle name="Check Cell 22 4 14 3 2" xfId="16335"/>
    <cellStyle name="Check Cell 22 4 14 4" xfId="16336"/>
    <cellStyle name="Check Cell 22 4 14 4 2" xfId="16337"/>
    <cellStyle name="Check Cell 22 4 14 5" xfId="16338"/>
    <cellStyle name="Check Cell 22 4 15" xfId="16339"/>
    <cellStyle name="Check Cell 22 4 15 2" xfId="16340"/>
    <cellStyle name="Check Cell 22 4 16" xfId="16341"/>
    <cellStyle name="Check Cell 22 4 16 2" xfId="16342"/>
    <cellStyle name="Check Cell 22 4 17" xfId="16343"/>
    <cellStyle name="Check Cell 22 4 17 2" xfId="16344"/>
    <cellStyle name="Check Cell 22 4 18" xfId="16345"/>
    <cellStyle name="Check Cell 22 4 18 2" xfId="16346"/>
    <cellStyle name="Check Cell 22 4 19" xfId="16347"/>
    <cellStyle name="Check Cell 22 4 19 2" xfId="16348"/>
    <cellStyle name="Check Cell 22 4 2" xfId="16349"/>
    <cellStyle name="Check Cell 22 4 2 2" xfId="16350"/>
    <cellStyle name="Check Cell 22 4 2 2 2" xfId="16351"/>
    <cellStyle name="Check Cell 22 4 2 3" xfId="16352"/>
    <cellStyle name="Check Cell 22 4 2 3 2" xfId="16353"/>
    <cellStyle name="Check Cell 22 4 2 4" xfId="16354"/>
    <cellStyle name="Check Cell 22 4 2 4 2" xfId="16355"/>
    <cellStyle name="Check Cell 22 4 2 5" xfId="16356"/>
    <cellStyle name="Check Cell 22 4 20" xfId="16357"/>
    <cellStyle name="Check Cell 22 4 20 2" xfId="16358"/>
    <cellStyle name="Check Cell 22 4 21" xfId="16359"/>
    <cellStyle name="Check Cell 22 4 22" xfId="16360"/>
    <cellStyle name="Check Cell 22 4 23" xfId="16361"/>
    <cellStyle name="Check Cell 22 4 24" xfId="16362"/>
    <cellStyle name="Check Cell 22 4 25" xfId="16363"/>
    <cellStyle name="Check Cell 22 4 26" xfId="16364"/>
    <cellStyle name="Check Cell 22 4 27" xfId="16365"/>
    <cellStyle name="Check Cell 22 4 28" xfId="16366"/>
    <cellStyle name="Check Cell 22 4 29" xfId="16367"/>
    <cellStyle name="Check Cell 22 4 3" xfId="16368"/>
    <cellStyle name="Check Cell 22 4 3 2" xfId="16369"/>
    <cellStyle name="Check Cell 22 4 3 2 2" xfId="16370"/>
    <cellStyle name="Check Cell 22 4 3 3" xfId="16371"/>
    <cellStyle name="Check Cell 22 4 3 3 2" xfId="16372"/>
    <cellStyle name="Check Cell 22 4 3 4" xfId="16373"/>
    <cellStyle name="Check Cell 22 4 3 4 2" xfId="16374"/>
    <cellStyle name="Check Cell 22 4 3 5" xfId="16375"/>
    <cellStyle name="Check Cell 22 4 30" xfId="16376"/>
    <cellStyle name="Check Cell 22 4 31" xfId="16377"/>
    <cellStyle name="Check Cell 22 4 32" xfId="16378"/>
    <cellStyle name="Check Cell 22 4 33" xfId="16379"/>
    <cellStyle name="Check Cell 22 4 34" xfId="16380"/>
    <cellStyle name="Check Cell 22 4 35" xfId="16381"/>
    <cellStyle name="Check Cell 22 4 36" xfId="16382"/>
    <cellStyle name="Check Cell 22 4 37" xfId="16383"/>
    <cellStyle name="Check Cell 22 4 38" xfId="16384"/>
    <cellStyle name="Check Cell 22 4 39" xfId="16385"/>
    <cellStyle name="Check Cell 22 4 4" xfId="16386"/>
    <cellStyle name="Check Cell 22 4 4 2" xfId="16387"/>
    <cellStyle name="Check Cell 22 4 4 2 2" xfId="16388"/>
    <cellStyle name="Check Cell 22 4 4 3" xfId="16389"/>
    <cellStyle name="Check Cell 22 4 4 3 2" xfId="16390"/>
    <cellStyle name="Check Cell 22 4 4 4" xfId="16391"/>
    <cellStyle name="Check Cell 22 4 4 4 2" xfId="16392"/>
    <cellStyle name="Check Cell 22 4 4 5" xfId="16393"/>
    <cellStyle name="Check Cell 22 4 40" xfId="16394"/>
    <cellStyle name="Check Cell 22 4 41" xfId="16395"/>
    <cellStyle name="Check Cell 22 4 42" xfId="16396"/>
    <cellStyle name="Check Cell 22 4 43" xfId="16397"/>
    <cellStyle name="Check Cell 22 4 44" xfId="16398"/>
    <cellStyle name="Check Cell 22 4 45" xfId="16399"/>
    <cellStyle name="Check Cell 22 4 46" xfId="16400"/>
    <cellStyle name="Check Cell 22 4 47" xfId="16401"/>
    <cellStyle name="Check Cell 22 4 48" xfId="16402"/>
    <cellStyle name="Check Cell 22 4 49" xfId="16403"/>
    <cellStyle name="Check Cell 22 4 5" xfId="16404"/>
    <cellStyle name="Check Cell 22 4 5 2" xfId="16405"/>
    <cellStyle name="Check Cell 22 4 5 2 2" xfId="16406"/>
    <cellStyle name="Check Cell 22 4 5 3" xfId="16407"/>
    <cellStyle name="Check Cell 22 4 5 3 2" xfId="16408"/>
    <cellStyle name="Check Cell 22 4 5 4" xfId="16409"/>
    <cellStyle name="Check Cell 22 4 5 4 2" xfId="16410"/>
    <cellStyle name="Check Cell 22 4 5 5" xfId="16411"/>
    <cellStyle name="Check Cell 22 4 50" xfId="16412"/>
    <cellStyle name="Check Cell 22 4 51" xfId="16413"/>
    <cellStyle name="Check Cell 22 4 6" xfId="16414"/>
    <cellStyle name="Check Cell 22 4 6 2" xfId="16415"/>
    <cellStyle name="Check Cell 22 4 6 2 2" xfId="16416"/>
    <cellStyle name="Check Cell 22 4 6 3" xfId="16417"/>
    <cellStyle name="Check Cell 22 4 6 3 2" xfId="16418"/>
    <cellStyle name="Check Cell 22 4 6 4" xfId="16419"/>
    <cellStyle name="Check Cell 22 4 6 4 2" xfId="16420"/>
    <cellStyle name="Check Cell 22 4 6 5" xfId="16421"/>
    <cellStyle name="Check Cell 22 4 7" xfId="16422"/>
    <cellStyle name="Check Cell 22 4 7 2" xfId="16423"/>
    <cellStyle name="Check Cell 22 4 7 2 2" xfId="16424"/>
    <cellStyle name="Check Cell 22 4 7 3" xfId="16425"/>
    <cellStyle name="Check Cell 22 4 7 3 2" xfId="16426"/>
    <cellStyle name="Check Cell 22 4 7 4" xfId="16427"/>
    <cellStyle name="Check Cell 22 4 7 4 2" xfId="16428"/>
    <cellStyle name="Check Cell 22 4 7 5" xfId="16429"/>
    <cellStyle name="Check Cell 22 4 8" xfId="16430"/>
    <cellStyle name="Check Cell 22 4 8 2" xfId="16431"/>
    <cellStyle name="Check Cell 22 4 8 2 2" xfId="16432"/>
    <cellStyle name="Check Cell 22 4 8 3" xfId="16433"/>
    <cellStyle name="Check Cell 22 4 8 3 2" xfId="16434"/>
    <cellStyle name="Check Cell 22 4 8 4" xfId="16435"/>
    <cellStyle name="Check Cell 22 4 8 4 2" xfId="16436"/>
    <cellStyle name="Check Cell 22 4 8 5" xfId="16437"/>
    <cellStyle name="Check Cell 22 4 9" xfId="16438"/>
    <cellStyle name="Check Cell 22 4 9 2" xfId="16439"/>
    <cellStyle name="Check Cell 22 4 9 2 2" xfId="16440"/>
    <cellStyle name="Check Cell 22 4 9 3" xfId="16441"/>
    <cellStyle name="Check Cell 22 4 9 3 2" xfId="16442"/>
    <cellStyle name="Check Cell 22 4 9 4" xfId="16443"/>
    <cellStyle name="Check Cell 22 4 9 4 2" xfId="16444"/>
    <cellStyle name="Check Cell 22 4 9 5" xfId="16445"/>
    <cellStyle name="Check Cell 22 40" xfId="16446"/>
    <cellStyle name="Check Cell 22 41" xfId="16447"/>
    <cellStyle name="Check Cell 22 42" xfId="16448"/>
    <cellStyle name="Check Cell 22 43" xfId="16449"/>
    <cellStyle name="Check Cell 22 44" xfId="16450"/>
    <cellStyle name="Check Cell 22 45" xfId="16451"/>
    <cellStyle name="Check Cell 22 46" xfId="16452"/>
    <cellStyle name="Check Cell 22 47" xfId="16453"/>
    <cellStyle name="Check Cell 22 48" xfId="16454"/>
    <cellStyle name="Check Cell 22 49" xfId="16455"/>
    <cellStyle name="Check Cell 22 5" xfId="16456"/>
    <cellStyle name="Check Cell 22 5 2" xfId="16457"/>
    <cellStyle name="Check Cell 22 5 2 2" xfId="16458"/>
    <cellStyle name="Check Cell 22 5 3" xfId="16459"/>
    <cellStyle name="Check Cell 22 5 3 2" xfId="16460"/>
    <cellStyle name="Check Cell 22 5 4" xfId="16461"/>
    <cellStyle name="Check Cell 22 5 4 2" xfId="16462"/>
    <cellStyle name="Check Cell 22 5 5" xfId="16463"/>
    <cellStyle name="Check Cell 22 50" xfId="16464"/>
    <cellStyle name="Check Cell 22 51" xfId="16465"/>
    <cellStyle name="Check Cell 22 52" xfId="16466"/>
    <cellStyle name="Check Cell 22 53" xfId="16467"/>
    <cellStyle name="Check Cell 22 54" xfId="16468"/>
    <cellStyle name="Check Cell 22 6" xfId="16469"/>
    <cellStyle name="Check Cell 22 6 2" xfId="16470"/>
    <cellStyle name="Check Cell 22 6 2 2" xfId="16471"/>
    <cellStyle name="Check Cell 22 6 3" xfId="16472"/>
    <cellStyle name="Check Cell 22 6 3 2" xfId="16473"/>
    <cellStyle name="Check Cell 22 6 4" xfId="16474"/>
    <cellStyle name="Check Cell 22 6 4 2" xfId="16475"/>
    <cellStyle name="Check Cell 22 6 5" xfId="16476"/>
    <cellStyle name="Check Cell 22 7" xfId="16477"/>
    <cellStyle name="Check Cell 22 7 2" xfId="16478"/>
    <cellStyle name="Check Cell 22 7 2 2" xfId="16479"/>
    <cellStyle name="Check Cell 22 7 3" xfId="16480"/>
    <cellStyle name="Check Cell 22 7 3 2" xfId="16481"/>
    <cellStyle name="Check Cell 22 7 4" xfId="16482"/>
    <cellStyle name="Check Cell 22 7 4 2" xfId="16483"/>
    <cellStyle name="Check Cell 22 7 5" xfId="16484"/>
    <cellStyle name="Check Cell 22 8" xfId="16485"/>
    <cellStyle name="Check Cell 22 8 2" xfId="16486"/>
    <cellStyle name="Check Cell 22 8 2 2" xfId="16487"/>
    <cellStyle name="Check Cell 22 8 3" xfId="16488"/>
    <cellStyle name="Check Cell 22 8 3 2" xfId="16489"/>
    <cellStyle name="Check Cell 22 8 4" xfId="16490"/>
    <cellStyle name="Check Cell 22 8 4 2" xfId="16491"/>
    <cellStyle name="Check Cell 22 8 5" xfId="16492"/>
    <cellStyle name="Check Cell 22 9" xfId="16493"/>
    <cellStyle name="Check Cell 22 9 2" xfId="16494"/>
    <cellStyle name="Check Cell 22 9 2 2" xfId="16495"/>
    <cellStyle name="Check Cell 22 9 3" xfId="16496"/>
    <cellStyle name="Check Cell 22 9 3 2" xfId="16497"/>
    <cellStyle name="Check Cell 22 9 4" xfId="16498"/>
    <cellStyle name="Check Cell 22 9 4 2" xfId="16499"/>
    <cellStyle name="Check Cell 22 9 5" xfId="16500"/>
    <cellStyle name="Check Cell 23" xfId="16501"/>
    <cellStyle name="Check Cell 23 10" xfId="16502"/>
    <cellStyle name="Check Cell 23 10 2" xfId="16503"/>
    <cellStyle name="Check Cell 23 10 2 2" xfId="16504"/>
    <cellStyle name="Check Cell 23 10 3" xfId="16505"/>
    <cellStyle name="Check Cell 23 10 3 2" xfId="16506"/>
    <cellStyle name="Check Cell 23 10 4" xfId="16507"/>
    <cellStyle name="Check Cell 23 10 4 2" xfId="16508"/>
    <cellStyle name="Check Cell 23 10 5" xfId="16509"/>
    <cellStyle name="Check Cell 23 11" xfId="16510"/>
    <cellStyle name="Check Cell 23 11 2" xfId="16511"/>
    <cellStyle name="Check Cell 23 11 2 2" xfId="16512"/>
    <cellStyle name="Check Cell 23 11 3" xfId="16513"/>
    <cellStyle name="Check Cell 23 11 3 2" xfId="16514"/>
    <cellStyle name="Check Cell 23 11 4" xfId="16515"/>
    <cellStyle name="Check Cell 23 11 4 2" xfId="16516"/>
    <cellStyle name="Check Cell 23 11 5" xfId="16517"/>
    <cellStyle name="Check Cell 23 12" xfId="16518"/>
    <cellStyle name="Check Cell 23 12 2" xfId="16519"/>
    <cellStyle name="Check Cell 23 12 2 2" xfId="16520"/>
    <cellStyle name="Check Cell 23 12 3" xfId="16521"/>
    <cellStyle name="Check Cell 23 12 3 2" xfId="16522"/>
    <cellStyle name="Check Cell 23 12 4" xfId="16523"/>
    <cellStyle name="Check Cell 23 12 4 2" xfId="16524"/>
    <cellStyle name="Check Cell 23 12 5" xfId="16525"/>
    <cellStyle name="Check Cell 23 13" xfId="16526"/>
    <cellStyle name="Check Cell 23 13 2" xfId="16527"/>
    <cellStyle name="Check Cell 23 13 2 2" xfId="16528"/>
    <cellStyle name="Check Cell 23 13 3" xfId="16529"/>
    <cellStyle name="Check Cell 23 13 3 2" xfId="16530"/>
    <cellStyle name="Check Cell 23 13 4" xfId="16531"/>
    <cellStyle name="Check Cell 23 13 4 2" xfId="16532"/>
    <cellStyle name="Check Cell 23 13 5" xfId="16533"/>
    <cellStyle name="Check Cell 23 14" xfId="16534"/>
    <cellStyle name="Check Cell 23 14 2" xfId="16535"/>
    <cellStyle name="Check Cell 23 14 2 2" xfId="16536"/>
    <cellStyle name="Check Cell 23 14 3" xfId="16537"/>
    <cellStyle name="Check Cell 23 14 3 2" xfId="16538"/>
    <cellStyle name="Check Cell 23 14 4" xfId="16539"/>
    <cellStyle name="Check Cell 23 14 4 2" xfId="16540"/>
    <cellStyle name="Check Cell 23 14 5" xfId="16541"/>
    <cellStyle name="Check Cell 23 15" xfId="16542"/>
    <cellStyle name="Check Cell 23 15 2" xfId="16543"/>
    <cellStyle name="Check Cell 23 15 2 2" xfId="16544"/>
    <cellStyle name="Check Cell 23 15 3" xfId="16545"/>
    <cellStyle name="Check Cell 23 15 3 2" xfId="16546"/>
    <cellStyle name="Check Cell 23 15 4" xfId="16547"/>
    <cellStyle name="Check Cell 23 15 4 2" xfId="16548"/>
    <cellStyle name="Check Cell 23 15 5" xfId="16549"/>
    <cellStyle name="Check Cell 23 16" xfId="16550"/>
    <cellStyle name="Check Cell 23 16 2" xfId="16551"/>
    <cellStyle name="Check Cell 23 16 2 2" xfId="16552"/>
    <cellStyle name="Check Cell 23 16 3" xfId="16553"/>
    <cellStyle name="Check Cell 23 16 3 2" xfId="16554"/>
    <cellStyle name="Check Cell 23 16 4" xfId="16555"/>
    <cellStyle name="Check Cell 23 16 4 2" xfId="16556"/>
    <cellStyle name="Check Cell 23 16 5" xfId="16557"/>
    <cellStyle name="Check Cell 23 17" xfId="16558"/>
    <cellStyle name="Check Cell 23 17 2" xfId="16559"/>
    <cellStyle name="Check Cell 23 17 2 2" xfId="16560"/>
    <cellStyle name="Check Cell 23 17 3" xfId="16561"/>
    <cellStyle name="Check Cell 23 17 3 2" xfId="16562"/>
    <cellStyle name="Check Cell 23 17 4" xfId="16563"/>
    <cellStyle name="Check Cell 23 17 4 2" xfId="16564"/>
    <cellStyle name="Check Cell 23 17 5" xfId="16565"/>
    <cellStyle name="Check Cell 23 18" xfId="16566"/>
    <cellStyle name="Check Cell 23 18 2" xfId="16567"/>
    <cellStyle name="Check Cell 23 19" xfId="16568"/>
    <cellStyle name="Check Cell 23 19 2" xfId="16569"/>
    <cellStyle name="Check Cell 23 2" xfId="16570"/>
    <cellStyle name="Check Cell 23 2 10" xfId="16571"/>
    <cellStyle name="Check Cell 23 2 10 2" xfId="16572"/>
    <cellStyle name="Check Cell 23 2 10 2 2" xfId="16573"/>
    <cellStyle name="Check Cell 23 2 10 3" xfId="16574"/>
    <cellStyle name="Check Cell 23 2 10 3 2" xfId="16575"/>
    <cellStyle name="Check Cell 23 2 10 4" xfId="16576"/>
    <cellStyle name="Check Cell 23 2 10 4 2" xfId="16577"/>
    <cellStyle name="Check Cell 23 2 10 5" xfId="16578"/>
    <cellStyle name="Check Cell 23 2 11" xfId="16579"/>
    <cellStyle name="Check Cell 23 2 11 2" xfId="16580"/>
    <cellStyle name="Check Cell 23 2 11 2 2" xfId="16581"/>
    <cellStyle name="Check Cell 23 2 11 3" xfId="16582"/>
    <cellStyle name="Check Cell 23 2 11 3 2" xfId="16583"/>
    <cellStyle name="Check Cell 23 2 11 4" xfId="16584"/>
    <cellStyle name="Check Cell 23 2 11 4 2" xfId="16585"/>
    <cellStyle name="Check Cell 23 2 11 5" xfId="16586"/>
    <cellStyle name="Check Cell 23 2 12" xfId="16587"/>
    <cellStyle name="Check Cell 23 2 12 2" xfId="16588"/>
    <cellStyle name="Check Cell 23 2 12 2 2" xfId="16589"/>
    <cellStyle name="Check Cell 23 2 12 3" xfId="16590"/>
    <cellStyle name="Check Cell 23 2 12 3 2" xfId="16591"/>
    <cellStyle name="Check Cell 23 2 12 4" xfId="16592"/>
    <cellStyle name="Check Cell 23 2 12 4 2" xfId="16593"/>
    <cellStyle name="Check Cell 23 2 12 5" xfId="16594"/>
    <cellStyle name="Check Cell 23 2 13" xfId="16595"/>
    <cellStyle name="Check Cell 23 2 13 2" xfId="16596"/>
    <cellStyle name="Check Cell 23 2 13 2 2" xfId="16597"/>
    <cellStyle name="Check Cell 23 2 13 3" xfId="16598"/>
    <cellStyle name="Check Cell 23 2 13 3 2" xfId="16599"/>
    <cellStyle name="Check Cell 23 2 13 4" xfId="16600"/>
    <cellStyle name="Check Cell 23 2 13 4 2" xfId="16601"/>
    <cellStyle name="Check Cell 23 2 13 5" xfId="16602"/>
    <cellStyle name="Check Cell 23 2 14" xfId="16603"/>
    <cellStyle name="Check Cell 23 2 14 2" xfId="16604"/>
    <cellStyle name="Check Cell 23 2 14 2 2" xfId="16605"/>
    <cellStyle name="Check Cell 23 2 14 3" xfId="16606"/>
    <cellStyle name="Check Cell 23 2 14 3 2" xfId="16607"/>
    <cellStyle name="Check Cell 23 2 14 4" xfId="16608"/>
    <cellStyle name="Check Cell 23 2 14 4 2" xfId="16609"/>
    <cellStyle name="Check Cell 23 2 14 5" xfId="16610"/>
    <cellStyle name="Check Cell 23 2 15" xfId="16611"/>
    <cellStyle name="Check Cell 23 2 15 2" xfId="16612"/>
    <cellStyle name="Check Cell 23 2 16" xfId="16613"/>
    <cellStyle name="Check Cell 23 2 16 2" xfId="16614"/>
    <cellStyle name="Check Cell 23 2 17" xfId="16615"/>
    <cellStyle name="Check Cell 23 2 17 2" xfId="16616"/>
    <cellStyle name="Check Cell 23 2 18" xfId="16617"/>
    <cellStyle name="Check Cell 23 2 18 2" xfId="16618"/>
    <cellStyle name="Check Cell 23 2 19" xfId="16619"/>
    <cellStyle name="Check Cell 23 2 19 2" xfId="16620"/>
    <cellStyle name="Check Cell 23 2 2" xfId="16621"/>
    <cellStyle name="Check Cell 23 2 2 2" xfId="16622"/>
    <cellStyle name="Check Cell 23 2 2 2 2" xfId="16623"/>
    <cellStyle name="Check Cell 23 2 2 3" xfId="16624"/>
    <cellStyle name="Check Cell 23 2 2 3 2" xfId="16625"/>
    <cellStyle name="Check Cell 23 2 2 4" xfId="16626"/>
    <cellStyle name="Check Cell 23 2 2 4 2" xfId="16627"/>
    <cellStyle name="Check Cell 23 2 2 5" xfId="16628"/>
    <cellStyle name="Check Cell 23 2 20" xfId="16629"/>
    <cellStyle name="Check Cell 23 2 20 2" xfId="16630"/>
    <cellStyle name="Check Cell 23 2 21" xfId="16631"/>
    <cellStyle name="Check Cell 23 2 22" xfId="16632"/>
    <cellStyle name="Check Cell 23 2 23" xfId="16633"/>
    <cellStyle name="Check Cell 23 2 24" xfId="16634"/>
    <cellStyle name="Check Cell 23 2 25" xfId="16635"/>
    <cellStyle name="Check Cell 23 2 26" xfId="16636"/>
    <cellStyle name="Check Cell 23 2 27" xfId="16637"/>
    <cellStyle name="Check Cell 23 2 28" xfId="16638"/>
    <cellStyle name="Check Cell 23 2 29" xfId="16639"/>
    <cellStyle name="Check Cell 23 2 3" xfId="16640"/>
    <cellStyle name="Check Cell 23 2 3 2" xfId="16641"/>
    <cellStyle name="Check Cell 23 2 3 2 2" xfId="16642"/>
    <cellStyle name="Check Cell 23 2 3 3" xfId="16643"/>
    <cellStyle name="Check Cell 23 2 3 3 2" xfId="16644"/>
    <cellStyle name="Check Cell 23 2 3 4" xfId="16645"/>
    <cellStyle name="Check Cell 23 2 3 4 2" xfId="16646"/>
    <cellStyle name="Check Cell 23 2 3 5" xfId="16647"/>
    <cellStyle name="Check Cell 23 2 30" xfId="16648"/>
    <cellStyle name="Check Cell 23 2 31" xfId="16649"/>
    <cellStyle name="Check Cell 23 2 32" xfId="16650"/>
    <cellStyle name="Check Cell 23 2 33" xfId="16651"/>
    <cellStyle name="Check Cell 23 2 34" xfId="16652"/>
    <cellStyle name="Check Cell 23 2 35" xfId="16653"/>
    <cellStyle name="Check Cell 23 2 36" xfId="16654"/>
    <cellStyle name="Check Cell 23 2 37" xfId="16655"/>
    <cellStyle name="Check Cell 23 2 38" xfId="16656"/>
    <cellStyle name="Check Cell 23 2 39" xfId="16657"/>
    <cellStyle name="Check Cell 23 2 4" xfId="16658"/>
    <cellStyle name="Check Cell 23 2 4 2" xfId="16659"/>
    <cellStyle name="Check Cell 23 2 4 2 2" xfId="16660"/>
    <cellStyle name="Check Cell 23 2 4 3" xfId="16661"/>
    <cellStyle name="Check Cell 23 2 4 3 2" xfId="16662"/>
    <cellStyle name="Check Cell 23 2 4 4" xfId="16663"/>
    <cellStyle name="Check Cell 23 2 4 4 2" xfId="16664"/>
    <cellStyle name="Check Cell 23 2 4 5" xfId="16665"/>
    <cellStyle name="Check Cell 23 2 40" xfId="16666"/>
    <cellStyle name="Check Cell 23 2 41" xfId="16667"/>
    <cellStyle name="Check Cell 23 2 42" xfId="16668"/>
    <cellStyle name="Check Cell 23 2 43" xfId="16669"/>
    <cellStyle name="Check Cell 23 2 44" xfId="16670"/>
    <cellStyle name="Check Cell 23 2 45" xfId="16671"/>
    <cellStyle name="Check Cell 23 2 46" xfId="16672"/>
    <cellStyle name="Check Cell 23 2 47" xfId="16673"/>
    <cellStyle name="Check Cell 23 2 48" xfId="16674"/>
    <cellStyle name="Check Cell 23 2 49" xfId="16675"/>
    <cellStyle name="Check Cell 23 2 5" xfId="16676"/>
    <cellStyle name="Check Cell 23 2 5 2" xfId="16677"/>
    <cellStyle name="Check Cell 23 2 5 2 2" xfId="16678"/>
    <cellStyle name="Check Cell 23 2 5 3" xfId="16679"/>
    <cellStyle name="Check Cell 23 2 5 3 2" xfId="16680"/>
    <cellStyle name="Check Cell 23 2 5 4" xfId="16681"/>
    <cellStyle name="Check Cell 23 2 5 4 2" xfId="16682"/>
    <cellStyle name="Check Cell 23 2 5 5" xfId="16683"/>
    <cellStyle name="Check Cell 23 2 50" xfId="16684"/>
    <cellStyle name="Check Cell 23 2 51" xfId="16685"/>
    <cellStyle name="Check Cell 23 2 6" xfId="16686"/>
    <cellStyle name="Check Cell 23 2 6 2" xfId="16687"/>
    <cellStyle name="Check Cell 23 2 6 2 2" xfId="16688"/>
    <cellStyle name="Check Cell 23 2 6 3" xfId="16689"/>
    <cellStyle name="Check Cell 23 2 6 3 2" xfId="16690"/>
    <cellStyle name="Check Cell 23 2 6 4" xfId="16691"/>
    <cellStyle name="Check Cell 23 2 6 4 2" xfId="16692"/>
    <cellStyle name="Check Cell 23 2 6 5" xfId="16693"/>
    <cellStyle name="Check Cell 23 2 7" xfId="16694"/>
    <cellStyle name="Check Cell 23 2 7 2" xfId="16695"/>
    <cellStyle name="Check Cell 23 2 7 2 2" xfId="16696"/>
    <cellStyle name="Check Cell 23 2 7 3" xfId="16697"/>
    <cellStyle name="Check Cell 23 2 7 3 2" xfId="16698"/>
    <cellStyle name="Check Cell 23 2 7 4" xfId="16699"/>
    <cellStyle name="Check Cell 23 2 7 4 2" xfId="16700"/>
    <cellStyle name="Check Cell 23 2 7 5" xfId="16701"/>
    <cellStyle name="Check Cell 23 2 8" xfId="16702"/>
    <cellStyle name="Check Cell 23 2 8 2" xfId="16703"/>
    <cellStyle name="Check Cell 23 2 8 2 2" xfId="16704"/>
    <cellStyle name="Check Cell 23 2 8 3" xfId="16705"/>
    <cellStyle name="Check Cell 23 2 8 3 2" xfId="16706"/>
    <cellStyle name="Check Cell 23 2 8 4" xfId="16707"/>
    <cellStyle name="Check Cell 23 2 8 4 2" xfId="16708"/>
    <cellStyle name="Check Cell 23 2 8 5" xfId="16709"/>
    <cellStyle name="Check Cell 23 2 9" xfId="16710"/>
    <cellStyle name="Check Cell 23 2 9 2" xfId="16711"/>
    <cellStyle name="Check Cell 23 2 9 2 2" xfId="16712"/>
    <cellStyle name="Check Cell 23 2 9 3" xfId="16713"/>
    <cellStyle name="Check Cell 23 2 9 3 2" xfId="16714"/>
    <cellStyle name="Check Cell 23 2 9 4" xfId="16715"/>
    <cellStyle name="Check Cell 23 2 9 4 2" xfId="16716"/>
    <cellStyle name="Check Cell 23 2 9 5" xfId="16717"/>
    <cellStyle name="Check Cell 23 20" xfId="16718"/>
    <cellStyle name="Check Cell 23 20 2" xfId="16719"/>
    <cellStyle name="Check Cell 23 21" xfId="16720"/>
    <cellStyle name="Check Cell 23 21 2" xfId="16721"/>
    <cellStyle name="Check Cell 23 22" xfId="16722"/>
    <cellStyle name="Check Cell 23 22 2" xfId="16723"/>
    <cellStyle name="Check Cell 23 23" xfId="16724"/>
    <cellStyle name="Check Cell 23 23 2" xfId="16725"/>
    <cellStyle name="Check Cell 23 24" xfId="16726"/>
    <cellStyle name="Check Cell 23 25" xfId="16727"/>
    <cellStyle name="Check Cell 23 26" xfId="16728"/>
    <cellStyle name="Check Cell 23 27" xfId="16729"/>
    <cellStyle name="Check Cell 23 28" xfId="16730"/>
    <cellStyle name="Check Cell 23 29" xfId="16731"/>
    <cellStyle name="Check Cell 23 3" xfId="16732"/>
    <cellStyle name="Check Cell 23 3 10" xfId="16733"/>
    <cellStyle name="Check Cell 23 3 10 2" xfId="16734"/>
    <cellStyle name="Check Cell 23 3 10 2 2" xfId="16735"/>
    <cellStyle name="Check Cell 23 3 10 3" xfId="16736"/>
    <cellStyle name="Check Cell 23 3 10 3 2" xfId="16737"/>
    <cellStyle name="Check Cell 23 3 10 4" xfId="16738"/>
    <cellStyle name="Check Cell 23 3 10 4 2" xfId="16739"/>
    <cellStyle name="Check Cell 23 3 10 5" xfId="16740"/>
    <cellStyle name="Check Cell 23 3 11" xfId="16741"/>
    <cellStyle name="Check Cell 23 3 11 2" xfId="16742"/>
    <cellStyle name="Check Cell 23 3 11 2 2" xfId="16743"/>
    <cellStyle name="Check Cell 23 3 11 3" xfId="16744"/>
    <cellStyle name="Check Cell 23 3 11 3 2" xfId="16745"/>
    <cellStyle name="Check Cell 23 3 11 4" xfId="16746"/>
    <cellStyle name="Check Cell 23 3 11 4 2" xfId="16747"/>
    <cellStyle name="Check Cell 23 3 11 5" xfId="16748"/>
    <cellStyle name="Check Cell 23 3 12" xfId="16749"/>
    <cellStyle name="Check Cell 23 3 12 2" xfId="16750"/>
    <cellStyle name="Check Cell 23 3 12 2 2" xfId="16751"/>
    <cellStyle name="Check Cell 23 3 12 3" xfId="16752"/>
    <cellStyle name="Check Cell 23 3 12 3 2" xfId="16753"/>
    <cellStyle name="Check Cell 23 3 12 4" xfId="16754"/>
    <cellStyle name="Check Cell 23 3 12 4 2" xfId="16755"/>
    <cellStyle name="Check Cell 23 3 12 5" xfId="16756"/>
    <cellStyle name="Check Cell 23 3 13" xfId="16757"/>
    <cellStyle name="Check Cell 23 3 13 2" xfId="16758"/>
    <cellStyle name="Check Cell 23 3 13 2 2" xfId="16759"/>
    <cellStyle name="Check Cell 23 3 13 3" xfId="16760"/>
    <cellStyle name="Check Cell 23 3 13 3 2" xfId="16761"/>
    <cellStyle name="Check Cell 23 3 13 4" xfId="16762"/>
    <cellStyle name="Check Cell 23 3 13 4 2" xfId="16763"/>
    <cellStyle name="Check Cell 23 3 13 5" xfId="16764"/>
    <cellStyle name="Check Cell 23 3 14" xfId="16765"/>
    <cellStyle name="Check Cell 23 3 14 2" xfId="16766"/>
    <cellStyle name="Check Cell 23 3 14 2 2" xfId="16767"/>
    <cellStyle name="Check Cell 23 3 14 3" xfId="16768"/>
    <cellStyle name="Check Cell 23 3 14 3 2" xfId="16769"/>
    <cellStyle name="Check Cell 23 3 14 4" xfId="16770"/>
    <cellStyle name="Check Cell 23 3 14 4 2" xfId="16771"/>
    <cellStyle name="Check Cell 23 3 14 5" xfId="16772"/>
    <cellStyle name="Check Cell 23 3 15" xfId="16773"/>
    <cellStyle name="Check Cell 23 3 15 2" xfId="16774"/>
    <cellStyle name="Check Cell 23 3 16" xfId="16775"/>
    <cellStyle name="Check Cell 23 3 16 2" xfId="16776"/>
    <cellStyle name="Check Cell 23 3 17" xfId="16777"/>
    <cellStyle name="Check Cell 23 3 17 2" xfId="16778"/>
    <cellStyle name="Check Cell 23 3 18" xfId="16779"/>
    <cellStyle name="Check Cell 23 3 18 2" xfId="16780"/>
    <cellStyle name="Check Cell 23 3 19" xfId="16781"/>
    <cellStyle name="Check Cell 23 3 19 2" xfId="16782"/>
    <cellStyle name="Check Cell 23 3 2" xfId="16783"/>
    <cellStyle name="Check Cell 23 3 2 2" xfId="16784"/>
    <cellStyle name="Check Cell 23 3 2 2 2" xfId="16785"/>
    <cellStyle name="Check Cell 23 3 2 3" xfId="16786"/>
    <cellStyle name="Check Cell 23 3 2 3 2" xfId="16787"/>
    <cellStyle name="Check Cell 23 3 2 4" xfId="16788"/>
    <cellStyle name="Check Cell 23 3 2 4 2" xfId="16789"/>
    <cellStyle name="Check Cell 23 3 2 5" xfId="16790"/>
    <cellStyle name="Check Cell 23 3 20" xfId="16791"/>
    <cellStyle name="Check Cell 23 3 20 2" xfId="16792"/>
    <cellStyle name="Check Cell 23 3 21" xfId="16793"/>
    <cellStyle name="Check Cell 23 3 22" xfId="16794"/>
    <cellStyle name="Check Cell 23 3 23" xfId="16795"/>
    <cellStyle name="Check Cell 23 3 24" xfId="16796"/>
    <cellStyle name="Check Cell 23 3 25" xfId="16797"/>
    <cellStyle name="Check Cell 23 3 26" xfId="16798"/>
    <cellStyle name="Check Cell 23 3 27" xfId="16799"/>
    <cellStyle name="Check Cell 23 3 28" xfId="16800"/>
    <cellStyle name="Check Cell 23 3 29" xfId="16801"/>
    <cellStyle name="Check Cell 23 3 3" xfId="16802"/>
    <cellStyle name="Check Cell 23 3 3 2" xfId="16803"/>
    <cellStyle name="Check Cell 23 3 3 2 2" xfId="16804"/>
    <cellStyle name="Check Cell 23 3 3 3" xfId="16805"/>
    <cellStyle name="Check Cell 23 3 3 3 2" xfId="16806"/>
    <cellStyle name="Check Cell 23 3 3 4" xfId="16807"/>
    <cellStyle name="Check Cell 23 3 3 4 2" xfId="16808"/>
    <cellStyle name="Check Cell 23 3 3 5" xfId="16809"/>
    <cellStyle name="Check Cell 23 3 30" xfId="16810"/>
    <cellStyle name="Check Cell 23 3 31" xfId="16811"/>
    <cellStyle name="Check Cell 23 3 32" xfId="16812"/>
    <cellStyle name="Check Cell 23 3 33" xfId="16813"/>
    <cellStyle name="Check Cell 23 3 34" xfId="16814"/>
    <cellStyle name="Check Cell 23 3 35" xfId="16815"/>
    <cellStyle name="Check Cell 23 3 36" xfId="16816"/>
    <cellStyle name="Check Cell 23 3 37" xfId="16817"/>
    <cellStyle name="Check Cell 23 3 38" xfId="16818"/>
    <cellStyle name="Check Cell 23 3 39" xfId="16819"/>
    <cellStyle name="Check Cell 23 3 4" xfId="16820"/>
    <cellStyle name="Check Cell 23 3 4 2" xfId="16821"/>
    <cellStyle name="Check Cell 23 3 4 2 2" xfId="16822"/>
    <cellStyle name="Check Cell 23 3 4 3" xfId="16823"/>
    <cellStyle name="Check Cell 23 3 4 3 2" xfId="16824"/>
    <cellStyle name="Check Cell 23 3 4 4" xfId="16825"/>
    <cellStyle name="Check Cell 23 3 4 4 2" xfId="16826"/>
    <cellStyle name="Check Cell 23 3 4 5" xfId="16827"/>
    <cellStyle name="Check Cell 23 3 40" xfId="16828"/>
    <cellStyle name="Check Cell 23 3 41" xfId="16829"/>
    <cellStyle name="Check Cell 23 3 42" xfId="16830"/>
    <cellStyle name="Check Cell 23 3 43" xfId="16831"/>
    <cellStyle name="Check Cell 23 3 44" xfId="16832"/>
    <cellStyle name="Check Cell 23 3 45" xfId="16833"/>
    <cellStyle name="Check Cell 23 3 46" xfId="16834"/>
    <cellStyle name="Check Cell 23 3 47" xfId="16835"/>
    <cellStyle name="Check Cell 23 3 48" xfId="16836"/>
    <cellStyle name="Check Cell 23 3 49" xfId="16837"/>
    <cellStyle name="Check Cell 23 3 5" xfId="16838"/>
    <cellStyle name="Check Cell 23 3 5 2" xfId="16839"/>
    <cellStyle name="Check Cell 23 3 5 2 2" xfId="16840"/>
    <cellStyle name="Check Cell 23 3 5 3" xfId="16841"/>
    <cellStyle name="Check Cell 23 3 5 3 2" xfId="16842"/>
    <cellStyle name="Check Cell 23 3 5 4" xfId="16843"/>
    <cellStyle name="Check Cell 23 3 5 4 2" xfId="16844"/>
    <cellStyle name="Check Cell 23 3 5 5" xfId="16845"/>
    <cellStyle name="Check Cell 23 3 50" xfId="16846"/>
    <cellStyle name="Check Cell 23 3 51" xfId="16847"/>
    <cellStyle name="Check Cell 23 3 6" xfId="16848"/>
    <cellStyle name="Check Cell 23 3 6 2" xfId="16849"/>
    <cellStyle name="Check Cell 23 3 6 2 2" xfId="16850"/>
    <cellStyle name="Check Cell 23 3 6 3" xfId="16851"/>
    <cellStyle name="Check Cell 23 3 6 3 2" xfId="16852"/>
    <cellStyle name="Check Cell 23 3 6 4" xfId="16853"/>
    <cellStyle name="Check Cell 23 3 6 4 2" xfId="16854"/>
    <cellStyle name="Check Cell 23 3 6 5" xfId="16855"/>
    <cellStyle name="Check Cell 23 3 7" xfId="16856"/>
    <cellStyle name="Check Cell 23 3 7 2" xfId="16857"/>
    <cellStyle name="Check Cell 23 3 7 2 2" xfId="16858"/>
    <cellStyle name="Check Cell 23 3 7 3" xfId="16859"/>
    <cellStyle name="Check Cell 23 3 7 3 2" xfId="16860"/>
    <cellStyle name="Check Cell 23 3 7 4" xfId="16861"/>
    <cellStyle name="Check Cell 23 3 7 4 2" xfId="16862"/>
    <cellStyle name="Check Cell 23 3 7 5" xfId="16863"/>
    <cellStyle name="Check Cell 23 3 8" xfId="16864"/>
    <cellStyle name="Check Cell 23 3 8 2" xfId="16865"/>
    <cellStyle name="Check Cell 23 3 8 2 2" xfId="16866"/>
    <cellStyle name="Check Cell 23 3 8 3" xfId="16867"/>
    <cellStyle name="Check Cell 23 3 8 3 2" xfId="16868"/>
    <cellStyle name="Check Cell 23 3 8 4" xfId="16869"/>
    <cellStyle name="Check Cell 23 3 8 4 2" xfId="16870"/>
    <cellStyle name="Check Cell 23 3 8 5" xfId="16871"/>
    <cellStyle name="Check Cell 23 3 9" xfId="16872"/>
    <cellStyle name="Check Cell 23 3 9 2" xfId="16873"/>
    <cellStyle name="Check Cell 23 3 9 2 2" xfId="16874"/>
    <cellStyle name="Check Cell 23 3 9 3" xfId="16875"/>
    <cellStyle name="Check Cell 23 3 9 3 2" xfId="16876"/>
    <cellStyle name="Check Cell 23 3 9 4" xfId="16877"/>
    <cellStyle name="Check Cell 23 3 9 4 2" xfId="16878"/>
    <cellStyle name="Check Cell 23 3 9 5" xfId="16879"/>
    <cellStyle name="Check Cell 23 30" xfId="16880"/>
    <cellStyle name="Check Cell 23 31" xfId="16881"/>
    <cellStyle name="Check Cell 23 32" xfId="16882"/>
    <cellStyle name="Check Cell 23 33" xfId="16883"/>
    <cellStyle name="Check Cell 23 34" xfId="16884"/>
    <cellStyle name="Check Cell 23 35" xfId="16885"/>
    <cellStyle name="Check Cell 23 36" xfId="16886"/>
    <cellStyle name="Check Cell 23 37" xfId="16887"/>
    <cellStyle name="Check Cell 23 38" xfId="16888"/>
    <cellStyle name="Check Cell 23 39" xfId="16889"/>
    <cellStyle name="Check Cell 23 4" xfId="16890"/>
    <cellStyle name="Check Cell 23 4 10" xfId="16891"/>
    <cellStyle name="Check Cell 23 4 10 2" xfId="16892"/>
    <cellStyle name="Check Cell 23 4 10 2 2" xfId="16893"/>
    <cellStyle name="Check Cell 23 4 10 3" xfId="16894"/>
    <cellStyle name="Check Cell 23 4 10 3 2" xfId="16895"/>
    <cellStyle name="Check Cell 23 4 10 4" xfId="16896"/>
    <cellStyle name="Check Cell 23 4 10 4 2" xfId="16897"/>
    <cellStyle name="Check Cell 23 4 10 5" xfId="16898"/>
    <cellStyle name="Check Cell 23 4 11" xfId="16899"/>
    <cellStyle name="Check Cell 23 4 11 2" xfId="16900"/>
    <cellStyle name="Check Cell 23 4 11 2 2" xfId="16901"/>
    <cellStyle name="Check Cell 23 4 11 3" xfId="16902"/>
    <cellStyle name="Check Cell 23 4 11 3 2" xfId="16903"/>
    <cellStyle name="Check Cell 23 4 11 4" xfId="16904"/>
    <cellStyle name="Check Cell 23 4 11 4 2" xfId="16905"/>
    <cellStyle name="Check Cell 23 4 11 5" xfId="16906"/>
    <cellStyle name="Check Cell 23 4 12" xfId="16907"/>
    <cellStyle name="Check Cell 23 4 12 2" xfId="16908"/>
    <cellStyle name="Check Cell 23 4 12 2 2" xfId="16909"/>
    <cellStyle name="Check Cell 23 4 12 3" xfId="16910"/>
    <cellStyle name="Check Cell 23 4 12 3 2" xfId="16911"/>
    <cellStyle name="Check Cell 23 4 12 4" xfId="16912"/>
    <cellStyle name="Check Cell 23 4 12 4 2" xfId="16913"/>
    <cellStyle name="Check Cell 23 4 12 5" xfId="16914"/>
    <cellStyle name="Check Cell 23 4 13" xfId="16915"/>
    <cellStyle name="Check Cell 23 4 13 2" xfId="16916"/>
    <cellStyle name="Check Cell 23 4 13 2 2" xfId="16917"/>
    <cellStyle name="Check Cell 23 4 13 3" xfId="16918"/>
    <cellStyle name="Check Cell 23 4 13 3 2" xfId="16919"/>
    <cellStyle name="Check Cell 23 4 13 4" xfId="16920"/>
    <cellStyle name="Check Cell 23 4 13 4 2" xfId="16921"/>
    <cellStyle name="Check Cell 23 4 13 5" xfId="16922"/>
    <cellStyle name="Check Cell 23 4 14" xfId="16923"/>
    <cellStyle name="Check Cell 23 4 14 2" xfId="16924"/>
    <cellStyle name="Check Cell 23 4 14 2 2" xfId="16925"/>
    <cellStyle name="Check Cell 23 4 14 3" xfId="16926"/>
    <cellStyle name="Check Cell 23 4 14 3 2" xfId="16927"/>
    <cellStyle name="Check Cell 23 4 14 4" xfId="16928"/>
    <cellStyle name="Check Cell 23 4 14 4 2" xfId="16929"/>
    <cellStyle name="Check Cell 23 4 14 5" xfId="16930"/>
    <cellStyle name="Check Cell 23 4 15" xfId="16931"/>
    <cellStyle name="Check Cell 23 4 15 2" xfId="16932"/>
    <cellStyle name="Check Cell 23 4 16" xfId="16933"/>
    <cellStyle name="Check Cell 23 4 16 2" xfId="16934"/>
    <cellStyle name="Check Cell 23 4 17" xfId="16935"/>
    <cellStyle name="Check Cell 23 4 17 2" xfId="16936"/>
    <cellStyle name="Check Cell 23 4 18" xfId="16937"/>
    <cellStyle name="Check Cell 23 4 18 2" xfId="16938"/>
    <cellStyle name="Check Cell 23 4 19" xfId="16939"/>
    <cellStyle name="Check Cell 23 4 19 2" xfId="16940"/>
    <cellStyle name="Check Cell 23 4 2" xfId="16941"/>
    <cellStyle name="Check Cell 23 4 2 2" xfId="16942"/>
    <cellStyle name="Check Cell 23 4 2 2 2" xfId="16943"/>
    <cellStyle name="Check Cell 23 4 2 3" xfId="16944"/>
    <cellStyle name="Check Cell 23 4 2 3 2" xfId="16945"/>
    <cellStyle name="Check Cell 23 4 2 4" xfId="16946"/>
    <cellStyle name="Check Cell 23 4 2 4 2" xfId="16947"/>
    <cellStyle name="Check Cell 23 4 2 5" xfId="16948"/>
    <cellStyle name="Check Cell 23 4 20" xfId="16949"/>
    <cellStyle name="Check Cell 23 4 20 2" xfId="16950"/>
    <cellStyle name="Check Cell 23 4 21" xfId="16951"/>
    <cellStyle name="Check Cell 23 4 22" xfId="16952"/>
    <cellStyle name="Check Cell 23 4 23" xfId="16953"/>
    <cellStyle name="Check Cell 23 4 24" xfId="16954"/>
    <cellStyle name="Check Cell 23 4 25" xfId="16955"/>
    <cellStyle name="Check Cell 23 4 26" xfId="16956"/>
    <cellStyle name="Check Cell 23 4 27" xfId="16957"/>
    <cellStyle name="Check Cell 23 4 28" xfId="16958"/>
    <cellStyle name="Check Cell 23 4 29" xfId="16959"/>
    <cellStyle name="Check Cell 23 4 3" xfId="16960"/>
    <cellStyle name="Check Cell 23 4 3 2" xfId="16961"/>
    <cellStyle name="Check Cell 23 4 3 2 2" xfId="16962"/>
    <cellStyle name="Check Cell 23 4 3 3" xfId="16963"/>
    <cellStyle name="Check Cell 23 4 3 3 2" xfId="16964"/>
    <cellStyle name="Check Cell 23 4 3 4" xfId="16965"/>
    <cellStyle name="Check Cell 23 4 3 4 2" xfId="16966"/>
    <cellStyle name="Check Cell 23 4 3 5" xfId="16967"/>
    <cellStyle name="Check Cell 23 4 30" xfId="16968"/>
    <cellStyle name="Check Cell 23 4 31" xfId="16969"/>
    <cellStyle name="Check Cell 23 4 32" xfId="16970"/>
    <cellStyle name="Check Cell 23 4 33" xfId="16971"/>
    <cellStyle name="Check Cell 23 4 34" xfId="16972"/>
    <cellStyle name="Check Cell 23 4 35" xfId="16973"/>
    <cellStyle name="Check Cell 23 4 36" xfId="16974"/>
    <cellStyle name="Check Cell 23 4 37" xfId="16975"/>
    <cellStyle name="Check Cell 23 4 38" xfId="16976"/>
    <cellStyle name="Check Cell 23 4 39" xfId="16977"/>
    <cellStyle name="Check Cell 23 4 4" xfId="16978"/>
    <cellStyle name="Check Cell 23 4 4 2" xfId="16979"/>
    <cellStyle name="Check Cell 23 4 4 2 2" xfId="16980"/>
    <cellStyle name="Check Cell 23 4 4 3" xfId="16981"/>
    <cellStyle name="Check Cell 23 4 4 3 2" xfId="16982"/>
    <cellStyle name="Check Cell 23 4 4 4" xfId="16983"/>
    <cellStyle name="Check Cell 23 4 4 4 2" xfId="16984"/>
    <cellStyle name="Check Cell 23 4 4 5" xfId="16985"/>
    <cellStyle name="Check Cell 23 4 40" xfId="16986"/>
    <cellStyle name="Check Cell 23 4 41" xfId="16987"/>
    <cellStyle name="Check Cell 23 4 42" xfId="16988"/>
    <cellStyle name="Check Cell 23 4 43" xfId="16989"/>
    <cellStyle name="Check Cell 23 4 44" xfId="16990"/>
    <cellStyle name="Check Cell 23 4 45" xfId="16991"/>
    <cellStyle name="Check Cell 23 4 46" xfId="16992"/>
    <cellStyle name="Check Cell 23 4 47" xfId="16993"/>
    <cellStyle name="Check Cell 23 4 48" xfId="16994"/>
    <cellStyle name="Check Cell 23 4 49" xfId="16995"/>
    <cellStyle name="Check Cell 23 4 5" xfId="16996"/>
    <cellStyle name="Check Cell 23 4 5 2" xfId="16997"/>
    <cellStyle name="Check Cell 23 4 5 2 2" xfId="16998"/>
    <cellStyle name="Check Cell 23 4 5 3" xfId="16999"/>
    <cellStyle name="Check Cell 23 4 5 3 2" xfId="17000"/>
    <cellStyle name="Check Cell 23 4 5 4" xfId="17001"/>
    <cellStyle name="Check Cell 23 4 5 4 2" xfId="17002"/>
    <cellStyle name="Check Cell 23 4 5 5" xfId="17003"/>
    <cellStyle name="Check Cell 23 4 50" xfId="17004"/>
    <cellStyle name="Check Cell 23 4 51" xfId="17005"/>
    <cellStyle name="Check Cell 23 4 6" xfId="17006"/>
    <cellStyle name="Check Cell 23 4 6 2" xfId="17007"/>
    <cellStyle name="Check Cell 23 4 6 2 2" xfId="17008"/>
    <cellStyle name="Check Cell 23 4 6 3" xfId="17009"/>
    <cellStyle name="Check Cell 23 4 6 3 2" xfId="17010"/>
    <cellStyle name="Check Cell 23 4 6 4" xfId="17011"/>
    <cellStyle name="Check Cell 23 4 6 4 2" xfId="17012"/>
    <cellStyle name="Check Cell 23 4 6 5" xfId="17013"/>
    <cellStyle name="Check Cell 23 4 7" xfId="17014"/>
    <cellStyle name="Check Cell 23 4 7 2" xfId="17015"/>
    <cellStyle name="Check Cell 23 4 7 2 2" xfId="17016"/>
    <cellStyle name="Check Cell 23 4 7 3" xfId="17017"/>
    <cellStyle name="Check Cell 23 4 7 3 2" xfId="17018"/>
    <cellStyle name="Check Cell 23 4 7 4" xfId="17019"/>
    <cellStyle name="Check Cell 23 4 7 4 2" xfId="17020"/>
    <cellStyle name="Check Cell 23 4 7 5" xfId="17021"/>
    <cellStyle name="Check Cell 23 4 8" xfId="17022"/>
    <cellStyle name="Check Cell 23 4 8 2" xfId="17023"/>
    <cellStyle name="Check Cell 23 4 8 2 2" xfId="17024"/>
    <cellStyle name="Check Cell 23 4 8 3" xfId="17025"/>
    <cellStyle name="Check Cell 23 4 8 3 2" xfId="17026"/>
    <cellStyle name="Check Cell 23 4 8 4" xfId="17027"/>
    <cellStyle name="Check Cell 23 4 8 4 2" xfId="17028"/>
    <cellStyle name="Check Cell 23 4 8 5" xfId="17029"/>
    <cellStyle name="Check Cell 23 4 9" xfId="17030"/>
    <cellStyle name="Check Cell 23 4 9 2" xfId="17031"/>
    <cellStyle name="Check Cell 23 4 9 2 2" xfId="17032"/>
    <cellStyle name="Check Cell 23 4 9 3" xfId="17033"/>
    <cellStyle name="Check Cell 23 4 9 3 2" xfId="17034"/>
    <cellStyle name="Check Cell 23 4 9 4" xfId="17035"/>
    <cellStyle name="Check Cell 23 4 9 4 2" xfId="17036"/>
    <cellStyle name="Check Cell 23 4 9 5" xfId="17037"/>
    <cellStyle name="Check Cell 23 40" xfId="17038"/>
    <cellStyle name="Check Cell 23 41" xfId="17039"/>
    <cellStyle name="Check Cell 23 42" xfId="17040"/>
    <cellStyle name="Check Cell 23 43" xfId="17041"/>
    <cellStyle name="Check Cell 23 44" xfId="17042"/>
    <cellStyle name="Check Cell 23 45" xfId="17043"/>
    <cellStyle name="Check Cell 23 46" xfId="17044"/>
    <cellStyle name="Check Cell 23 47" xfId="17045"/>
    <cellStyle name="Check Cell 23 48" xfId="17046"/>
    <cellStyle name="Check Cell 23 49" xfId="17047"/>
    <cellStyle name="Check Cell 23 5" xfId="17048"/>
    <cellStyle name="Check Cell 23 5 2" xfId="17049"/>
    <cellStyle name="Check Cell 23 5 2 2" xfId="17050"/>
    <cellStyle name="Check Cell 23 5 3" xfId="17051"/>
    <cellStyle name="Check Cell 23 5 3 2" xfId="17052"/>
    <cellStyle name="Check Cell 23 5 4" xfId="17053"/>
    <cellStyle name="Check Cell 23 5 4 2" xfId="17054"/>
    <cellStyle name="Check Cell 23 5 5" xfId="17055"/>
    <cellStyle name="Check Cell 23 50" xfId="17056"/>
    <cellStyle name="Check Cell 23 51" xfId="17057"/>
    <cellStyle name="Check Cell 23 52" xfId="17058"/>
    <cellStyle name="Check Cell 23 53" xfId="17059"/>
    <cellStyle name="Check Cell 23 54" xfId="17060"/>
    <cellStyle name="Check Cell 23 6" xfId="17061"/>
    <cellStyle name="Check Cell 23 6 2" xfId="17062"/>
    <cellStyle name="Check Cell 23 6 2 2" xfId="17063"/>
    <cellStyle name="Check Cell 23 6 3" xfId="17064"/>
    <cellStyle name="Check Cell 23 6 3 2" xfId="17065"/>
    <cellStyle name="Check Cell 23 6 4" xfId="17066"/>
    <cellStyle name="Check Cell 23 6 4 2" xfId="17067"/>
    <cellStyle name="Check Cell 23 6 5" xfId="17068"/>
    <cellStyle name="Check Cell 23 7" xfId="17069"/>
    <cellStyle name="Check Cell 23 7 2" xfId="17070"/>
    <cellStyle name="Check Cell 23 7 2 2" xfId="17071"/>
    <cellStyle name="Check Cell 23 7 3" xfId="17072"/>
    <cellStyle name="Check Cell 23 7 3 2" xfId="17073"/>
    <cellStyle name="Check Cell 23 7 4" xfId="17074"/>
    <cellStyle name="Check Cell 23 7 4 2" xfId="17075"/>
    <cellStyle name="Check Cell 23 7 5" xfId="17076"/>
    <cellStyle name="Check Cell 23 8" xfId="17077"/>
    <cellStyle name="Check Cell 23 8 2" xfId="17078"/>
    <cellStyle name="Check Cell 23 8 2 2" xfId="17079"/>
    <cellStyle name="Check Cell 23 8 3" xfId="17080"/>
    <cellStyle name="Check Cell 23 8 3 2" xfId="17081"/>
    <cellStyle name="Check Cell 23 8 4" xfId="17082"/>
    <cellStyle name="Check Cell 23 8 4 2" xfId="17083"/>
    <cellStyle name="Check Cell 23 8 5" xfId="17084"/>
    <cellStyle name="Check Cell 23 9" xfId="17085"/>
    <cellStyle name="Check Cell 23 9 2" xfId="17086"/>
    <cellStyle name="Check Cell 23 9 2 2" xfId="17087"/>
    <cellStyle name="Check Cell 23 9 3" xfId="17088"/>
    <cellStyle name="Check Cell 23 9 3 2" xfId="17089"/>
    <cellStyle name="Check Cell 23 9 4" xfId="17090"/>
    <cellStyle name="Check Cell 23 9 4 2" xfId="17091"/>
    <cellStyle name="Check Cell 23 9 5" xfId="17092"/>
    <cellStyle name="Check Cell 24" xfId="17093"/>
    <cellStyle name="Check Cell 24 10" xfId="17094"/>
    <cellStyle name="Check Cell 24 10 2" xfId="17095"/>
    <cellStyle name="Check Cell 24 10 2 2" xfId="17096"/>
    <cellStyle name="Check Cell 24 10 3" xfId="17097"/>
    <cellStyle name="Check Cell 24 10 3 2" xfId="17098"/>
    <cellStyle name="Check Cell 24 10 4" xfId="17099"/>
    <cellStyle name="Check Cell 24 10 4 2" xfId="17100"/>
    <cellStyle name="Check Cell 24 10 5" xfId="17101"/>
    <cellStyle name="Check Cell 24 11" xfId="17102"/>
    <cellStyle name="Check Cell 24 11 2" xfId="17103"/>
    <cellStyle name="Check Cell 24 11 2 2" xfId="17104"/>
    <cellStyle name="Check Cell 24 11 3" xfId="17105"/>
    <cellStyle name="Check Cell 24 11 3 2" xfId="17106"/>
    <cellStyle name="Check Cell 24 11 4" xfId="17107"/>
    <cellStyle name="Check Cell 24 11 4 2" xfId="17108"/>
    <cellStyle name="Check Cell 24 11 5" xfId="17109"/>
    <cellStyle name="Check Cell 24 12" xfId="17110"/>
    <cellStyle name="Check Cell 24 12 2" xfId="17111"/>
    <cellStyle name="Check Cell 24 12 2 2" xfId="17112"/>
    <cellStyle name="Check Cell 24 12 3" xfId="17113"/>
    <cellStyle name="Check Cell 24 12 3 2" xfId="17114"/>
    <cellStyle name="Check Cell 24 12 4" xfId="17115"/>
    <cellStyle name="Check Cell 24 12 4 2" xfId="17116"/>
    <cellStyle name="Check Cell 24 12 5" xfId="17117"/>
    <cellStyle name="Check Cell 24 13" xfId="17118"/>
    <cellStyle name="Check Cell 24 13 2" xfId="17119"/>
    <cellStyle name="Check Cell 24 13 2 2" xfId="17120"/>
    <cellStyle name="Check Cell 24 13 3" xfId="17121"/>
    <cellStyle name="Check Cell 24 13 3 2" xfId="17122"/>
    <cellStyle name="Check Cell 24 13 4" xfId="17123"/>
    <cellStyle name="Check Cell 24 13 4 2" xfId="17124"/>
    <cellStyle name="Check Cell 24 13 5" xfId="17125"/>
    <cellStyle name="Check Cell 24 14" xfId="17126"/>
    <cellStyle name="Check Cell 24 14 2" xfId="17127"/>
    <cellStyle name="Check Cell 24 14 2 2" xfId="17128"/>
    <cellStyle name="Check Cell 24 14 3" xfId="17129"/>
    <cellStyle name="Check Cell 24 14 3 2" xfId="17130"/>
    <cellStyle name="Check Cell 24 14 4" xfId="17131"/>
    <cellStyle name="Check Cell 24 14 4 2" xfId="17132"/>
    <cellStyle name="Check Cell 24 14 5" xfId="17133"/>
    <cellStyle name="Check Cell 24 15" xfId="17134"/>
    <cellStyle name="Check Cell 24 15 2" xfId="17135"/>
    <cellStyle name="Check Cell 24 15 2 2" xfId="17136"/>
    <cellStyle name="Check Cell 24 15 3" xfId="17137"/>
    <cellStyle name="Check Cell 24 15 3 2" xfId="17138"/>
    <cellStyle name="Check Cell 24 15 4" xfId="17139"/>
    <cellStyle name="Check Cell 24 15 4 2" xfId="17140"/>
    <cellStyle name="Check Cell 24 15 5" xfId="17141"/>
    <cellStyle name="Check Cell 24 16" xfId="17142"/>
    <cellStyle name="Check Cell 24 16 2" xfId="17143"/>
    <cellStyle name="Check Cell 24 16 2 2" xfId="17144"/>
    <cellStyle name="Check Cell 24 16 3" xfId="17145"/>
    <cellStyle name="Check Cell 24 16 3 2" xfId="17146"/>
    <cellStyle name="Check Cell 24 16 4" xfId="17147"/>
    <cellStyle name="Check Cell 24 16 4 2" xfId="17148"/>
    <cellStyle name="Check Cell 24 16 5" xfId="17149"/>
    <cellStyle name="Check Cell 24 17" xfId="17150"/>
    <cellStyle name="Check Cell 24 17 2" xfId="17151"/>
    <cellStyle name="Check Cell 24 17 2 2" xfId="17152"/>
    <cellStyle name="Check Cell 24 17 3" xfId="17153"/>
    <cellStyle name="Check Cell 24 17 3 2" xfId="17154"/>
    <cellStyle name="Check Cell 24 17 4" xfId="17155"/>
    <cellStyle name="Check Cell 24 17 4 2" xfId="17156"/>
    <cellStyle name="Check Cell 24 17 5" xfId="17157"/>
    <cellStyle name="Check Cell 24 18" xfId="17158"/>
    <cellStyle name="Check Cell 24 18 2" xfId="17159"/>
    <cellStyle name="Check Cell 24 19" xfId="17160"/>
    <cellStyle name="Check Cell 24 19 2" xfId="17161"/>
    <cellStyle name="Check Cell 24 2" xfId="17162"/>
    <cellStyle name="Check Cell 24 2 10" xfId="17163"/>
    <cellStyle name="Check Cell 24 2 10 2" xfId="17164"/>
    <cellStyle name="Check Cell 24 2 10 2 2" xfId="17165"/>
    <cellStyle name="Check Cell 24 2 10 3" xfId="17166"/>
    <cellStyle name="Check Cell 24 2 10 3 2" xfId="17167"/>
    <cellStyle name="Check Cell 24 2 10 4" xfId="17168"/>
    <cellStyle name="Check Cell 24 2 10 4 2" xfId="17169"/>
    <cellStyle name="Check Cell 24 2 10 5" xfId="17170"/>
    <cellStyle name="Check Cell 24 2 11" xfId="17171"/>
    <cellStyle name="Check Cell 24 2 11 2" xfId="17172"/>
    <cellStyle name="Check Cell 24 2 11 2 2" xfId="17173"/>
    <cellStyle name="Check Cell 24 2 11 3" xfId="17174"/>
    <cellStyle name="Check Cell 24 2 11 3 2" xfId="17175"/>
    <cellStyle name="Check Cell 24 2 11 4" xfId="17176"/>
    <cellStyle name="Check Cell 24 2 11 4 2" xfId="17177"/>
    <cellStyle name="Check Cell 24 2 11 5" xfId="17178"/>
    <cellStyle name="Check Cell 24 2 12" xfId="17179"/>
    <cellStyle name="Check Cell 24 2 12 2" xfId="17180"/>
    <cellStyle name="Check Cell 24 2 12 2 2" xfId="17181"/>
    <cellStyle name="Check Cell 24 2 12 3" xfId="17182"/>
    <cellStyle name="Check Cell 24 2 12 3 2" xfId="17183"/>
    <cellStyle name="Check Cell 24 2 12 4" xfId="17184"/>
    <cellStyle name="Check Cell 24 2 12 4 2" xfId="17185"/>
    <cellStyle name="Check Cell 24 2 12 5" xfId="17186"/>
    <cellStyle name="Check Cell 24 2 13" xfId="17187"/>
    <cellStyle name="Check Cell 24 2 13 2" xfId="17188"/>
    <cellStyle name="Check Cell 24 2 13 2 2" xfId="17189"/>
    <cellStyle name="Check Cell 24 2 13 3" xfId="17190"/>
    <cellStyle name="Check Cell 24 2 13 3 2" xfId="17191"/>
    <cellStyle name="Check Cell 24 2 13 4" xfId="17192"/>
    <cellStyle name="Check Cell 24 2 13 4 2" xfId="17193"/>
    <cellStyle name="Check Cell 24 2 13 5" xfId="17194"/>
    <cellStyle name="Check Cell 24 2 14" xfId="17195"/>
    <cellStyle name="Check Cell 24 2 14 2" xfId="17196"/>
    <cellStyle name="Check Cell 24 2 14 2 2" xfId="17197"/>
    <cellStyle name="Check Cell 24 2 14 3" xfId="17198"/>
    <cellStyle name="Check Cell 24 2 14 3 2" xfId="17199"/>
    <cellStyle name="Check Cell 24 2 14 4" xfId="17200"/>
    <cellStyle name="Check Cell 24 2 14 4 2" xfId="17201"/>
    <cellStyle name="Check Cell 24 2 14 5" xfId="17202"/>
    <cellStyle name="Check Cell 24 2 15" xfId="17203"/>
    <cellStyle name="Check Cell 24 2 15 2" xfId="17204"/>
    <cellStyle name="Check Cell 24 2 16" xfId="17205"/>
    <cellStyle name="Check Cell 24 2 16 2" xfId="17206"/>
    <cellStyle name="Check Cell 24 2 17" xfId="17207"/>
    <cellStyle name="Check Cell 24 2 17 2" xfId="17208"/>
    <cellStyle name="Check Cell 24 2 18" xfId="17209"/>
    <cellStyle name="Check Cell 24 2 18 2" xfId="17210"/>
    <cellStyle name="Check Cell 24 2 19" xfId="17211"/>
    <cellStyle name="Check Cell 24 2 19 2" xfId="17212"/>
    <cellStyle name="Check Cell 24 2 2" xfId="17213"/>
    <cellStyle name="Check Cell 24 2 2 2" xfId="17214"/>
    <cellStyle name="Check Cell 24 2 2 2 2" xfId="17215"/>
    <cellStyle name="Check Cell 24 2 2 3" xfId="17216"/>
    <cellStyle name="Check Cell 24 2 2 3 2" xfId="17217"/>
    <cellStyle name="Check Cell 24 2 2 4" xfId="17218"/>
    <cellStyle name="Check Cell 24 2 2 4 2" xfId="17219"/>
    <cellStyle name="Check Cell 24 2 2 5" xfId="17220"/>
    <cellStyle name="Check Cell 24 2 20" xfId="17221"/>
    <cellStyle name="Check Cell 24 2 20 2" xfId="17222"/>
    <cellStyle name="Check Cell 24 2 21" xfId="17223"/>
    <cellStyle name="Check Cell 24 2 22" xfId="17224"/>
    <cellStyle name="Check Cell 24 2 23" xfId="17225"/>
    <cellStyle name="Check Cell 24 2 24" xfId="17226"/>
    <cellStyle name="Check Cell 24 2 25" xfId="17227"/>
    <cellStyle name="Check Cell 24 2 26" xfId="17228"/>
    <cellStyle name="Check Cell 24 2 27" xfId="17229"/>
    <cellStyle name="Check Cell 24 2 28" xfId="17230"/>
    <cellStyle name="Check Cell 24 2 29" xfId="17231"/>
    <cellStyle name="Check Cell 24 2 3" xfId="17232"/>
    <cellStyle name="Check Cell 24 2 3 2" xfId="17233"/>
    <cellStyle name="Check Cell 24 2 3 2 2" xfId="17234"/>
    <cellStyle name="Check Cell 24 2 3 3" xfId="17235"/>
    <cellStyle name="Check Cell 24 2 3 3 2" xfId="17236"/>
    <cellStyle name="Check Cell 24 2 3 4" xfId="17237"/>
    <cellStyle name="Check Cell 24 2 3 4 2" xfId="17238"/>
    <cellStyle name="Check Cell 24 2 3 5" xfId="17239"/>
    <cellStyle name="Check Cell 24 2 30" xfId="17240"/>
    <cellStyle name="Check Cell 24 2 31" xfId="17241"/>
    <cellStyle name="Check Cell 24 2 32" xfId="17242"/>
    <cellStyle name="Check Cell 24 2 33" xfId="17243"/>
    <cellStyle name="Check Cell 24 2 34" xfId="17244"/>
    <cellStyle name="Check Cell 24 2 35" xfId="17245"/>
    <cellStyle name="Check Cell 24 2 36" xfId="17246"/>
    <cellStyle name="Check Cell 24 2 37" xfId="17247"/>
    <cellStyle name="Check Cell 24 2 38" xfId="17248"/>
    <cellStyle name="Check Cell 24 2 39" xfId="17249"/>
    <cellStyle name="Check Cell 24 2 4" xfId="17250"/>
    <cellStyle name="Check Cell 24 2 4 2" xfId="17251"/>
    <cellStyle name="Check Cell 24 2 4 2 2" xfId="17252"/>
    <cellStyle name="Check Cell 24 2 4 3" xfId="17253"/>
    <cellStyle name="Check Cell 24 2 4 3 2" xfId="17254"/>
    <cellStyle name="Check Cell 24 2 4 4" xfId="17255"/>
    <cellStyle name="Check Cell 24 2 4 4 2" xfId="17256"/>
    <cellStyle name="Check Cell 24 2 4 5" xfId="17257"/>
    <cellStyle name="Check Cell 24 2 40" xfId="17258"/>
    <cellStyle name="Check Cell 24 2 41" xfId="17259"/>
    <cellStyle name="Check Cell 24 2 42" xfId="17260"/>
    <cellStyle name="Check Cell 24 2 43" xfId="17261"/>
    <cellStyle name="Check Cell 24 2 44" xfId="17262"/>
    <cellStyle name="Check Cell 24 2 45" xfId="17263"/>
    <cellStyle name="Check Cell 24 2 46" xfId="17264"/>
    <cellStyle name="Check Cell 24 2 47" xfId="17265"/>
    <cellStyle name="Check Cell 24 2 48" xfId="17266"/>
    <cellStyle name="Check Cell 24 2 49" xfId="17267"/>
    <cellStyle name="Check Cell 24 2 5" xfId="17268"/>
    <cellStyle name="Check Cell 24 2 5 2" xfId="17269"/>
    <cellStyle name="Check Cell 24 2 5 2 2" xfId="17270"/>
    <cellStyle name="Check Cell 24 2 5 3" xfId="17271"/>
    <cellStyle name="Check Cell 24 2 5 3 2" xfId="17272"/>
    <cellStyle name="Check Cell 24 2 5 4" xfId="17273"/>
    <cellStyle name="Check Cell 24 2 5 4 2" xfId="17274"/>
    <cellStyle name="Check Cell 24 2 5 5" xfId="17275"/>
    <cellStyle name="Check Cell 24 2 50" xfId="17276"/>
    <cellStyle name="Check Cell 24 2 51" xfId="17277"/>
    <cellStyle name="Check Cell 24 2 6" xfId="17278"/>
    <cellStyle name="Check Cell 24 2 6 2" xfId="17279"/>
    <cellStyle name="Check Cell 24 2 6 2 2" xfId="17280"/>
    <cellStyle name="Check Cell 24 2 6 3" xfId="17281"/>
    <cellStyle name="Check Cell 24 2 6 3 2" xfId="17282"/>
    <cellStyle name="Check Cell 24 2 6 4" xfId="17283"/>
    <cellStyle name="Check Cell 24 2 6 4 2" xfId="17284"/>
    <cellStyle name="Check Cell 24 2 6 5" xfId="17285"/>
    <cellStyle name="Check Cell 24 2 7" xfId="17286"/>
    <cellStyle name="Check Cell 24 2 7 2" xfId="17287"/>
    <cellStyle name="Check Cell 24 2 7 2 2" xfId="17288"/>
    <cellStyle name="Check Cell 24 2 7 3" xfId="17289"/>
    <cellStyle name="Check Cell 24 2 7 3 2" xfId="17290"/>
    <cellStyle name="Check Cell 24 2 7 4" xfId="17291"/>
    <cellStyle name="Check Cell 24 2 7 4 2" xfId="17292"/>
    <cellStyle name="Check Cell 24 2 7 5" xfId="17293"/>
    <cellStyle name="Check Cell 24 2 8" xfId="17294"/>
    <cellStyle name="Check Cell 24 2 8 2" xfId="17295"/>
    <cellStyle name="Check Cell 24 2 8 2 2" xfId="17296"/>
    <cellStyle name="Check Cell 24 2 8 3" xfId="17297"/>
    <cellStyle name="Check Cell 24 2 8 3 2" xfId="17298"/>
    <cellStyle name="Check Cell 24 2 8 4" xfId="17299"/>
    <cellStyle name="Check Cell 24 2 8 4 2" xfId="17300"/>
    <cellStyle name="Check Cell 24 2 8 5" xfId="17301"/>
    <cellStyle name="Check Cell 24 2 9" xfId="17302"/>
    <cellStyle name="Check Cell 24 2 9 2" xfId="17303"/>
    <cellStyle name="Check Cell 24 2 9 2 2" xfId="17304"/>
    <cellStyle name="Check Cell 24 2 9 3" xfId="17305"/>
    <cellStyle name="Check Cell 24 2 9 3 2" xfId="17306"/>
    <cellStyle name="Check Cell 24 2 9 4" xfId="17307"/>
    <cellStyle name="Check Cell 24 2 9 4 2" xfId="17308"/>
    <cellStyle name="Check Cell 24 2 9 5" xfId="17309"/>
    <cellStyle name="Check Cell 24 20" xfId="17310"/>
    <cellStyle name="Check Cell 24 20 2" xfId="17311"/>
    <cellStyle name="Check Cell 24 21" xfId="17312"/>
    <cellStyle name="Check Cell 24 21 2" xfId="17313"/>
    <cellStyle name="Check Cell 24 22" xfId="17314"/>
    <cellStyle name="Check Cell 24 22 2" xfId="17315"/>
    <cellStyle name="Check Cell 24 23" xfId="17316"/>
    <cellStyle name="Check Cell 24 23 2" xfId="17317"/>
    <cellStyle name="Check Cell 24 24" xfId="17318"/>
    <cellStyle name="Check Cell 24 25" xfId="17319"/>
    <cellStyle name="Check Cell 24 26" xfId="17320"/>
    <cellStyle name="Check Cell 24 27" xfId="17321"/>
    <cellStyle name="Check Cell 24 28" xfId="17322"/>
    <cellStyle name="Check Cell 24 29" xfId="17323"/>
    <cellStyle name="Check Cell 24 3" xfId="17324"/>
    <cellStyle name="Check Cell 24 3 10" xfId="17325"/>
    <cellStyle name="Check Cell 24 3 10 2" xfId="17326"/>
    <cellStyle name="Check Cell 24 3 10 2 2" xfId="17327"/>
    <cellStyle name="Check Cell 24 3 10 3" xfId="17328"/>
    <cellStyle name="Check Cell 24 3 10 3 2" xfId="17329"/>
    <cellStyle name="Check Cell 24 3 10 4" xfId="17330"/>
    <cellStyle name="Check Cell 24 3 10 4 2" xfId="17331"/>
    <cellStyle name="Check Cell 24 3 10 5" xfId="17332"/>
    <cellStyle name="Check Cell 24 3 11" xfId="17333"/>
    <cellStyle name="Check Cell 24 3 11 2" xfId="17334"/>
    <cellStyle name="Check Cell 24 3 11 2 2" xfId="17335"/>
    <cellStyle name="Check Cell 24 3 11 3" xfId="17336"/>
    <cellStyle name="Check Cell 24 3 11 3 2" xfId="17337"/>
    <cellStyle name="Check Cell 24 3 11 4" xfId="17338"/>
    <cellStyle name="Check Cell 24 3 11 4 2" xfId="17339"/>
    <cellStyle name="Check Cell 24 3 11 5" xfId="17340"/>
    <cellStyle name="Check Cell 24 3 12" xfId="17341"/>
    <cellStyle name="Check Cell 24 3 12 2" xfId="17342"/>
    <cellStyle name="Check Cell 24 3 12 2 2" xfId="17343"/>
    <cellStyle name="Check Cell 24 3 12 3" xfId="17344"/>
    <cellStyle name="Check Cell 24 3 12 3 2" xfId="17345"/>
    <cellStyle name="Check Cell 24 3 12 4" xfId="17346"/>
    <cellStyle name="Check Cell 24 3 12 4 2" xfId="17347"/>
    <cellStyle name="Check Cell 24 3 12 5" xfId="17348"/>
    <cellStyle name="Check Cell 24 3 13" xfId="17349"/>
    <cellStyle name="Check Cell 24 3 13 2" xfId="17350"/>
    <cellStyle name="Check Cell 24 3 13 2 2" xfId="17351"/>
    <cellStyle name="Check Cell 24 3 13 3" xfId="17352"/>
    <cellStyle name="Check Cell 24 3 13 3 2" xfId="17353"/>
    <cellStyle name="Check Cell 24 3 13 4" xfId="17354"/>
    <cellStyle name="Check Cell 24 3 13 4 2" xfId="17355"/>
    <cellStyle name="Check Cell 24 3 13 5" xfId="17356"/>
    <cellStyle name="Check Cell 24 3 14" xfId="17357"/>
    <cellStyle name="Check Cell 24 3 14 2" xfId="17358"/>
    <cellStyle name="Check Cell 24 3 14 2 2" xfId="17359"/>
    <cellStyle name="Check Cell 24 3 14 3" xfId="17360"/>
    <cellStyle name="Check Cell 24 3 14 3 2" xfId="17361"/>
    <cellStyle name="Check Cell 24 3 14 4" xfId="17362"/>
    <cellStyle name="Check Cell 24 3 14 4 2" xfId="17363"/>
    <cellStyle name="Check Cell 24 3 14 5" xfId="17364"/>
    <cellStyle name="Check Cell 24 3 15" xfId="17365"/>
    <cellStyle name="Check Cell 24 3 15 2" xfId="17366"/>
    <cellStyle name="Check Cell 24 3 16" xfId="17367"/>
    <cellStyle name="Check Cell 24 3 16 2" xfId="17368"/>
    <cellStyle name="Check Cell 24 3 17" xfId="17369"/>
    <cellStyle name="Check Cell 24 3 17 2" xfId="17370"/>
    <cellStyle name="Check Cell 24 3 18" xfId="17371"/>
    <cellStyle name="Check Cell 24 3 18 2" xfId="17372"/>
    <cellStyle name="Check Cell 24 3 19" xfId="17373"/>
    <cellStyle name="Check Cell 24 3 19 2" xfId="17374"/>
    <cellStyle name="Check Cell 24 3 2" xfId="17375"/>
    <cellStyle name="Check Cell 24 3 2 2" xfId="17376"/>
    <cellStyle name="Check Cell 24 3 2 2 2" xfId="17377"/>
    <cellStyle name="Check Cell 24 3 2 3" xfId="17378"/>
    <cellStyle name="Check Cell 24 3 2 3 2" xfId="17379"/>
    <cellStyle name="Check Cell 24 3 2 4" xfId="17380"/>
    <cellStyle name="Check Cell 24 3 2 4 2" xfId="17381"/>
    <cellStyle name="Check Cell 24 3 2 5" xfId="17382"/>
    <cellStyle name="Check Cell 24 3 20" xfId="17383"/>
    <cellStyle name="Check Cell 24 3 20 2" xfId="17384"/>
    <cellStyle name="Check Cell 24 3 21" xfId="17385"/>
    <cellStyle name="Check Cell 24 3 22" xfId="17386"/>
    <cellStyle name="Check Cell 24 3 23" xfId="17387"/>
    <cellStyle name="Check Cell 24 3 24" xfId="17388"/>
    <cellStyle name="Check Cell 24 3 25" xfId="17389"/>
    <cellStyle name="Check Cell 24 3 26" xfId="17390"/>
    <cellStyle name="Check Cell 24 3 27" xfId="17391"/>
    <cellStyle name="Check Cell 24 3 28" xfId="17392"/>
    <cellStyle name="Check Cell 24 3 29" xfId="17393"/>
    <cellStyle name="Check Cell 24 3 3" xfId="17394"/>
    <cellStyle name="Check Cell 24 3 3 2" xfId="17395"/>
    <cellStyle name="Check Cell 24 3 3 2 2" xfId="17396"/>
    <cellStyle name="Check Cell 24 3 3 3" xfId="17397"/>
    <cellStyle name="Check Cell 24 3 3 3 2" xfId="17398"/>
    <cellStyle name="Check Cell 24 3 3 4" xfId="17399"/>
    <cellStyle name="Check Cell 24 3 3 4 2" xfId="17400"/>
    <cellStyle name="Check Cell 24 3 3 5" xfId="17401"/>
    <cellStyle name="Check Cell 24 3 30" xfId="17402"/>
    <cellStyle name="Check Cell 24 3 31" xfId="17403"/>
    <cellStyle name="Check Cell 24 3 32" xfId="17404"/>
    <cellStyle name="Check Cell 24 3 33" xfId="17405"/>
    <cellStyle name="Check Cell 24 3 34" xfId="17406"/>
    <cellStyle name="Check Cell 24 3 35" xfId="17407"/>
    <cellStyle name="Check Cell 24 3 36" xfId="17408"/>
    <cellStyle name="Check Cell 24 3 37" xfId="17409"/>
    <cellStyle name="Check Cell 24 3 38" xfId="17410"/>
    <cellStyle name="Check Cell 24 3 39" xfId="17411"/>
    <cellStyle name="Check Cell 24 3 4" xfId="17412"/>
    <cellStyle name="Check Cell 24 3 4 2" xfId="17413"/>
    <cellStyle name="Check Cell 24 3 4 2 2" xfId="17414"/>
    <cellStyle name="Check Cell 24 3 4 3" xfId="17415"/>
    <cellStyle name="Check Cell 24 3 4 3 2" xfId="17416"/>
    <cellStyle name="Check Cell 24 3 4 4" xfId="17417"/>
    <cellStyle name="Check Cell 24 3 4 4 2" xfId="17418"/>
    <cellStyle name="Check Cell 24 3 4 5" xfId="17419"/>
    <cellStyle name="Check Cell 24 3 40" xfId="17420"/>
    <cellStyle name="Check Cell 24 3 41" xfId="17421"/>
    <cellStyle name="Check Cell 24 3 42" xfId="17422"/>
    <cellStyle name="Check Cell 24 3 43" xfId="17423"/>
    <cellStyle name="Check Cell 24 3 44" xfId="17424"/>
    <cellStyle name="Check Cell 24 3 45" xfId="17425"/>
    <cellStyle name="Check Cell 24 3 46" xfId="17426"/>
    <cellStyle name="Check Cell 24 3 47" xfId="17427"/>
    <cellStyle name="Check Cell 24 3 48" xfId="17428"/>
    <cellStyle name="Check Cell 24 3 49" xfId="17429"/>
    <cellStyle name="Check Cell 24 3 5" xfId="17430"/>
    <cellStyle name="Check Cell 24 3 5 2" xfId="17431"/>
    <cellStyle name="Check Cell 24 3 5 2 2" xfId="17432"/>
    <cellStyle name="Check Cell 24 3 5 3" xfId="17433"/>
    <cellStyle name="Check Cell 24 3 5 3 2" xfId="17434"/>
    <cellStyle name="Check Cell 24 3 5 4" xfId="17435"/>
    <cellStyle name="Check Cell 24 3 5 4 2" xfId="17436"/>
    <cellStyle name="Check Cell 24 3 5 5" xfId="17437"/>
    <cellStyle name="Check Cell 24 3 50" xfId="17438"/>
    <cellStyle name="Check Cell 24 3 51" xfId="17439"/>
    <cellStyle name="Check Cell 24 3 6" xfId="17440"/>
    <cellStyle name="Check Cell 24 3 6 2" xfId="17441"/>
    <cellStyle name="Check Cell 24 3 6 2 2" xfId="17442"/>
    <cellStyle name="Check Cell 24 3 6 3" xfId="17443"/>
    <cellStyle name="Check Cell 24 3 6 3 2" xfId="17444"/>
    <cellStyle name="Check Cell 24 3 6 4" xfId="17445"/>
    <cellStyle name="Check Cell 24 3 6 4 2" xfId="17446"/>
    <cellStyle name="Check Cell 24 3 6 5" xfId="17447"/>
    <cellStyle name="Check Cell 24 3 7" xfId="17448"/>
    <cellStyle name="Check Cell 24 3 7 2" xfId="17449"/>
    <cellStyle name="Check Cell 24 3 7 2 2" xfId="17450"/>
    <cellStyle name="Check Cell 24 3 7 3" xfId="17451"/>
    <cellStyle name="Check Cell 24 3 7 3 2" xfId="17452"/>
    <cellStyle name="Check Cell 24 3 7 4" xfId="17453"/>
    <cellStyle name="Check Cell 24 3 7 4 2" xfId="17454"/>
    <cellStyle name="Check Cell 24 3 7 5" xfId="17455"/>
    <cellStyle name="Check Cell 24 3 8" xfId="17456"/>
    <cellStyle name="Check Cell 24 3 8 2" xfId="17457"/>
    <cellStyle name="Check Cell 24 3 8 2 2" xfId="17458"/>
    <cellStyle name="Check Cell 24 3 8 3" xfId="17459"/>
    <cellStyle name="Check Cell 24 3 8 3 2" xfId="17460"/>
    <cellStyle name="Check Cell 24 3 8 4" xfId="17461"/>
    <cellStyle name="Check Cell 24 3 8 4 2" xfId="17462"/>
    <cellStyle name="Check Cell 24 3 8 5" xfId="17463"/>
    <cellStyle name="Check Cell 24 3 9" xfId="17464"/>
    <cellStyle name="Check Cell 24 3 9 2" xfId="17465"/>
    <cellStyle name="Check Cell 24 3 9 2 2" xfId="17466"/>
    <cellStyle name="Check Cell 24 3 9 3" xfId="17467"/>
    <cellStyle name="Check Cell 24 3 9 3 2" xfId="17468"/>
    <cellStyle name="Check Cell 24 3 9 4" xfId="17469"/>
    <cellStyle name="Check Cell 24 3 9 4 2" xfId="17470"/>
    <cellStyle name="Check Cell 24 3 9 5" xfId="17471"/>
    <cellStyle name="Check Cell 24 30" xfId="17472"/>
    <cellStyle name="Check Cell 24 31" xfId="17473"/>
    <cellStyle name="Check Cell 24 32" xfId="17474"/>
    <cellStyle name="Check Cell 24 33" xfId="17475"/>
    <cellStyle name="Check Cell 24 34" xfId="17476"/>
    <cellStyle name="Check Cell 24 35" xfId="17477"/>
    <cellStyle name="Check Cell 24 36" xfId="17478"/>
    <cellStyle name="Check Cell 24 37" xfId="17479"/>
    <cellStyle name="Check Cell 24 38" xfId="17480"/>
    <cellStyle name="Check Cell 24 39" xfId="17481"/>
    <cellStyle name="Check Cell 24 4" xfId="17482"/>
    <cellStyle name="Check Cell 24 4 10" xfId="17483"/>
    <cellStyle name="Check Cell 24 4 10 2" xfId="17484"/>
    <cellStyle name="Check Cell 24 4 10 2 2" xfId="17485"/>
    <cellStyle name="Check Cell 24 4 10 3" xfId="17486"/>
    <cellStyle name="Check Cell 24 4 10 3 2" xfId="17487"/>
    <cellStyle name="Check Cell 24 4 10 4" xfId="17488"/>
    <cellStyle name="Check Cell 24 4 10 4 2" xfId="17489"/>
    <cellStyle name="Check Cell 24 4 10 5" xfId="17490"/>
    <cellStyle name="Check Cell 24 4 11" xfId="17491"/>
    <cellStyle name="Check Cell 24 4 11 2" xfId="17492"/>
    <cellStyle name="Check Cell 24 4 11 2 2" xfId="17493"/>
    <cellStyle name="Check Cell 24 4 11 3" xfId="17494"/>
    <cellStyle name="Check Cell 24 4 11 3 2" xfId="17495"/>
    <cellStyle name="Check Cell 24 4 11 4" xfId="17496"/>
    <cellStyle name="Check Cell 24 4 11 4 2" xfId="17497"/>
    <cellStyle name="Check Cell 24 4 11 5" xfId="17498"/>
    <cellStyle name="Check Cell 24 4 12" xfId="17499"/>
    <cellStyle name="Check Cell 24 4 12 2" xfId="17500"/>
    <cellStyle name="Check Cell 24 4 12 2 2" xfId="17501"/>
    <cellStyle name="Check Cell 24 4 12 3" xfId="17502"/>
    <cellStyle name="Check Cell 24 4 12 3 2" xfId="17503"/>
    <cellStyle name="Check Cell 24 4 12 4" xfId="17504"/>
    <cellStyle name="Check Cell 24 4 12 4 2" xfId="17505"/>
    <cellStyle name="Check Cell 24 4 12 5" xfId="17506"/>
    <cellStyle name="Check Cell 24 4 13" xfId="17507"/>
    <cellStyle name="Check Cell 24 4 13 2" xfId="17508"/>
    <cellStyle name="Check Cell 24 4 13 2 2" xfId="17509"/>
    <cellStyle name="Check Cell 24 4 13 3" xfId="17510"/>
    <cellStyle name="Check Cell 24 4 13 3 2" xfId="17511"/>
    <cellStyle name="Check Cell 24 4 13 4" xfId="17512"/>
    <cellStyle name="Check Cell 24 4 13 4 2" xfId="17513"/>
    <cellStyle name="Check Cell 24 4 13 5" xfId="17514"/>
    <cellStyle name="Check Cell 24 4 14" xfId="17515"/>
    <cellStyle name="Check Cell 24 4 14 2" xfId="17516"/>
    <cellStyle name="Check Cell 24 4 14 2 2" xfId="17517"/>
    <cellStyle name="Check Cell 24 4 14 3" xfId="17518"/>
    <cellStyle name="Check Cell 24 4 14 3 2" xfId="17519"/>
    <cellStyle name="Check Cell 24 4 14 4" xfId="17520"/>
    <cellStyle name="Check Cell 24 4 14 4 2" xfId="17521"/>
    <cellStyle name="Check Cell 24 4 14 5" xfId="17522"/>
    <cellStyle name="Check Cell 24 4 15" xfId="17523"/>
    <cellStyle name="Check Cell 24 4 15 2" xfId="17524"/>
    <cellStyle name="Check Cell 24 4 16" xfId="17525"/>
    <cellStyle name="Check Cell 24 4 16 2" xfId="17526"/>
    <cellStyle name="Check Cell 24 4 17" xfId="17527"/>
    <cellStyle name="Check Cell 24 4 17 2" xfId="17528"/>
    <cellStyle name="Check Cell 24 4 18" xfId="17529"/>
    <cellStyle name="Check Cell 24 4 18 2" xfId="17530"/>
    <cellStyle name="Check Cell 24 4 19" xfId="17531"/>
    <cellStyle name="Check Cell 24 4 19 2" xfId="17532"/>
    <cellStyle name="Check Cell 24 4 2" xfId="17533"/>
    <cellStyle name="Check Cell 24 4 2 2" xfId="17534"/>
    <cellStyle name="Check Cell 24 4 2 2 2" xfId="17535"/>
    <cellStyle name="Check Cell 24 4 2 3" xfId="17536"/>
    <cellStyle name="Check Cell 24 4 2 3 2" xfId="17537"/>
    <cellStyle name="Check Cell 24 4 2 4" xfId="17538"/>
    <cellStyle name="Check Cell 24 4 2 4 2" xfId="17539"/>
    <cellStyle name="Check Cell 24 4 2 5" xfId="17540"/>
    <cellStyle name="Check Cell 24 4 20" xfId="17541"/>
    <cellStyle name="Check Cell 24 4 20 2" xfId="17542"/>
    <cellStyle name="Check Cell 24 4 21" xfId="17543"/>
    <cellStyle name="Check Cell 24 4 22" xfId="17544"/>
    <cellStyle name="Check Cell 24 4 23" xfId="17545"/>
    <cellStyle name="Check Cell 24 4 24" xfId="17546"/>
    <cellStyle name="Check Cell 24 4 25" xfId="17547"/>
    <cellStyle name="Check Cell 24 4 26" xfId="17548"/>
    <cellStyle name="Check Cell 24 4 27" xfId="17549"/>
    <cellStyle name="Check Cell 24 4 28" xfId="17550"/>
    <cellStyle name="Check Cell 24 4 29" xfId="17551"/>
    <cellStyle name="Check Cell 24 4 3" xfId="17552"/>
    <cellStyle name="Check Cell 24 4 3 2" xfId="17553"/>
    <cellStyle name="Check Cell 24 4 3 2 2" xfId="17554"/>
    <cellStyle name="Check Cell 24 4 3 3" xfId="17555"/>
    <cellStyle name="Check Cell 24 4 3 3 2" xfId="17556"/>
    <cellStyle name="Check Cell 24 4 3 4" xfId="17557"/>
    <cellStyle name="Check Cell 24 4 3 4 2" xfId="17558"/>
    <cellStyle name="Check Cell 24 4 3 5" xfId="17559"/>
    <cellStyle name="Check Cell 24 4 30" xfId="17560"/>
    <cellStyle name="Check Cell 24 4 31" xfId="17561"/>
    <cellStyle name="Check Cell 24 4 32" xfId="17562"/>
    <cellStyle name="Check Cell 24 4 33" xfId="17563"/>
    <cellStyle name="Check Cell 24 4 34" xfId="17564"/>
    <cellStyle name="Check Cell 24 4 35" xfId="17565"/>
    <cellStyle name="Check Cell 24 4 36" xfId="17566"/>
    <cellStyle name="Check Cell 24 4 37" xfId="17567"/>
    <cellStyle name="Check Cell 24 4 38" xfId="17568"/>
    <cellStyle name="Check Cell 24 4 39" xfId="17569"/>
    <cellStyle name="Check Cell 24 4 4" xfId="17570"/>
    <cellStyle name="Check Cell 24 4 4 2" xfId="17571"/>
    <cellStyle name="Check Cell 24 4 4 2 2" xfId="17572"/>
    <cellStyle name="Check Cell 24 4 4 3" xfId="17573"/>
    <cellStyle name="Check Cell 24 4 4 3 2" xfId="17574"/>
    <cellStyle name="Check Cell 24 4 4 4" xfId="17575"/>
    <cellStyle name="Check Cell 24 4 4 4 2" xfId="17576"/>
    <cellStyle name="Check Cell 24 4 4 5" xfId="17577"/>
    <cellStyle name="Check Cell 24 4 40" xfId="17578"/>
    <cellStyle name="Check Cell 24 4 41" xfId="17579"/>
    <cellStyle name="Check Cell 24 4 42" xfId="17580"/>
    <cellStyle name="Check Cell 24 4 43" xfId="17581"/>
    <cellStyle name="Check Cell 24 4 44" xfId="17582"/>
    <cellStyle name="Check Cell 24 4 45" xfId="17583"/>
    <cellStyle name="Check Cell 24 4 46" xfId="17584"/>
    <cellStyle name="Check Cell 24 4 47" xfId="17585"/>
    <cellStyle name="Check Cell 24 4 48" xfId="17586"/>
    <cellStyle name="Check Cell 24 4 49" xfId="17587"/>
    <cellStyle name="Check Cell 24 4 5" xfId="17588"/>
    <cellStyle name="Check Cell 24 4 5 2" xfId="17589"/>
    <cellStyle name="Check Cell 24 4 5 2 2" xfId="17590"/>
    <cellStyle name="Check Cell 24 4 5 3" xfId="17591"/>
    <cellStyle name="Check Cell 24 4 5 3 2" xfId="17592"/>
    <cellStyle name="Check Cell 24 4 5 4" xfId="17593"/>
    <cellStyle name="Check Cell 24 4 5 4 2" xfId="17594"/>
    <cellStyle name="Check Cell 24 4 5 5" xfId="17595"/>
    <cellStyle name="Check Cell 24 4 50" xfId="17596"/>
    <cellStyle name="Check Cell 24 4 51" xfId="17597"/>
    <cellStyle name="Check Cell 24 4 6" xfId="17598"/>
    <cellStyle name="Check Cell 24 4 6 2" xfId="17599"/>
    <cellStyle name="Check Cell 24 4 6 2 2" xfId="17600"/>
    <cellStyle name="Check Cell 24 4 6 3" xfId="17601"/>
    <cellStyle name="Check Cell 24 4 6 3 2" xfId="17602"/>
    <cellStyle name="Check Cell 24 4 6 4" xfId="17603"/>
    <cellStyle name="Check Cell 24 4 6 4 2" xfId="17604"/>
    <cellStyle name="Check Cell 24 4 6 5" xfId="17605"/>
    <cellStyle name="Check Cell 24 4 7" xfId="17606"/>
    <cellStyle name="Check Cell 24 4 7 2" xfId="17607"/>
    <cellStyle name="Check Cell 24 4 7 2 2" xfId="17608"/>
    <cellStyle name="Check Cell 24 4 7 3" xfId="17609"/>
    <cellStyle name="Check Cell 24 4 7 3 2" xfId="17610"/>
    <cellStyle name="Check Cell 24 4 7 4" xfId="17611"/>
    <cellStyle name="Check Cell 24 4 7 4 2" xfId="17612"/>
    <cellStyle name="Check Cell 24 4 7 5" xfId="17613"/>
    <cellStyle name="Check Cell 24 4 8" xfId="17614"/>
    <cellStyle name="Check Cell 24 4 8 2" xfId="17615"/>
    <cellStyle name="Check Cell 24 4 8 2 2" xfId="17616"/>
    <cellStyle name="Check Cell 24 4 8 3" xfId="17617"/>
    <cellStyle name="Check Cell 24 4 8 3 2" xfId="17618"/>
    <cellStyle name="Check Cell 24 4 8 4" xfId="17619"/>
    <cellStyle name="Check Cell 24 4 8 4 2" xfId="17620"/>
    <cellStyle name="Check Cell 24 4 8 5" xfId="17621"/>
    <cellStyle name="Check Cell 24 4 9" xfId="17622"/>
    <cellStyle name="Check Cell 24 4 9 2" xfId="17623"/>
    <cellStyle name="Check Cell 24 4 9 2 2" xfId="17624"/>
    <cellStyle name="Check Cell 24 4 9 3" xfId="17625"/>
    <cellStyle name="Check Cell 24 4 9 3 2" xfId="17626"/>
    <cellStyle name="Check Cell 24 4 9 4" xfId="17627"/>
    <cellStyle name="Check Cell 24 4 9 4 2" xfId="17628"/>
    <cellStyle name="Check Cell 24 4 9 5" xfId="17629"/>
    <cellStyle name="Check Cell 24 40" xfId="17630"/>
    <cellStyle name="Check Cell 24 41" xfId="17631"/>
    <cellStyle name="Check Cell 24 42" xfId="17632"/>
    <cellStyle name="Check Cell 24 43" xfId="17633"/>
    <cellStyle name="Check Cell 24 44" xfId="17634"/>
    <cellStyle name="Check Cell 24 45" xfId="17635"/>
    <cellStyle name="Check Cell 24 46" xfId="17636"/>
    <cellStyle name="Check Cell 24 47" xfId="17637"/>
    <cellStyle name="Check Cell 24 48" xfId="17638"/>
    <cellStyle name="Check Cell 24 49" xfId="17639"/>
    <cellStyle name="Check Cell 24 5" xfId="17640"/>
    <cellStyle name="Check Cell 24 5 2" xfId="17641"/>
    <cellStyle name="Check Cell 24 5 2 2" xfId="17642"/>
    <cellStyle name="Check Cell 24 5 3" xfId="17643"/>
    <cellStyle name="Check Cell 24 5 3 2" xfId="17644"/>
    <cellStyle name="Check Cell 24 5 4" xfId="17645"/>
    <cellStyle name="Check Cell 24 5 4 2" xfId="17646"/>
    <cellStyle name="Check Cell 24 5 5" xfId="17647"/>
    <cellStyle name="Check Cell 24 50" xfId="17648"/>
    <cellStyle name="Check Cell 24 51" xfId="17649"/>
    <cellStyle name="Check Cell 24 52" xfId="17650"/>
    <cellStyle name="Check Cell 24 53" xfId="17651"/>
    <cellStyle name="Check Cell 24 54" xfId="17652"/>
    <cellStyle name="Check Cell 24 6" xfId="17653"/>
    <cellStyle name="Check Cell 24 6 2" xfId="17654"/>
    <cellStyle name="Check Cell 24 6 2 2" xfId="17655"/>
    <cellStyle name="Check Cell 24 6 3" xfId="17656"/>
    <cellStyle name="Check Cell 24 6 3 2" xfId="17657"/>
    <cellStyle name="Check Cell 24 6 4" xfId="17658"/>
    <cellStyle name="Check Cell 24 6 4 2" xfId="17659"/>
    <cellStyle name="Check Cell 24 6 5" xfId="17660"/>
    <cellStyle name="Check Cell 24 7" xfId="17661"/>
    <cellStyle name="Check Cell 24 7 2" xfId="17662"/>
    <cellStyle name="Check Cell 24 7 2 2" xfId="17663"/>
    <cellStyle name="Check Cell 24 7 3" xfId="17664"/>
    <cellStyle name="Check Cell 24 7 3 2" xfId="17665"/>
    <cellStyle name="Check Cell 24 7 4" xfId="17666"/>
    <cellStyle name="Check Cell 24 7 4 2" xfId="17667"/>
    <cellStyle name="Check Cell 24 7 5" xfId="17668"/>
    <cellStyle name="Check Cell 24 8" xfId="17669"/>
    <cellStyle name="Check Cell 24 8 2" xfId="17670"/>
    <cellStyle name="Check Cell 24 8 2 2" xfId="17671"/>
    <cellStyle name="Check Cell 24 8 3" xfId="17672"/>
    <cellStyle name="Check Cell 24 8 3 2" xfId="17673"/>
    <cellStyle name="Check Cell 24 8 4" xfId="17674"/>
    <cellStyle name="Check Cell 24 8 4 2" xfId="17675"/>
    <cellStyle name="Check Cell 24 8 5" xfId="17676"/>
    <cellStyle name="Check Cell 24 9" xfId="17677"/>
    <cellStyle name="Check Cell 24 9 2" xfId="17678"/>
    <cellStyle name="Check Cell 24 9 2 2" xfId="17679"/>
    <cellStyle name="Check Cell 24 9 3" xfId="17680"/>
    <cellStyle name="Check Cell 24 9 3 2" xfId="17681"/>
    <cellStyle name="Check Cell 24 9 4" xfId="17682"/>
    <cellStyle name="Check Cell 24 9 4 2" xfId="17683"/>
    <cellStyle name="Check Cell 24 9 5" xfId="17684"/>
    <cellStyle name="Check Cell 25" xfId="17685"/>
    <cellStyle name="Check Cell 25 10" xfId="17686"/>
    <cellStyle name="Check Cell 25 10 2" xfId="17687"/>
    <cellStyle name="Check Cell 25 10 2 2" xfId="17688"/>
    <cellStyle name="Check Cell 25 10 3" xfId="17689"/>
    <cellStyle name="Check Cell 25 10 3 2" xfId="17690"/>
    <cellStyle name="Check Cell 25 10 4" xfId="17691"/>
    <cellStyle name="Check Cell 25 10 4 2" xfId="17692"/>
    <cellStyle name="Check Cell 25 10 5" xfId="17693"/>
    <cellStyle name="Check Cell 25 11" xfId="17694"/>
    <cellStyle name="Check Cell 25 11 2" xfId="17695"/>
    <cellStyle name="Check Cell 25 11 2 2" xfId="17696"/>
    <cellStyle name="Check Cell 25 11 3" xfId="17697"/>
    <cellStyle name="Check Cell 25 11 3 2" xfId="17698"/>
    <cellStyle name="Check Cell 25 11 4" xfId="17699"/>
    <cellStyle name="Check Cell 25 11 4 2" xfId="17700"/>
    <cellStyle name="Check Cell 25 11 5" xfId="17701"/>
    <cellStyle name="Check Cell 25 12" xfId="17702"/>
    <cellStyle name="Check Cell 25 12 2" xfId="17703"/>
    <cellStyle name="Check Cell 25 12 2 2" xfId="17704"/>
    <cellStyle name="Check Cell 25 12 3" xfId="17705"/>
    <cellStyle name="Check Cell 25 12 3 2" xfId="17706"/>
    <cellStyle name="Check Cell 25 12 4" xfId="17707"/>
    <cellStyle name="Check Cell 25 12 4 2" xfId="17708"/>
    <cellStyle name="Check Cell 25 12 5" xfId="17709"/>
    <cellStyle name="Check Cell 25 13" xfId="17710"/>
    <cellStyle name="Check Cell 25 13 2" xfId="17711"/>
    <cellStyle name="Check Cell 25 13 2 2" xfId="17712"/>
    <cellStyle name="Check Cell 25 13 3" xfId="17713"/>
    <cellStyle name="Check Cell 25 13 3 2" xfId="17714"/>
    <cellStyle name="Check Cell 25 13 4" xfId="17715"/>
    <cellStyle name="Check Cell 25 13 4 2" xfId="17716"/>
    <cellStyle name="Check Cell 25 13 5" xfId="17717"/>
    <cellStyle name="Check Cell 25 14" xfId="17718"/>
    <cellStyle name="Check Cell 25 14 2" xfId="17719"/>
    <cellStyle name="Check Cell 25 14 2 2" xfId="17720"/>
    <cellStyle name="Check Cell 25 14 3" xfId="17721"/>
    <cellStyle name="Check Cell 25 14 3 2" xfId="17722"/>
    <cellStyle name="Check Cell 25 14 4" xfId="17723"/>
    <cellStyle name="Check Cell 25 14 4 2" xfId="17724"/>
    <cellStyle name="Check Cell 25 14 5" xfId="17725"/>
    <cellStyle name="Check Cell 25 15" xfId="17726"/>
    <cellStyle name="Check Cell 25 15 2" xfId="17727"/>
    <cellStyle name="Check Cell 25 15 2 2" xfId="17728"/>
    <cellStyle name="Check Cell 25 15 3" xfId="17729"/>
    <cellStyle name="Check Cell 25 15 3 2" xfId="17730"/>
    <cellStyle name="Check Cell 25 15 4" xfId="17731"/>
    <cellStyle name="Check Cell 25 15 4 2" xfId="17732"/>
    <cellStyle name="Check Cell 25 15 5" xfId="17733"/>
    <cellStyle name="Check Cell 25 16" xfId="17734"/>
    <cellStyle name="Check Cell 25 16 2" xfId="17735"/>
    <cellStyle name="Check Cell 25 16 2 2" xfId="17736"/>
    <cellStyle name="Check Cell 25 16 3" xfId="17737"/>
    <cellStyle name="Check Cell 25 16 3 2" xfId="17738"/>
    <cellStyle name="Check Cell 25 16 4" xfId="17739"/>
    <cellStyle name="Check Cell 25 16 4 2" xfId="17740"/>
    <cellStyle name="Check Cell 25 16 5" xfId="17741"/>
    <cellStyle name="Check Cell 25 17" xfId="17742"/>
    <cellStyle name="Check Cell 25 17 2" xfId="17743"/>
    <cellStyle name="Check Cell 25 17 2 2" xfId="17744"/>
    <cellStyle name="Check Cell 25 17 3" xfId="17745"/>
    <cellStyle name="Check Cell 25 17 3 2" xfId="17746"/>
    <cellStyle name="Check Cell 25 17 4" xfId="17747"/>
    <cellStyle name="Check Cell 25 17 4 2" xfId="17748"/>
    <cellStyle name="Check Cell 25 17 5" xfId="17749"/>
    <cellStyle name="Check Cell 25 18" xfId="17750"/>
    <cellStyle name="Check Cell 25 18 2" xfId="17751"/>
    <cellStyle name="Check Cell 25 19" xfId="17752"/>
    <cellStyle name="Check Cell 25 19 2" xfId="17753"/>
    <cellStyle name="Check Cell 25 2" xfId="17754"/>
    <cellStyle name="Check Cell 25 2 10" xfId="17755"/>
    <cellStyle name="Check Cell 25 2 10 2" xfId="17756"/>
    <cellStyle name="Check Cell 25 2 10 2 2" xfId="17757"/>
    <cellStyle name="Check Cell 25 2 10 3" xfId="17758"/>
    <cellStyle name="Check Cell 25 2 10 3 2" xfId="17759"/>
    <cellStyle name="Check Cell 25 2 10 4" xfId="17760"/>
    <cellStyle name="Check Cell 25 2 10 4 2" xfId="17761"/>
    <cellStyle name="Check Cell 25 2 10 5" xfId="17762"/>
    <cellStyle name="Check Cell 25 2 11" xfId="17763"/>
    <cellStyle name="Check Cell 25 2 11 2" xfId="17764"/>
    <cellStyle name="Check Cell 25 2 11 2 2" xfId="17765"/>
    <cellStyle name="Check Cell 25 2 11 3" xfId="17766"/>
    <cellStyle name="Check Cell 25 2 11 3 2" xfId="17767"/>
    <cellStyle name="Check Cell 25 2 11 4" xfId="17768"/>
    <cellStyle name="Check Cell 25 2 11 4 2" xfId="17769"/>
    <cellStyle name="Check Cell 25 2 11 5" xfId="17770"/>
    <cellStyle name="Check Cell 25 2 12" xfId="17771"/>
    <cellStyle name="Check Cell 25 2 12 2" xfId="17772"/>
    <cellStyle name="Check Cell 25 2 12 2 2" xfId="17773"/>
    <cellStyle name="Check Cell 25 2 12 3" xfId="17774"/>
    <cellStyle name="Check Cell 25 2 12 3 2" xfId="17775"/>
    <cellStyle name="Check Cell 25 2 12 4" xfId="17776"/>
    <cellStyle name="Check Cell 25 2 12 4 2" xfId="17777"/>
    <cellStyle name="Check Cell 25 2 12 5" xfId="17778"/>
    <cellStyle name="Check Cell 25 2 13" xfId="17779"/>
    <cellStyle name="Check Cell 25 2 13 2" xfId="17780"/>
    <cellStyle name="Check Cell 25 2 13 2 2" xfId="17781"/>
    <cellStyle name="Check Cell 25 2 13 3" xfId="17782"/>
    <cellStyle name="Check Cell 25 2 13 3 2" xfId="17783"/>
    <cellStyle name="Check Cell 25 2 13 4" xfId="17784"/>
    <cellStyle name="Check Cell 25 2 13 4 2" xfId="17785"/>
    <cellStyle name="Check Cell 25 2 13 5" xfId="17786"/>
    <cellStyle name="Check Cell 25 2 14" xfId="17787"/>
    <cellStyle name="Check Cell 25 2 14 2" xfId="17788"/>
    <cellStyle name="Check Cell 25 2 14 2 2" xfId="17789"/>
    <cellStyle name="Check Cell 25 2 14 3" xfId="17790"/>
    <cellStyle name="Check Cell 25 2 14 3 2" xfId="17791"/>
    <cellStyle name="Check Cell 25 2 14 4" xfId="17792"/>
    <cellStyle name="Check Cell 25 2 14 4 2" xfId="17793"/>
    <cellStyle name="Check Cell 25 2 14 5" xfId="17794"/>
    <cellStyle name="Check Cell 25 2 15" xfId="17795"/>
    <cellStyle name="Check Cell 25 2 15 2" xfId="17796"/>
    <cellStyle name="Check Cell 25 2 16" xfId="17797"/>
    <cellStyle name="Check Cell 25 2 16 2" xfId="17798"/>
    <cellStyle name="Check Cell 25 2 17" xfId="17799"/>
    <cellStyle name="Check Cell 25 2 17 2" xfId="17800"/>
    <cellStyle name="Check Cell 25 2 18" xfId="17801"/>
    <cellStyle name="Check Cell 25 2 18 2" xfId="17802"/>
    <cellStyle name="Check Cell 25 2 19" xfId="17803"/>
    <cellStyle name="Check Cell 25 2 19 2" xfId="17804"/>
    <cellStyle name="Check Cell 25 2 2" xfId="17805"/>
    <cellStyle name="Check Cell 25 2 2 2" xfId="17806"/>
    <cellStyle name="Check Cell 25 2 2 2 2" xfId="17807"/>
    <cellStyle name="Check Cell 25 2 2 3" xfId="17808"/>
    <cellStyle name="Check Cell 25 2 2 3 2" xfId="17809"/>
    <cellStyle name="Check Cell 25 2 2 4" xfId="17810"/>
    <cellStyle name="Check Cell 25 2 2 4 2" xfId="17811"/>
    <cellStyle name="Check Cell 25 2 2 5" xfId="17812"/>
    <cellStyle name="Check Cell 25 2 20" xfId="17813"/>
    <cellStyle name="Check Cell 25 2 20 2" xfId="17814"/>
    <cellStyle name="Check Cell 25 2 21" xfId="17815"/>
    <cellStyle name="Check Cell 25 2 22" xfId="17816"/>
    <cellStyle name="Check Cell 25 2 23" xfId="17817"/>
    <cellStyle name="Check Cell 25 2 24" xfId="17818"/>
    <cellStyle name="Check Cell 25 2 25" xfId="17819"/>
    <cellStyle name="Check Cell 25 2 26" xfId="17820"/>
    <cellStyle name="Check Cell 25 2 27" xfId="17821"/>
    <cellStyle name="Check Cell 25 2 28" xfId="17822"/>
    <cellStyle name="Check Cell 25 2 29" xfId="17823"/>
    <cellStyle name="Check Cell 25 2 3" xfId="17824"/>
    <cellStyle name="Check Cell 25 2 3 2" xfId="17825"/>
    <cellStyle name="Check Cell 25 2 3 2 2" xfId="17826"/>
    <cellStyle name="Check Cell 25 2 3 3" xfId="17827"/>
    <cellStyle name="Check Cell 25 2 3 3 2" xfId="17828"/>
    <cellStyle name="Check Cell 25 2 3 4" xfId="17829"/>
    <cellStyle name="Check Cell 25 2 3 4 2" xfId="17830"/>
    <cellStyle name="Check Cell 25 2 3 5" xfId="17831"/>
    <cellStyle name="Check Cell 25 2 30" xfId="17832"/>
    <cellStyle name="Check Cell 25 2 31" xfId="17833"/>
    <cellStyle name="Check Cell 25 2 32" xfId="17834"/>
    <cellStyle name="Check Cell 25 2 33" xfId="17835"/>
    <cellStyle name="Check Cell 25 2 34" xfId="17836"/>
    <cellStyle name="Check Cell 25 2 35" xfId="17837"/>
    <cellStyle name="Check Cell 25 2 36" xfId="17838"/>
    <cellStyle name="Check Cell 25 2 37" xfId="17839"/>
    <cellStyle name="Check Cell 25 2 38" xfId="17840"/>
    <cellStyle name="Check Cell 25 2 39" xfId="17841"/>
    <cellStyle name="Check Cell 25 2 4" xfId="17842"/>
    <cellStyle name="Check Cell 25 2 4 2" xfId="17843"/>
    <cellStyle name="Check Cell 25 2 4 2 2" xfId="17844"/>
    <cellStyle name="Check Cell 25 2 4 3" xfId="17845"/>
    <cellStyle name="Check Cell 25 2 4 3 2" xfId="17846"/>
    <cellStyle name="Check Cell 25 2 4 4" xfId="17847"/>
    <cellStyle name="Check Cell 25 2 4 4 2" xfId="17848"/>
    <cellStyle name="Check Cell 25 2 4 5" xfId="17849"/>
    <cellStyle name="Check Cell 25 2 40" xfId="17850"/>
    <cellStyle name="Check Cell 25 2 41" xfId="17851"/>
    <cellStyle name="Check Cell 25 2 42" xfId="17852"/>
    <cellStyle name="Check Cell 25 2 43" xfId="17853"/>
    <cellStyle name="Check Cell 25 2 44" xfId="17854"/>
    <cellStyle name="Check Cell 25 2 45" xfId="17855"/>
    <cellStyle name="Check Cell 25 2 46" xfId="17856"/>
    <cellStyle name="Check Cell 25 2 47" xfId="17857"/>
    <cellStyle name="Check Cell 25 2 48" xfId="17858"/>
    <cellStyle name="Check Cell 25 2 49" xfId="17859"/>
    <cellStyle name="Check Cell 25 2 5" xfId="17860"/>
    <cellStyle name="Check Cell 25 2 5 2" xfId="17861"/>
    <cellStyle name="Check Cell 25 2 5 2 2" xfId="17862"/>
    <cellStyle name="Check Cell 25 2 5 3" xfId="17863"/>
    <cellStyle name="Check Cell 25 2 5 3 2" xfId="17864"/>
    <cellStyle name="Check Cell 25 2 5 4" xfId="17865"/>
    <cellStyle name="Check Cell 25 2 5 4 2" xfId="17866"/>
    <cellStyle name="Check Cell 25 2 5 5" xfId="17867"/>
    <cellStyle name="Check Cell 25 2 50" xfId="17868"/>
    <cellStyle name="Check Cell 25 2 51" xfId="17869"/>
    <cellStyle name="Check Cell 25 2 6" xfId="17870"/>
    <cellStyle name="Check Cell 25 2 6 2" xfId="17871"/>
    <cellStyle name="Check Cell 25 2 6 2 2" xfId="17872"/>
    <cellStyle name="Check Cell 25 2 6 3" xfId="17873"/>
    <cellStyle name="Check Cell 25 2 6 3 2" xfId="17874"/>
    <cellStyle name="Check Cell 25 2 6 4" xfId="17875"/>
    <cellStyle name="Check Cell 25 2 6 4 2" xfId="17876"/>
    <cellStyle name="Check Cell 25 2 6 5" xfId="17877"/>
    <cellStyle name="Check Cell 25 2 7" xfId="17878"/>
    <cellStyle name="Check Cell 25 2 7 2" xfId="17879"/>
    <cellStyle name="Check Cell 25 2 7 2 2" xfId="17880"/>
    <cellStyle name="Check Cell 25 2 7 3" xfId="17881"/>
    <cellStyle name="Check Cell 25 2 7 3 2" xfId="17882"/>
    <cellStyle name="Check Cell 25 2 7 4" xfId="17883"/>
    <cellStyle name="Check Cell 25 2 7 4 2" xfId="17884"/>
    <cellStyle name="Check Cell 25 2 7 5" xfId="17885"/>
    <cellStyle name="Check Cell 25 2 8" xfId="17886"/>
    <cellStyle name="Check Cell 25 2 8 2" xfId="17887"/>
    <cellStyle name="Check Cell 25 2 8 2 2" xfId="17888"/>
    <cellStyle name="Check Cell 25 2 8 3" xfId="17889"/>
    <cellStyle name="Check Cell 25 2 8 3 2" xfId="17890"/>
    <cellStyle name="Check Cell 25 2 8 4" xfId="17891"/>
    <cellStyle name="Check Cell 25 2 8 4 2" xfId="17892"/>
    <cellStyle name="Check Cell 25 2 8 5" xfId="17893"/>
    <cellStyle name="Check Cell 25 2 9" xfId="17894"/>
    <cellStyle name="Check Cell 25 2 9 2" xfId="17895"/>
    <cellStyle name="Check Cell 25 2 9 2 2" xfId="17896"/>
    <cellStyle name="Check Cell 25 2 9 3" xfId="17897"/>
    <cellStyle name="Check Cell 25 2 9 3 2" xfId="17898"/>
    <cellStyle name="Check Cell 25 2 9 4" xfId="17899"/>
    <cellStyle name="Check Cell 25 2 9 4 2" xfId="17900"/>
    <cellStyle name="Check Cell 25 2 9 5" xfId="17901"/>
    <cellStyle name="Check Cell 25 20" xfId="17902"/>
    <cellStyle name="Check Cell 25 20 2" xfId="17903"/>
    <cellStyle name="Check Cell 25 21" xfId="17904"/>
    <cellStyle name="Check Cell 25 21 2" xfId="17905"/>
    <cellStyle name="Check Cell 25 22" xfId="17906"/>
    <cellStyle name="Check Cell 25 22 2" xfId="17907"/>
    <cellStyle name="Check Cell 25 23" xfId="17908"/>
    <cellStyle name="Check Cell 25 23 2" xfId="17909"/>
    <cellStyle name="Check Cell 25 24" xfId="17910"/>
    <cellStyle name="Check Cell 25 25" xfId="17911"/>
    <cellStyle name="Check Cell 25 26" xfId="17912"/>
    <cellStyle name="Check Cell 25 27" xfId="17913"/>
    <cellStyle name="Check Cell 25 28" xfId="17914"/>
    <cellStyle name="Check Cell 25 29" xfId="17915"/>
    <cellStyle name="Check Cell 25 3" xfId="17916"/>
    <cellStyle name="Check Cell 25 3 10" xfId="17917"/>
    <cellStyle name="Check Cell 25 3 10 2" xfId="17918"/>
    <cellStyle name="Check Cell 25 3 10 2 2" xfId="17919"/>
    <cellStyle name="Check Cell 25 3 10 3" xfId="17920"/>
    <cellStyle name="Check Cell 25 3 10 3 2" xfId="17921"/>
    <cellStyle name="Check Cell 25 3 10 4" xfId="17922"/>
    <cellStyle name="Check Cell 25 3 10 4 2" xfId="17923"/>
    <cellStyle name="Check Cell 25 3 10 5" xfId="17924"/>
    <cellStyle name="Check Cell 25 3 11" xfId="17925"/>
    <cellStyle name="Check Cell 25 3 11 2" xfId="17926"/>
    <cellStyle name="Check Cell 25 3 11 2 2" xfId="17927"/>
    <cellStyle name="Check Cell 25 3 11 3" xfId="17928"/>
    <cellStyle name="Check Cell 25 3 11 3 2" xfId="17929"/>
    <cellStyle name="Check Cell 25 3 11 4" xfId="17930"/>
    <cellStyle name="Check Cell 25 3 11 4 2" xfId="17931"/>
    <cellStyle name="Check Cell 25 3 11 5" xfId="17932"/>
    <cellStyle name="Check Cell 25 3 12" xfId="17933"/>
    <cellStyle name="Check Cell 25 3 12 2" xfId="17934"/>
    <cellStyle name="Check Cell 25 3 12 2 2" xfId="17935"/>
    <cellStyle name="Check Cell 25 3 12 3" xfId="17936"/>
    <cellStyle name="Check Cell 25 3 12 3 2" xfId="17937"/>
    <cellStyle name="Check Cell 25 3 12 4" xfId="17938"/>
    <cellStyle name="Check Cell 25 3 12 4 2" xfId="17939"/>
    <cellStyle name="Check Cell 25 3 12 5" xfId="17940"/>
    <cellStyle name="Check Cell 25 3 13" xfId="17941"/>
    <cellStyle name="Check Cell 25 3 13 2" xfId="17942"/>
    <cellStyle name="Check Cell 25 3 13 2 2" xfId="17943"/>
    <cellStyle name="Check Cell 25 3 13 3" xfId="17944"/>
    <cellStyle name="Check Cell 25 3 13 3 2" xfId="17945"/>
    <cellStyle name="Check Cell 25 3 13 4" xfId="17946"/>
    <cellStyle name="Check Cell 25 3 13 4 2" xfId="17947"/>
    <cellStyle name="Check Cell 25 3 13 5" xfId="17948"/>
    <cellStyle name="Check Cell 25 3 14" xfId="17949"/>
    <cellStyle name="Check Cell 25 3 14 2" xfId="17950"/>
    <cellStyle name="Check Cell 25 3 14 2 2" xfId="17951"/>
    <cellStyle name="Check Cell 25 3 14 3" xfId="17952"/>
    <cellStyle name="Check Cell 25 3 14 3 2" xfId="17953"/>
    <cellStyle name="Check Cell 25 3 14 4" xfId="17954"/>
    <cellStyle name="Check Cell 25 3 14 4 2" xfId="17955"/>
    <cellStyle name="Check Cell 25 3 14 5" xfId="17956"/>
    <cellStyle name="Check Cell 25 3 15" xfId="17957"/>
    <cellStyle name="Check Cell 25 3 15 2" xfId="17958"/>
    <cellStyle name="Check Cell 25 3 16" xfId="17959"/>
    <cellStyle name="Check Cell 25 3 16 2" xfId="17960"/>
    <cellStyle name="Check Cell 25 3 17" xfId="17961"/>
    <cellStyle name="Check Cell 25 3 17 2" xfId="17962"/>
    <cellStyle name="Check Cell 25 3 18" xfId="17963"/>
    <cellStyle name="Check Cell 25 3 18 2" xfId="17964"/>
    <cellStyle name="Check Cell 25 3 19" xfId="17965"/>
    <cellStyle name="Check Cell 25 3 19 2" xfId="17966"/>
    <cellStyle name="Check Cell 25 3 2" xfId="17967"/>
    <cellStyle name="Check Cell 25 3 2 2" xfId="17968"/>
    <cellStyle name="Check Cell 25 3 2 2 2" xfId="17969"/>
    <cellStyle name="Check Cell 25 3 2 3" xfId="17970"/>
    <cellStyle name="Check Cell 25 3 2 3 2" xfId="17971"/>
    <cellStyle name="Check Cell 25 3 2 4" xfId="17972"/>
    <cellStyle name="Check Cell 25 3 2 4 2" xfId="17973"/>
    <cellStyle name="Check Cell 25 3 2 5" xfId="17974"/>
    <cellStyle name="Check Cell 25 3 20" xfId="17975"/>
    <cellStyle name="Check Cell 25 3 20 2" xfId="17976"/>
    <cellStyle name="Check Cell 25 3 21" xfId="17977"/>
    <cellStyle name="Check Cell 25 3 22" xfId="17978"/>
    <cellStyle name="Check Cell 25 3 23" xfId="17979"/>
    <cellStyle name="Check Cell 25 3 24" xfId="17980"/>
    <cellStyle name="Check Cell 25 3 25" xfId="17981"/>
    <cellStyle name="Check Cell 25 3 26" xfId="17982"/>
    <cellStyle name="Check Cell 25 3 27" xfId="17983"/>
    <cellStyle name="Check Cell 25 3 28" xfId="17984"/>
    <cellStyle name="Check Cell 25 3 29" xfId="17985"/>
    <cellStyle name="Check Cell 25 3 3" xfId="17986"/>
    <cellStyle name="Check Cell 25 3 3 2" xfId="17987"/>
    <cellStyle name="Check Cell 25 3 3 2 2" xfId="17988"/>
    <cellStyle name="Check Cell 25 3 3 3" xfId="17989"/>
    <cellStyle name="Check Cell 25 3 3 3 2" xfId="17990"/>
    <cellStyle name="Check Cell 25 3 3 4" xfId="17991"/>
    <cellStyle name="Check Cell 25 3 3 4 2" xfId="17992"/>
    <cellStyle name="Check Cell 25 3 3 5" xfId="17993"/>
    <cellStyle name="Check Cell 25 3 30" xfId="17994"/>
    <cellStyle name="Check Cell 25 3 31" xfId="17995"/>
    <cellStyle name="Check Cell 25 3 32" xfId="17996"/>
    <cellStyle name="Check Cell 25 3 33" xfId="17997"/>
    <cellStyle name="Check Cell 25 3 34" xfId="17998"/>
    <cellStyle name="Check Cell 25 3 35" xfId="17999"/>
    <cellStyle name="Check Cell 25 3 36" xfId="18000"/>
    <cellStyle name="Check Cell 25 3 37" xfId="18001"/>
    <cellStyle name="Check Cell 25 3 38" xfId="18002"/>
    <cellStyle name="Check Cell 25 3 39" xfId="18003"/>
    <cellStyle name="Check Cell 25 3 4" xfId="18004"/>
    <cellStyle name="Check Cell 25 3 4 2" xfId="18005"/>
    <cellStyle name="Check Cell 25 3 4 2 2" xfId="18006"/>
    <cellStyle name="Check Cell 25 3 4 3" xfId="18007"/>
    <cellStyle name="Check Cell 25 3 4 3 2" xfId="18008"/>
    <cellStyle name="Check Cell 25 3 4 4" xfId="18009"/>
    <cellStyle name="Check Cell 25 3 4 4 2" xfId="18010"/>
    <cellStyle name="Check Cell 25 3 4 5" xfId="18011"/>
    <cellStyle name="Check Cell 25 3 40" xfId="18012"/>
    <cellStyle name="Check Cell 25 3 41" xfId="18013"/>
    <cellStyle name="Check Cell 25 3 42" xfId="18014"/>
    <cellStyle name="Check Cell 25 3 43" xfId="18015"/>
    <cellStyle name="Check Cell 25 3 44" xfId="18016"/>
    <cellStyle name="Check Cell 25 3 45" xfId="18017"/>
    <cellStyle name="Check Cell 25 3 46" xfId="18018"/>
    <cellStyle name="Check Cell 25 3 47" xfId="18019"/>
    <cellStyle name="Check Cell 25 3 48" xfId="18020"/>
    <cellStyle name="Check Cell 25 3 49" xfId="18021"/>
    <cellStyle name="Check Cell 25 3 5" xfId="18022"/>
    <cellStyle name="Check Cell 25 3 5 2" xfId="18023"/>
    <cellStyle name="Check Cell 25 3 5 2 2" xfId="18024"/>
    <cellStyle name="Check Cell 25 3 5 3" xfId="18025"/>
    <cellStyle name="Check Cell 25 3 5 3 2" xfId="18026"/>
    <cellStyle name="Check Cell 25 3 5 4" xfId="18027"/>
    <cellStyle name="Check Cell 25 3 5 4 2" xfId="18028"/>
    <cellStyle name="Check Cell 25 3 5 5" xfId="18029"/>
    <cellStyle name="Check Cell 25 3 50" xfId="18030"/>
    <cellStyle name="Check Cell 25 3 51" xfId="18031"/>
    <cellStyle name="Check Cell 25 3 6" xfId="18032"/>
    <cellStyle name="Check Cell 25 3 6 2" xfId="18033"/>
    <cellStyle name="Check Cell 25 3 6 2 2" xfId="18034"/>
    <cellStyle name="Check Cell 25 3 6 3" xfId="18035"/>
    <cellStyle name="Check Cell 25 3 6 3 2" xfId="18036"/>
    <cellStyle name="Check Cell 25 3 6 4" xfId="18037"/>
    <cellStyle name="Check Cell 25 3 6 4 2" xfId="18038"/>
    <cellStyle name="Check Cell 25 3 6 5" xfId="18039"/>
    <cellStyle name="Check Cell 25 3 7" xfId="18040"/>
    <cellStyle name="Check Cell 25 3 7 2" xfId="18041"/>
    <cellStyle name="Check Cell 25 3 7 2 2" xfId="18042"/>
    <cellStyle name="Check Cell 25 3 7 3" xfId="18043"/>
    <cellStyle name="Check Cell 25 3 7 3 2" xfId="18044"/>
    <cellStyle name="Check Cell 25 3 7 4" xfId="18045"/>
    <cellStyle name="Check Cell 25 3 7 4 2" xfId="18046"/>
    <cellStyle name="Check Cell 25 3 7 5" xfId="18047"/>
    <cellStyle name="Check Cell 25 3 8" xfId="18048"/>
    <cellStyle name="Check Cell 25 3 8 2" xfId="18049"/>
    <cellStyle name="Check Cell 25 3 8 2 2" xfId="18050"/>
    <cellStyle name="Check Cell 25 3 8 3" xfId="18051"/>
    <cellStyle name="Check Cell 25 3 8 3 2" xfId="18052"/>
    <cellStyle name="Check Cell 25 3 8 4" xfId="18053"/>
    <cellStyle name="Check Cell 25 3 8 4 2" xfId="18054"/>
    <cellStyle name="Check Cell 25 3 8 5" xfId="18055"/>
    <cellStyle name="Check Cell 25 3 9" xfId="18056"/>
    <cellStyle name="Check Cell 25 3 9 2" xfId="18057"/>
    <cellStyle name="Check Cell 25 3 9 2 2" xfId="18058"/>
    <cellStyle name="Check Cell 25 3 9 3" xfId="18059"/>
    <cellStyle name="Check Cell 25 3 9 3 2" xfId="18060"/>
    <cellStyle name="Check Cell 25 3 9 4" xfId="18061"/>
    <cellStyle name="Check Cell 25 3 9 4 2" xfId="18062"/>
    <cellStyle name="Check Cell 25 3 9 5" xfId="18063"/>
    <cellStyle name="Check Cell 25 30" xfId="18064"/>
    <cellStyle name="Check Cell 25 31" xfId="18065"/>
    <cellStyle name="Check Cell 25 32" xfId="18066"/>
    <cellStyle name="Check Cell 25 33" xfId="18067"/>
    <cellStyle name="Check Cell 25 34" xfId="18068"/>
    <cellStyle name="Check Cell 25 35" xfId="18069"/>
    <cellStyle name="Check Cell 25 36" xfId="18070"/>
    <cellStyle name="Check Cell 25 37" xfId="18071"/>
    <cellStyle name="Check Cell 25 38" xfId="18072"/>
    <cellStyle name="Check Cell 25 39" xfId="18073"/>
    <cellStyle name="Check Cell 25 4" xfId="18074"/>
    <cellStyle name="Check Cell 25 4 10" xfId="18075"/>
    <cellStyle name="Check Cell 25 4 10 2" xfId="18076"/>
    <cellStyle name="Check Cell 25 4 10 2 2" xfId="18077"/>
    <cellStyle name="Check Cell 25 4 10 3" xfId="18078"/>
    <cellStyle name="Check Cell 25 4 10 3 2" xfId="18079"/>
    <cellStyle name="Check Cell 25 4 10 4" xfId="18080"/>
    <cellStyle name="Check Cell 25 4 10 4 2" xfId="18081"/>
    <cellStyle name="Check Cell 25 4 10 5" xfId="18082"/>
    <cellStyle name="Check Cell 25 4 11" xfId="18083"/>
    <cellStyle name="Check Cell 25 4 11 2" xfId="18084"/>
    <cellStyle name="Check Cell 25 4 11 2 2" xfId="18085"/>
    <cellStyle name="Check Cell 25 4 11 3" xfId="18086"/>
    <cellStyle name="Check Cell 25 4 11 3 2" xfId="18087"/>
    <cellStyle name="Check Cell 25 4 11 4" xfId="18088"/>
    <cellStyle name="Check Cell 25 4 11 4 2" xfId="18089"/>
    <cellStyle name="Check Cell 25 4 11 5" xfId="18090"/>
    <cellStyle name="Check Cell 25 4 12" xfId="18091"/>
    <cellStyle name="Check Cell 25 4 12 2" xfId="18092"/>
    <cellStyle name="Check Cell 25 4 12 2 2" xfId="18093"/>
    <cellStyle name="Check Cell 25 4 12 3" xfId="18094"/>
    <cellStyle name="Check Cell 25 4 12 3 2" xfId="18095"/>
    <cellStyle name="Check Cell 25 4 12 4" xfId="18096"/>
    <cellStyle name="Check Cell 25 4 12 4 2" xfId="18097"/>
    <cellStyle name="Check Cell 25 4 12 5" xfId="18098"/>
    <cellStyle name="Check Cell 25 4 13" xfId="18099"/>
    <cellStyle name="Check Cell 25 4 13 2" xfId="18100"/>
    <cellStyle name="Check Cell 25 4 13 2 2" xfId="18101"/>
    <cellStyle name="Check Cell 25 4 13 3" xfId="18102"/>
    <cellStyle name="Check Cell 25 4 13 3 2" xfId="18103"/>
    <cellStyle name="Check Cell 25 4 13 4" xfId="18104"/>
    <cellStyle name="Check Cell 25 4 13 4 2" xfId="18105"/>
    <cellStyle name="Check Cell 25 4 13 5" xfId="18106"/>
    <cellStyle name="Check Cell 25 4 14" xfId="18107"/>
    <cellStyle name="Check Cell 25 4 14 2" xfId="18108"/>
    <cellStyle name="Check Cell 25 4 14 2 2" xfId="18109"/>
    <cellStyle name="Check Cell 25 4 14 3" xfId="18110"/>
    <cellStyle name="Check Cell 25 4 14 3 2" xfId="18111"/>
    <cellStyle name="Check Cell 25 4 14 4" xfId="18112"/>
    <cellStyle name="Check Cell 25 4 14 4 2" xfId="18113"/>
    <cellStyle name="Check Cell 25 4 14 5" xfId="18114"/>
    <cellStyle name="Check Cell 25 4 15" xfId="18115"/>
    <cellStyle name="Check Cell 25 4 15 2" xfId="18116"/>
    <cellStyle name="Check Cell 25 4 16" xfId="18117"/>
    <cellStyle name="Check Cell 25 4 16 2" xfId="18118"/>
    <cellStyle name="Check Cell 25 4 17" xfId="18119"/>
    <cellStyle name="Check Cell 25 4 17 2" xfId="18120"/>
    <cellStyle name="Check Cell 25 4 18" xfId="18121"/>
    <cellStyle name="Check Cell 25 4 18 2" xfId="18122"/>
    <cellStyle name="Check Cell 25 4 19" xfId="18123"/>
    <cellStyle name="Check Cell 25 4 19 2" xfId="18124"/>
    <cellStyle name="Check Cell 25 4 2" xfId="18125"/>
    <cellStyle name="Check Cell 25 4 2 2" xfId="18126"/>
    <cellStyle name="Check Cell 25 4 2 2 2" xfId="18127"/>
    <cellStyle name="Check Cell 25 4 2 3" xfId="18128"/>
    <cellStyle name="Check Cell 25 4 2 3 2" xfId="18129"/>
    <cellStyle name="Check Cell 25 4 2 4" xfId="18130"/>
    <cellStyle name="Check Cell 25 4 2 4 2" xfId="18131"/>
    <cellStyle name="Check Cell 25 4 2 5" xfId="18132"/>
    <cellStyle name="Check Cell 25 4 20" xfId="18133"/>
    <cellStyle name="Check Cell 25 4 20 2" xfId="18134"/>
    <cellStyle name="Check Cell 25 4 21" xfId="18135"/>
    <cellStyle name="Check Cell 25 4 22" xfId="18136"/>
    <cellStyle name="Check Cell 25 4 23" xfId="18137"/>
    <cellStyle name="Check Cell 25 4 24" xfId="18138"/>
    <cellStyle name="Check Cell 25 4 25" xfId="18139"/>
    <cellStyle name="Check Cell 25 4 26" xfId="18140"/>
    <cellStyle name="Check Cell 25 4 27" xfId="18141"/>
    <cellStyle name="Check Cell 25 4 28" xfId="18142"/>
    <cellStyle name="Check Cell 25 4 29" xfId="18143"/>
    <cellStyle name="Check Cell 25 4 3" xfId="18144"/>
    <cellStyle name="Check Cell 25 4 3 2" xfId="18145"/>
    <cellStyle name="Check Cell 25 4 3 2 2" xfId="18146"/>
    <cellStyle name="Check Cell 25 4 3 3" xfId="18147"/>
    <cellStyle name="Check Cell 25 4 3 3 2" xfId="18148"/>
    <cellStyle name="Check Cell 25 4 3 4" xfId="18149"/>
    <cellStyle name="Check Cell 25 4 3 4 2" xfId="18150"/>
    <cellStyle name="Check Cell 25 4 3 5" xfId="18151"/>
    <cellStyle name="Check Cell 25 4 30" xfId="18152"/>
    <cellStyle name="Check Cell 25 4 31" xfId="18153"/>
    <cellStyle name="Check Cell 25 4 32" xfId="18154"/>
    <cellStyle name="Check Cell 25 4 33" xfId="18155"/>
    <cellStyle name="Check Cell 25 4 34" xfId="18156"/>
    <cellStyle name="Check Cell 25 4 35" xfId="18157"/>
    <cellStyle name="Check Cell 25 4 36" xfId="18158"/>
    <cellStyle name="Check Cell 25 4 37" xfId="18159"/>
    <cellStyle name="Check Cell 25 4 38" xfId="18160"/>
    <cellStyle name="Check Cell 25 4 39" xfId="18161"/>
    <cellStyle name="Check Cell 25 4 4" xfId="18162"/>
    <cellStyle name="Check Cell 25 4 4 2" xfId="18163"/>
    <cellStyle name="Check Cell 25 4 4 2 2" xfId="18164"/>
    <cellStyle name="Check Cell 25 4 4 3" xfId="18165"/>
    <cellStyle name="Check Cell 25 4 4 3 2" xfId="18166"/>
    <cellStyle name="Check Cell 25 4 4 4" xfId="18167"/>
    <cellStyle name="Check Cell 25 4 4 4 2" xfId="18168"/>
    <cellStyle name="Check Cell 25 4 4 5" xfId="18169"/>
    <cellStyle name="Check Cell 25 4 40" xfId="18170"/>
    <cellStyle name="Check Cell 25 4 41" xfId="18171"/>
    <cellStyle name="Check Cell 25 4 42" xfId="18172"/>
    <cellStyle name="Check Cell 25 4 43" xfId="18173"/>
    <cellStyle name="Check Cell 25 4 44" xfId="18174"/>
    <cellStyle name="Check Cell 25 4 45" xfId="18175"/>
    <cellStyle name="Check Cell 25 4 46" xfId="18176"/>
    <cellStyle name="Check Cell 25 4 47" xfId="18177"/>
    <cellStyle name="Check Cell 25 4 48" xfId="18178"/>
    <cellStyle name="Check Cell 25 4 49" xfId="18179"/>
    <cellStyle name="Check Cell 25 4 5" xfId="18180"/>
    <cellStyle name="Check Cell 25 4 5 2" xfId="18181"/>
    <cellStyle name="Check Cell 25 4 5 2 2" xfId="18182"/>
    <cellStyle name="Check Cell 25 4 5 3" xfId="18183"/>
    <cellStyle name="Check Cell 25 4 5 3 2" xfId="18184"/>
    <cellStyle name="Check Cell 25 4 5 4" xfId="18185"/>
    <cellStyle name="Check Cell 25 4 5 4 2" xfId="18186"/>
    <cellStyle name="Check Cell 25 4 5 5" xfId="18187"/>
    <cellStyle name="Check Cell 25 4 50" xfId="18188"/>
    <cellStyle name="Check Cell 25 4 51" xfId="18189"/>
    <cellStyle name="Check Cell 25 4 6" xfId="18190"/>
    <cellStyle name="Check Cell 25 4 6 2" xfId="18191"/>
    <cellStyle name="Check Cell 25 4 6 2 2" xfId="18192"/>
    <cellStyle name="Check Cell 25 4 6 3" xfId="18193"/>
    <cellStyle name="Check Cell 25 4 6 3 2" xfId="18194"/>
    <cellStyle name="Check Cell 25 4 6 4" xfId="18195"/>
    <cellStyle name="Check Cell 25 4 6 4 2" xfId="18196"/>
    <cellStyle name="Check Cell 25 4 6 5" xfId="18197"/>
    <cellStyle name="Check Cell 25 4 7" xfId="18198"/>
    <cellStyle name="Check Cell 25 4 7 2" xfId="18199"/>
    <cellStyle name="Check Cell 25 4 7 2 2" xfId="18200"/>
    <cellStyle name="Check Cell 25 4 7 3" xfId="18201"/>
    <cellStyle name="Check Cell 25 4 7 3 2" xfId="18202"/>
    <cellStyle name="Check Cell 25 4 7 4" xfId="18203"/>
    <cellStyle name="Check Cell 25 4 7 4 2" xfId="18204"/>
    <cellStyle name="Check Cell 25 4 7 5" xfId="18205"/>
    <cellStyle name="Check Cell 25 4 8" xfId="18206"/>
    <cellStyle name="Check Cell 25 4 8 2" xfId="18207"/>
    <cellStyle name="Check Cell 25 4 8 2 2" xfId="18208"/>
    <cellStyle name="Check Cell 25 4 8 3" xfId="18209"/>
    <cellStyle name="Check Cell 25 4 8 3 2" xfId="18210"/>
    <cellStyle name="Check Cell 25 4 8 4" xfId="18211"/>
    <cellStyle name="Check Cell 25 4 8 4 2" xfId="18212"/>
    <cellStyle name="Check Cell 25 4 8 5" xfId="18213"/>
    <cellStyle name="Check Cell 25 4 9" xfId="18214"/>
    <cellStyle name="Check Cell 25 4 9 2" xfId="18215"/>
    <cellStyle name="Check Cell 25 4 9 2 2" xfId="18216"/>
    <cellStyle name="Check Cell 25 4 9 3" xfId="18217"/>
    <cellStyle name="Check Cell 25 4 9 3 2" xfId="18218"/>
    <cellStyle name="Check Cell 25 4 9 4" xfId="18219"/>
    <cellStyle name="Check Cell 25 4 9 4 2" xfId="18220"/>
    <cellStyle name="Check Cell 25 4 9 5" xfId="18221"/>
    <cellStyle name="Check Cell 25 40" xfId="18222"/>
    <cellStyle name="Check Cell 25 41" xfId="18223"/>
    <cellStyle name="Check Cell 25 42" xfId="18224"/>
    <cellStyle name="Check Cell 25 43" xfId="18225"/>
    <cellStyle name="Check Cell 25 44" xfId="18226"/>
    <cellStyle name="Check Cell 25 45" xfId="18227"/>
    <cellStyle name="Check Cell 25 46" xfId="18228"/>
    <cellStyle name="Check Cell 25 47" xfId="18229"/>
    <cellStyle name="Check Cell 25 48" xfId="18230"/>
    <cellStyle name="Check Cell 25 49" xfId="18231"/>
    <cellStyle name="Check Cell 25 5" xfId="18232"/>
    <cellStyle name="Check Cell 25 5 2" xfId="18233"/>
    <cellStyle name="Check Cell 25 5 2 2" xfId="18234"/>
    <cellStyle name="Check Cell 25 5 3" xfId="18235"/>
    <cellStyle name="Check Cell 25 5 3 2" xfId="18236"/>
    <cellStyle name="Check Cell 25 5 4" xfId="18237"/>
    <cellStyle name="Check Cell 25 5 4 2" xfId="18238"/>
    <cellStyle name="Check Cell 25 5 5" xfId="18239"/>
    <cellStyle name="Check Cell 25 50" xfId="18240"/>
    <cellStyle name="Check Cell 25 51" xfId="18241"/>
    <cellStyle name="Check Cell 25 52" xfId="18242"/>
    <cellStyle name="Check Cell 25 53" xfId="18243"/>
    <cellStyle name="Check Cell 25 54" xfId="18244"/>
    <cellStyle name="Check Cell 25 6" xfId="18245"/>
    <cellStyle name="Check Cell 25 6 2" xfId="18246"/>
    <cellStyle name="Check Cell 25 6 2 2" xfId="18247"/>
    <cellStyle name="Check Cell 25 6 3" xfId="18248"/>
    <cellStyle name="Check Cell 25 6 3 2" xfId="18249"/>
    <cellStyle name="Check Cell 25 6 4" xfId="18250"/>
    <cellStyle name="Check Cell 25 6 4 2" xfId="18251"/>
    <cellStyle name="Check Cell 25 6 5" xfId="18252"/>
    <cellStyle name="Check Cell 25 7" xfId="18253"/>
    <cellStyle name="Check Cell 25 7 2" xfId="18254"/>
    <cellStyle name="Check Cell 25 7 2 2" xfId="18255"/>
    <cellStyle name="Check Cell 25 7 3" xfId="18256"/>
    <cellStyle name="Check Cell 25 7 3 2" xfId="18257"/>
    <cellStyle name="Check Cell 25 7 4" xfId="18258"/>
    <cellStyle name="Check Cell 25 7 4 2" xfId="18259"/>
    <cellStyle name="Check Cell 25 7 5" xfId="18260"/>
    <cellStyle name="Check Cell 25 8" xfId="18261"/>
    <cellStyle name="Check Cell 25 8 2" xfId="18262"/>
    <cellStyle name="Check Cell 25 8 2 2" xfId="18263"/>
    <cellStyle name="Check Cell 25 8 3" xfId="18264"/>
    <cellStyle name="Check Cell 25 8 3 2" xfId="18265"/>
    <cellStyle name="Check Cell 25 8 4" xfId="18266"/>
    <cellStyle name="Check Cell 25 8 4 2" xfId="18267"/>
    <cellStyle name="Check Cell 25 8 5" xfId="18268"/>
    <cellStyle name="Check Cell 25 9" xfId="18269"/>
    <cellStyle name="Check Cell 25 9 2" xfId="18270"/>
    <cellStyle name="Check Cell 25 9 2 2" xfId="18271"/>
    <cellStyle name="Check Cell 25 9 3" xfId="18272"/>
    <cellStyle name="Check Cell 25 9 3 2" xfId="18273"/>
    <cellStyle name="Check Cell 25 9 4" xfId="18274"/>
    <cellStyle name="Check Cell 25 9 4 2" xfId="18275"/>
    <cellStyle name="Check Cell 25 9 5" xfId="18276"/>
    <cellStyle name="Check Cell 26" xfId="18277"/>
    <cellStyle name="Check Cell 26 10" xfId="18278"/>
    <cellStyle name="Check Cell 26 10 2" xfId="18279"/>
    <cellStyle name="Check Cell 26 10 2 2" xfId="18280"/>
    <cellStyle name="Check Cell 26 10 3" xfId="18281"/>
    <cellStyle name="Check Cell 26 10 3 2" xfId="18282"/>
    <cellStyle name="Check Cell 26 10 4" xfId="18283"/>
    <cellStyle name="Check Cell 26 10 4 2" xfId="18284"/>
    <cellStyle name="Check Cell 26 10 5" xfId="18285"/>
    <cellStyle name="Check Cell 26 11" xfId="18286"/>
    <cellStyle name="Check Cell 26 11 2" xfId="18287"/>
    <cellStyle name="Check Cell 26 11 2 2" xfId="18288"/>
    <cellStyle name="Check Cell 26 11 3" xfId="18289"/>
    <cellStyle name="Check Cell 26 11 3 2" xfId="18290"/>
    <cellStyle name="Check Cell 26 11 4" xfId="18291"/>
    <cellStyle name="Check Cell 26 11 4 2" xfId="18292"/>
    <cellStyle name="Check Cell 26 11 5" xfId="18293"/>
    <cellStyle name="Check Cell 26 12" xfId="18294"/>
    <cellStyle name="Check Cell 26 12 2" xfId="18295"/>
    <cellStyle name="Check Cell 26 12 2 2" xfId="18296"/>
    <cellStyle name="Check Cell 26 12 3" xfId="18297"/>
    <cellStyle name="Check Cell 26 12 3 2" xfId="18298"/>
    <cellStyle name="Check Cell 26 12 4" xfId="18299"/>
    <cellStyle name="Check Cell 26 12 4 2" xfId="18300"/>
    <cellStyle name="Check Cell 26 12 5" xfId="18301"/>
    <cellStyle name="Check Cell 26 13" xfId="18302"/>
    <cellStyle name="Check Cell 26 13 2" xfId="18303"/>
    <cellStyle name="Check Cell 26 13 2 2" xfId="18304"/>
    <cellStyle name="Check Cell 26 13 3" xfId="18305"/>
    <cellStyle name="Check Cell 26 13 3 2" xfId="18306"/>
    <cellStyle name="Check Cell 26 13 4" xfId="18307"/>
    <cellStyle name="Check Cell 26 13 4 2" xfId="18308"/>
    <cellStyle name="Check Cell 26 13 5" xfId="18309"/>
    <cellStyle name="Check Cell 26 14" xfId="18310"/>
    <cellStyle name="Check Cell 26 14 2" xfId="18311"/>
    <cellStyle name="Check Cell 26 14 2 2" xfId="18312"/>
    <cellStyle name="Check Cell 26 14 3" xfId="18313"/>
    <cellStyle name="Check Cell 26 14 3 2" xfId="18314"/>
    <cellStyle name="Check Cell 26 14 4" xfId="18315"/>
    <cellStyle name="Check Cell 26 14 4 2" xfId="18316"/>
    <cellStyle name="Check Cell 26 14 5" xfId="18317"/>
    <cellStyle name="Check Cell 26 15" xfId="18318"/>
    <cellStyle name="Check Cell 26 15 2" xfId="18319"/>
    <cellStyle name="Check Cell 26 15 2 2" xfId="18320"/>
    <cellStyle name="Check Cell 26 15 3" xfId="18321"/>
    <cellStyle name="Check Cell 26 15 3 2" xfId="18322"/>
    <cellStyle name="Check Cell 26 15 4" xfId="18323"/>
    <cellStyle name="Check Cell 26 15 4 2" xfId="18324"/>
    <cellStyle name="Check Cell 26 15 5" xfId="18325"/>
    <cellStyle name="Check Cell 26 16" xfId="18326"/>
    <cellStyle name="Check Cell 26 16 2" xfId="18327"/>
    <cellStyle name="Check Cell 26 16 2 2" xfId="18328"/>
    <cellStyle name="Check Cell 26 16 3" xfId="18329"/>
    <cellStyle name="Check Cell 26 16 3 2" xfId="18330"/>
    <cellStyle name="Check Cell 26 16 4" xfId="18331"/>
    <cellStyle name="Check Cell 26 16 4 2" xfId="18332"/>
    <cellStyle name="Check Cell 26 16 5" xfId="18333"/>
    <cellStyle name="Check Cell 26 17" xfId="18334"/>
    <cellStyle name="Check Cell 26 17 2" xfId="18335"/>
    <cellStyle name="Check Cell 26 17 2 2" xfId="18336"/>
    <cellStyle name="Check Cell 26 17 3" xfId="18337"/>
    <cellStyle name="Check Cell 26 17 3 2" xfId="18338"/>
    <cellStyle name="Check Cell 26 17 4" xfId="18339"/>
    <cellStyle name="Check Cell 26 17 4 2" xfId="18340"/>
    <cellStyle name="Check Cell 26 17 5" xfId="18341"/>
    <cellStyle name="Check Cell 26 18" xfId="18342"/>
    <cellStyle name="Check Cell 26 18 2" xfId="18343"/>
    <cellStyle name="Check Cell 26 19" xfId="18344"/>
    <cellStyle name="Check Cell 26 19 2" xfId="18345"/>
    <cellStyle name="Check Cell 26 2" xfId="18346"/>
    <cellStyle name="Check Cell 26 2 10" xfId="18347"/>
    <cellStyle name="Check Cell 26 2 10 2" xfId="18348"/>
    <cellStyle name="Check Cell 26 2 10 2 2" xfId="18349"/>
    <cellStyle name="Check Cell 26 2 10 3" xfId="18350"/>
    <cellStyle name="Check Cell 26 2 10 3 2" xfId="18351"/>
    <cellStyle name="Check Cell 26 2 10 4" xfId="18352"/>
    <cellStyle name="Check Cell 26 2 10 4 2" xfId="18353"/>
    <cellStyle name="Check Cell 26 2 10 5" xfId="18354"/>
    <cellStyle name="Check Cell 26 2 11" xfId="18355"/>
    <cellStyle name="Check Cell 26 2 11 2" xfId="18356"/>
    <cellStyle name="Check Cell 26 2 11 2 2" xfId="18357"/>
    <cellStyle name="Check Cell 26 2 11 3" xfId="18358"/>
    <cellStyle name="Check Cell 26 2 11 3 2" xfId="18359"/>
    <cellStyle name="Check Cell 26 2 11 4" xfId="18360"/>
    <cellStyle name="Check Cell 26 2 11 4 2" xfId="18361"/>
    <cellStyle name="Check Cell 26 2 11 5" xfId="18362"/>
    <cellStyle name="Check Cell 26 2 12" xfId="18363"/>
    <cellStyle name="Check Cell 26 2 12 2" xfId="18364"/>
    <cellStyle name="Check Cell 26 2 12 2 2" xfId="18365"/>
    <cellStyle name="Check Cell 26 2 12 3" xfId="18366"/>
    <cellStyle name="Check Cell 26 2 12 3 2" xfId="18367"/>
    <cellStyle name="Check Cell 26 2 12 4" xfId="18368"/>
    <cellStyle name="Check Cell 26 2 12 4 2" xfId="18369"/>
    <cellStyle name="Check Cell 26 2 12 5" xfId="18370"/>
    <cellStyle name="Check Cell 26 2 13" xfId="18371"/>
    <cellStyle name="Check Cell 26 2 13 2" xfId="18372"/>
    <cellStyle name="Check Cell 26 2 13 2 2" xfId="18373"/>
    <cellStyle name="Check Cell 26 2 13 3" xfId="18374"/>
    <cellStyle name="Check Cell 26 2 13 3 2" xfId="18375"/>
    <cellStyle name="Check Cell 26 2 13 4" xfId="18376"/>
    <cellStyle name="Check Cell 26 2 13 4 2" xfId="18377"/>
    <cellStyle name="Check Cell 26 2 13 5" xfId="18378"/>
    <cellStyle name="Check Cell 26 2 14" xfId="18379"/>
    <cellStyle name="Check Cell 26 2 14 2" xfId="18380"/>
    <cellStyle name="Check Cell 26 2 14 2 2" xfId="18381"/>
    <cellStyle name="Check Cell 26 2 14 3" xfId="18382"/>
    <cellStyle name="Check Cell 26 2 14 3 2" xfId="18383"/>
    <cellStyle name="Check Cell 26 2 14 4" xfId="18384"/>
    <cellStyle name="Check Cell 26 2 14 4 2" xfId="18385"/>
    <cellStyle name="Check Cell 26 2 14 5" xfId="18386"/>
    <cellStyle name="Check Cell 26 2 15" xfId="18387"/>
    <cellStyle name="Check Cell 26 2 15 2" xfId="18388"/>
    <cellStyle name="Check Cell 26 2 16" xfId="18389"/>
    <cellStyle name="Check Cell 26 2 16 2" xfId="18390"/>
    <cellStyle name="Check Cell 26 2 17" xfId="18391"/>
    <cellStyle name="Check Cell 26 2 17 2" xfId="18392"/>
    <cellStyle name="Check Cell 26 2 18" xfId="18393"/>
    <cellStyle name="Check Cell 26 2 18 2" xfId="18394"/>
    <cellStyle name="Check Cell 26 2 19" xfId="18395"/>
    <cellStyle name="Check Cell 26 2 19 2" xfId="18396"/>
    <cellStyle name="Check Cell 26 2 2" xfId="18397"/>
    <cellStyle name="Check Cell 26 2 2 2" xfId="18398"/>
    <cellStyle name="Check Cell 26 2 2 2 2" xfId="18399"/>
    <cellStyle name="Check Cell 26 2 2 3" xfId="18400"/>
    <cellStyle name="Check Cell 26 2 2 3 2" xfId="18401"/>
    <cellStyle name="Check Cell 26 2 2 4" xfId="18402"/>
    <cellStyle name="Check Cell 26 2 2 4 2" xfId="18403"/>
    <cellStyle name="Check Cell 26 2 2 5" xfId="18404"/>
    <cellStyle name="Check Cell 26 2 20" xfId="18405"/>
    <cellStyle name="Check Cell 26 2 20 2" xfId="18406"/>
    <cellStyle name="Check Cell 26 2 21" xfId="18407"/>
    <cellStyle name="Check Cell 26 2 22" xfId="18408"/>
    <cellStyle name="Check Cell 26 2 23" xfId="18409"/>
    <cellStyle name="Check Cell 26 2 24" xfId="18410"/>
    <cellStyle name="Check Cell 26 2 25" xfId="18411"/>
    <cellStyle name="Check Cell 26 2 26" xfId="18412"/>
    <cellStyle name="Check Cell 26 2 27" xfId="18413"/>
    <cellStyle name="Check Cell 26 2 28" xfId="18414"/>
    <cellStyle name="Check Cell 26 2 29" xfId="18415"/>
    <cellStyle name="Check Cell 26 2 3" xfId="18416"/>
    <cellStyle name="Check Cell 26 2 3 2" xfId="18417"/>
    <cellStyle name="Check Cell 26 2 3 2 2" xfId="18418"/>
    <cellStyle name="Check Cell 26 2 3 3" xfId="18419"/>
    <cellStyle name="Check Cell 26 2 3 3 2" xfId="18420"/>
    <cellStyle name="Check Cell 26 2 3 4" xfId="18421"/>
    <cellStyle name="Check Cell 26 2 3 4 2" xfId="18422"/>
    <cellStyle name="Check Cell 26 2 3 5" xfId="18423"/>
    <cellStyle name="Check Cell 26 2 30" xfId="18424"/>
    <cellStyle name="Check Cell 26 2 31" xfId="18425"/>
    <cellStyle name="Check Cell 26 2 32" xfId="18426"/>
    <cellStyle name="Check Cell 26 2 33" xfId="18427"/>
    <cellStyle name="Check Cell 26 2 34" xfId="18428"/>
    <cellStyle name="Check Cell 26 2 35" xfId="18429"/>
    <cellStyle name="Check Cell 26 2 36" xfId="18430"/>
    <cellStyle name="Check Cell 26 2 37" xfId="18431"/>
    <cellStyle name="Check Cell 26 2 38" xfId="18432"/>
    <cellStyle name="Check Cell 26 2 39" xfId="18433"/>
    <cellStyle name="Check Cell 26 2 4" xfId="18434"/>
    <cellStyle name="Check Cell 26 2 4 2" xfId="18435"/>
    <cellStyle name="Check Cell 26 2 4 2 2" xfId="18436"/>
    <cellStyle name="Check Cell 26 2 4 3" xfId="18437"/>
    <cellStyle name="Check Cell 26 2 4 3 2" xfId="18438"/>
    <cellStyle name="Check Cell 26 2 4 4" xfId="18439"/>
    <cellStyle name="Check Cell 26 2 4 4 2" xfId="18440"/>
    <cellStyle name="Check Cell 26 2 4 5" xfId="18441"/>
    <cellStyle name="Check Cell 26 2 40" xfId="18442"/>
    <cellStyle name="Check Cell 26 2 41" xfId="18443"/>
    <cellStyle name="Check Cell 26 2 42" xfId="18444"/>
    <cellStyle name="Check Cell 26 2 43" xfId="18445"/>
    <cellStyle name="Check Cell 26 2 44" xfId="18446"/>
    <cellStyle name="Check Cell 26 2 45" xfId="18447"/>
    <cellStyle name="Check Cell 26 2 46" xfId="18448"/>
    <cellStyle name="Check Cell 26 2 47" xfId="18449"/>
    <cellStyle name="Check Cell 26 2 48" xfId="18450"/>
    <cellStyle name="Check Cell 26 2 49" xfId="18451"/>
    <cellStyle name="Check Cell 26 2 5" xfId="18452"/>
    <cellStyle name="Check Cell 26 2 5 2" xfId="18453"/>
    <cellStyle name="Check Cell 26 2 5 2 2" xfId="18454"/>
    <cellStyle name="Check Cell 26 2 5 3" xfId="18455"/>
    <cellStyle name="Check Cell 26 2 5 3 2" xfId="18456"/>
    <cellStyle name="Check Cell 26 2 5 4" xfId="18457"/>
    <cellStyle name="Check Cell 26 2 5 4 2" xfId="18458"/>
    <cellStyle name="Check Cell 26 2 5 5" xfId="18459"/>
    <cellStyle name="Check Cell 26 2 50" xfId="18460"/>
    <cellStyle name="Check Cell 26 2 51" xfId="18461"/>
    <cellStyle name="Check Cell 26 2 6" xfId="18462"/>
    <cellStyle name="Check Cell 26 2 6 2" xfId="18463"/>
    <cellStyle name="Check Cell 26 2 6 2 2" xfId="18464"/>
    <cellStyle name="Check Cell 26 2 6 3" xfId="18465"/>
    <cellStyle name="Check Cell 26 2 6 3 2" xfId="18466"/>
    <cellStyle name="Check Cell 26 2 6 4" xfId="18467"/>
    <cellStyle name="Check Cell 26 2 6 4 2" xfId="18468"/>
    <cellStyle name="Check Cell 26 2 6 5" xfId="18469"/>
    <cellStyle name="Check Cell 26 2 7" xfId="18470"/>
    <cellStyle name="Check Cell 26 2 7 2" xfId="18471"/>
    <cellStyle name="Check Cell 26 2 7 2 2" xfId="18472"/>
    <cellStyle name="Check Cell 26 2 7 3" xfId="18473"/>
    <cellStyle name="Check Cell 26 2 7 3 2" xfId="18474"/>
    <cellStyle name="Check Cell 26 2 7 4" xfId="18475"/>
    <cellStyle name="Check Cell 26 2 7 4 2" xfId="18476"/>
    <cellStyle name="Check Cell 26 2 7 5" xfId="18477"/>
    <cellStyle name="Check Cell 26 2 8" xfId="18478"/>
    <cellStyle name="Check Cell 26 2 8 2" xfId="18479"/>
    <cellStyle name="Check Cell 26 2 8 2 2" xfId="18480"/>
    <cellStyle name="Check Cell 26 2 8 3" xfId="18481"/>
    <cellStyle name="Check Cell 26 2 8 3 2" xfId="18482"/>
    <cellStyle name="Check Cell 26 2 8 4" xfId="18483"/>
    <cellStyle name="Check Cell 26 2 8 4 2" xfId="18484"/>
    <cellStyle name="Check Cell 26 2 8 5" xfId="18485"/>
    <cellStyle name="Check Cell 26 2 9" xfId="18486"/>
    <cellStyle name="Check Cell 26 2 9 2" xfId="18487"/>
    <cellStyle name="Check Cell 26 2 9 2 2" xfId="18488"/>
    <cellStyle name="Check Cell 26 2 9 3" xfId="18489"/>
    <cellStyle name="Check Cell 26 2 9 3 2" xfId="18490"/>
    <cellStyle name="Check Cell 26 2 9 4" xfId="18491"/>
    <cellStyle name="Check Cell 26 2 9 4 2" xfId="18492"/>
    <cellStyle name="Check Cell 26 2 9 5" xfId="18493"/>
    <cellStyle name="Check Cell 26 20" xfId="18494"/>
    <cellStyle name="Check Cell 26 20 2" xfId="18495"/>
    <cellStyle name="Check Cell 26 21" xfId="18496"/>
    <cellStyle name="Check Cell 26 21 2" xfId="18497"/>
    <cellStyle name="Check Cell 26 22" xfId="18498"/>
    <cellStyle name="Check Cell 26 22 2" xfId="18499"/>
    <cellStyle name="Check Cell 26 23" xfId="18500"/>
    <cellStyle name="Check Cell 26 23 2" xfId="18501"/>
    <cellStyle name="Check Cell 26 24" xfId="18502"/>
    <cellStyle name="Check Cell 26 25" xfId="18503"/>
    <cellStyle name="Check Cell 26 26" xfId="18504"/>
    <cellStyle name="Check Cell 26 27" xfId="18505"/>
    <cellStyle name="Check Cell 26 28" xfId="18506"/>
    <cellStyle name="Check Cell 26 29" xfId="18507"/>
    <cellStyle name="Check Cell 26 3" xfId="18508"/>
    <cellStyle name="Check Cell 26 3 10" xfId="18509"/>
    <cellStyle name="Check Cell 26 3 10 2" xfId="18510"/>
    <cellStyle name="Check Cell 26 3 10 2 2" xfId="18511"/>
    <cellStyle name="Check Cell 26 3 10 3" xfId="18512"/>
    <cellStyle name="Check Cell 26 3 10 3 2" xfId="18513"/>
    <cellStyle name="Check Cell 26 3 10 4" xfId="18514"/>
    <cellStyle name="Check Cell 26 3 10 4 2" xfId="18515"/>
    <cellStyle name="Check Cell 26 3 10 5" xfId="18516"/>
    <cellStyle name="Check Cell 26 3 11" xfId="18517"/>
    <cellStyle name="Check Cell 26 3 11 2" xfId="18518"/>
    <cellStyle name="Check Cell 26 3 11 2 2" xfId="18519"/>
    <cellStyle name="Check Cell 26 3 11 3" xfId="18520"/>
    <cellStyle name="Check Cell 26 3 11 3 2" xfId="18521"/>
    <cellStyle name="Check Cell 26 3 11 4" xfId="18522"/>
    <cellStyle name="Check Cell 26 3 11 4 2" xfId="18523"/>
    <cellStyle name="Check Cell 26 3 11 5" xfId="18524"/>
    <cellStyle name="Check Cell 26 3 12" xfId="18525"/>
    <cellStyle name="Check Cell 26 3 12 2" xfId="18526"/>
    <cellStyle name="Check Cell 26 3 12 2 2" xfId="18527"/>
    <cellStyle name="Check Cell 26 3 12 3" xfId="18528"/>
    <cellStyle name="Check Cell 26 3 12 3 2" xfId="18529"/>
    <cellStyle name="Check Cell 26 3 12 4" xfId="18530"/>
    <cellStyle name="Check Cell 26 3 12 4 2" xfId="18531"/>
    <cellStyle name="Check Cell 26 3 12 5" xfId="18532"/>
    <cellStyle name="Check Cell 26 3 13" xfId="18533"/>
    <cellStyle name="Check Cell 26 3 13 2" xfId="18534"/>
    <cellStyle name="Check Cell 26 3 13 2 2" xfId="18535"/>
    <cellStyle name="Check Cell 26 3 13 3" xfId="18536"/>
    <cellStyle name="Check Cell 26 3 13 3 2" xfId="18537"/>
    <cellStyle name="Check Cell 26 3 13 4" xfId="18538"/>
    <cellStyle name="Check Cell 26 3 13 4 2" xfId="18539"/>
    <cellStyle name="Check Cell 26 3 13 5" xfId="18540"/>
    <cellStyle name="Check Cell 26 3 14" xfId="18541"/>
    <cellStyle name="Check Cell 26 3 14 2" xfId="18542"/>
    <cellStyle name="Check Cell 26 3 14 2 2" xfId="18543"/>
    <cellStyle name="Check Cell 26 3 14 3" xfId="18544"/>
    <cellStyle name="Check Cell 26 3 14 3 2" xfId="18545"/>
    <cellStyle name="Check Cell 26 3 14 4" xfId="18546"/>
    <cellStyle name="Check Cell 26 3 14 4 2" xfId="18547"/>
    <cellStyle name="Check Cell 26 3 14 5" xfId="18548"/>
    <cellStyle name="Check Cell 26 3 15" xfId="18549"/>
    <cellStyle name="Check Cell 26 3 15 2" xfId="18550"/>
    <cellStyle name="Check Cell 26 3 16" xfId="18551"/>
    <cellStyle name="Check Cell 26 3 16 2" xfId="18552"/>
    <cellStyle name="Check Cell 26 3 17" xfId="18553"/>
    <cellStyle name="Check Cell 26 3 17 2" xfId="18554"/>
    <cellStyle name="Check Cell 26 3 18" xfId="18555"/>
    <cellStyle name="Check Cell 26 3 18 2" xfId="18556"/>
    <cellStyle name="Check Cell 26 3 19" xfId="18557"/>
    <cellStyle name="Check Cell 26 3 19 2" xfId="18558"/>
    <cellStyle name="Check Cell 26 3 2" xfId="18559"/>
    <cellStyle name="Check Cell 26 3 2 2" xfId="18560"/>
    <cellStyle name="Check Cell 26 3 2 2 2" xfId="18561"/>
    <cellStyle name="Check Cell 26 3 2 3" xfId="18562"/>
    <cellStyle name="Check Cell 26 3 2 3 2" xfId="18563"/>
    <cellStyle name="Check Cell 26 3 2 4" xfId="18564"/>
    <cellStyle name="Check Cell 26 3 2 4 2" xfId="18565"/>
    <cellStyle name="Check Cell 26 3 2 5" xfId="18566"/>
    <cellStyle name="Check Cell 26 3 20" xfId="18567"/>
    <cellStyle name="Check Cell 26 3 20 2" xfId="18568"/>
    <cellStyle name="Check Cell 26 3 21" xfId="18569"/>
    <cellStyle name="Check Cell 26 3 22" xfId="18570"/>
    <cellStyle name="Check Cell 26 3 23" xfId="18571"/>
    <cellStyle name="Check Cell 26 3 24" xfId="18572"/>
    <cellStyle name="Check Cell 26 3 25" xfId="18573"/>
    <cellStyle name="Check Cell 26 3 26" xfId="18574"/>
    <cellStyle name="Check Cell 26 3 27" xfId="18575"/>
    <cellStyle name="Check Cell 26 3 28" xfId="18576"/>
    <cellStyle name="Check Cell 26 3 29" xfId="18577"/>
    <cellStyle name="Check Cell 26 3 3" xfId="18578"/>
    <cellStyle name="Check Cell 26 3 3 2" xfId="18579"/>
    <cellStyle name="Check Cell 26 3 3 2 2" xfId="18580"/>
    <cellStyle name="Check Cell 26 3 3 3" xfId="18581"/>
    <cellStyle name="Check Cell 26 3 3 3 2" xfId="18582"/>
    <cellStyle name="Check Cell 26 3 3 4" xfId="18583"/>
    <cellStyle name="Check Cell 26 3 3 4 2" xfId="18584"/>
    <cellStyle name="Check Cell 26 3 3 5" xfId="18585"/>
    <cellStyle name="Check Cell 26 3 30" xfId="18586"/>
    <cellStyle name="Check Cell 26 3 31" xfId="18587"/>
    <cellStyle name="Check Cell 26 3 32" xfId="18588"/>
    <cellStyle name="Check Cell 26 3 33" xfId="18589"/>
    <cellStyle name="Check Cell 26 3 34" xfId="18590"/>
    <cellStyle name="Check Cell 26 3 35" xfId="18591"/>
    <cellStyle name="Check Cell 26 3 36" xfId="18592"/>
    <cellStyle name="Check Cell 26 3 37" xfId="18593"/>
    <cellStyle name="Check Cell 26 3 38" xfId="18594"/>
    <cellStyle name="Check Cell 26 3 39" xfId="18595"/>
    <cellStyle name="Check Cell 26 3 4" xfId="18596"/>
    <cellStyle name="Check Cell 26 3 4 2" xfId="18597"/>
    <cellStyle name="Check Cell 26 3 4 2 2" xfId="18598"/>
    <cellStyle name="Check Cell 26 3 4 3" xfId="18599"/>
    <cellStyle name="Check Cell 26 3 4 3 2" xfId="18600"/>
    <cellStyle name="Check Cell 26 3 4 4" xfId="18601"/>
    <cellStyle name="Check Cell 26 3 4 4 2" xfId="18602"/>
    <cellStyle name="Check Cell 26 3 4 5" xfId="18603"/>
    <cellStyle name="Check Cell 26 3 40" xfId="18604"/>
    <cellStyle name="Check Cell 26 3 41" xfId="18605"/>
    <cellStyle name="Check Cell 26 3 42" xfId="18606"/>
    <cellStyle name="Check Cell 26 3 43" xfId="18607"/>
    <cellStyle name="Check Cell 26 3 44" xfId="18608"/>
    <cellStyle name="Check Cell 26 3 45" xfId="18609"/>
    <cellStyle name="Check Cell 26 3 46" xfId="18610"/>
    <cellStyle name="Check Cell 26 3 47" xfId="18611"/>
    <cellStyle name="Check Cell 26 3 48" xfId="18612"/>
    <cellStyle name="Check Cell 26 3 49" xfId="18613"/>
    <cellStyle name="Check Cell 26 3 5" xfId="18614"/>
    <cellStyle name="Check Cell 26 3 5 2" xfId="18615"/>
    <cellStyle name="Check Cell 26 3 5 2 2" xfId="18616"/>
    <cellStyle name="Check Cell 26 3 5 3" xfId="18617"/>
    <cellStyle name="Check Cell 26 3 5 3 2" xfId="18618"/>
    <cellStyle name="Check Cell 26 3 5 4" xfId="18619"/>
    <cellStyle name="Check Cell 26 3 5 4 2" xfId="18620"/>
    <cellStyle name="Check Cell 26 3 5 5" xfId="18621"/>
    <cellStyle name="Check Cell 26 3 50" xfId="18622"/>
    <cellStyle name="Check Cell 26 3 51" xfId="18623"/>
    <cellStyle name="Check Cell 26 3 6" xfId="18624"/>
    <cellStyle name="Check Cell 26 3 6 2" xfId="18625"/>
    <cellStyle name="Check Cell 26 3 6 2 2" xfId="18626"/>
    <cellStyle name="Check Cell 26 3 6 3" xfId="18627"/>
    <cellStyle name="Check Cell 26 3 6 3 2" xfId="18628"/>
    <cellStyle name="Check Cell 26 3 6 4" xfId="18629"/>
    <cellStyle name="Check Cell 26 3 6 4 2" xfId="18630"/>
    <cellStyle name="Check Cell 26 3 6 5" xfId="18631"/>
    <cellStyle name="Check Cell 26 3 7" xfId="18632"/>
    <cellStyle name="Check Cell 26 3 7 2" xfId="18633"/>
    <cellStyle name="Check Cell 26 3 7 2 2" xfId="18634"/>
    <cellStyle name="Check Cell 26 3 7 3" xfId="18635"/>
    <cellStyle name="Check Cell 26 3 7 3 2" xfId="18636"/>
    <cellStyle name="Check Cell 26 3 7 4" xfId="18637"/>
    <cellStyle name="Check Cell 26 3 7 4 2" xfId="18638"/>
    <cellStyle name="Check Cell 26 3 7 5" xfId="18639"/>
    <cellStyle name="Check Cell 26 3 8" xfId="18640"/>
    <cellStyle name="Check Cell 26 3 8 2" xfId="18641"/>
    <cellStyle name="Check Cell 26 3 8 2 2" xfId="18642"/>
    <cellStyle name="Check Cell 26 3 8 3" xfId="18643"/>
    <cellStyle name="Check Cell 26 3 8 3 2" xfId="18644"/>
    <cellStyle name="Check Cell 26 3 8 4" xfId="18645"/>
    <cellStyle name="Check Cell 26 3 8 4 2" xfId="18646"/>
    <cellStyle name="Check Cell 26 3 8 5" xfId="18647"/>
    <cellStyle name="Check Cell 26 3 9" xfId="18648"/>
    <cellStyle name="Check Cell 26 3 9 2" xfId="18649"/>
    <cellStyle name="Check Cell 26 3 9 2 2" xfId="18650"/>
    <cellStyle name="Check Cell 26 3 9 3" xfId="18651"/>
    <cellStyle name="Check Cell 26 3 9 3 2" xfId="18652"/>
    <cellStyle name="Check Cell 26 3 9 4" xfId="18653"/>
    <cellStyle name="Check Cell 26 3 9 4 2" xfId="18654"/>
    <cellStyle name="Check Cell 26 3 9 5" xfId="18655"/>
    <cellStyle name="Check Cell 26 30" xfId="18656"/>
    <cellStyle name="Check Cell 26 31" xfId="18657"/>
    <cellStyle name="Check Cell 26 32" xfId="18658"/>
    <cellStyle name="Check Cell 26 33" xfId="18659"/>
    <cellStyle name="Check Cell 26 34" xfId="18660"/>
    <cellStyle name="Check Cell 26 35" xfId="18661"/>
    <cellStyle name="Check Cell 26 36" xfId="18662"/>
    <cellStyle name="Check Cell 26 37" xfId="18663"/>
    <cellStyle name="Check Cell 26 38" xfId="18664"/>
    <cellStyle name="Check Cell 26 39" xfId="18665"/>
    <cellStyle name="Check Cell 26 4" xfId="18666"/>
    <cellStyle name="Check Cell 26 4 10" xfId="18667"/>
    <cellStyle name="Check Cell 26 4 10 2" xfId="18668"/>
    <cellStyle name="Check Cell 26 4 10 2 2" xfId="18669"/>
    <cellStyle name="Check Cell 26 4 10 3" xfId="18670"/>
    <cellStyle name="Check Cell 26 4 10 3 2" xfId="18671"/>
    <cellStyle name="Check Cell 26 4 10 4" xfId="18672"/>
    <cellStyle name="Check Cell 26 4 10 4 2" xfId="18673"/>
    <cellStyle name="Check Cell 26 4 10 5" xfId="18674"/>
    <cellStyle name="Check Cell 26 4 11" xfId="18675"/>
    <cellStyle name="Check Cell 26 4 11 2" xfId="18676"/>
    <cellStyle name="Check Cell 26 4 11 2 2" xfId="18677"/>
    <cellStyle name="Check Cell 26 4 11 3" xfId="18678"/>
    <cellStyle name="Check Cell 26 4 11 3 2" xfId="18679"/>
    <cellStyle name="Check Cell 26 4 11 4" xfId="18680"/>
    <cellStyle name="Check Cell 26 4 11 4 2" xfId="18681"/>
    <cellStyle name="Check Cell 26 4 11 5" xfId="18682"/>
    <cellStyle name="Check Cell 26 4 12" xfId="18683"/>
    <cellStyle name="Check Cell 26 4 12 2" xfId="18684"/>
    <cellStyle name="Check Cell 26 4 12 2 2" xfId="18685"/>
    <cellStyle name="Check Cell 26 4 12 3" xfId="18686"/>
    <cellStyle name="Check Cell 26 4 12 3 2" xfId="18687"/>
    <cellStyle name="Check Cell 26 4 12 4" xfId="18688"/>
    <cellStyle name="Check Cell 26 4 12 4 2" xfId="18689"/>
    <cellStyle name="Check Cell 26 4 12 5" xfId="18690"/>
    <cellStyle name="Check Cell 26 4 13" xfId="18691"/>
    <cellStyle name="Check Cell 26 4 13 2" xfId="18692"/>
    <cellStyle name="Check Cell 26 4 13 2 2" xfId="18693"/>
    <cellStyle name="Check Cell 26 4 13 3" xfId="18694"/>
    <cellStyle name="Check Cell 26 4 13 3 2" xfId="18695"/>
    <cellStyle name="Check Cell 26 4 13 4" xfId="18696"/>
    <cellStyle name="Check Cell 26 4 13 4 2" xfId="18697"/>
    <cellStyle name="Check Cell 26 4 13 5" xfId="18698"/>
    <cellStyle name="Check Cell 26 4 14" xfId="18699"/>
    <cellStyle name="Check Cell 26 4 14 2" xfId="18700"/>
    <cellStyle name="Check Cell 26 4 14 2 2" xfId="18701"/>
    <cellStyle name="Check Cell 26 4 14 3" xfId="18702"/>
    <cellStyle name="Check Cell 26 4 14 3 2" xfId="18703"/>
    <cellStyle name="Check Cell 26 4 14 4" xfId="18704"/>
    <cellStyle name="Check Cell 26 4 14 4 2" xfId="18705"/>
    <cellStyle name="Check Cell 26 4 14 5" xfId="18706"/>
    <cellStyle name="Check Cell 26 4 15" xfId="18707"/>
    <cellStyle name="Check Cell 26 4 15 2" xfId="18708"/>
    <cellStyle name="Check Cell 26 4 16" xfId="18709"/>
    <cellStyle name="Check Cell 26 4 16 2" xfId="18710"/>
    <cellStyle name="Check Cell 26 4 17" xfId="18711"/>
    <cellStyle name="Check Cell 26 4 17 2" xfId="18712"/>
    <cellStyle name="Check Cell 26 4 18" xfId="18713"/>
    <cellStyle name="Check Cell 26 4 18 2" xfId="18714"/>
    <cellStyle name="Check Cell 26 4 19" xfId="18715"/>
    <cellStyle name="Check Cell 26 4 19 2" xfId="18716"/>
    <cellStyle name="Check Cell 26 4 2" xfId="18717"/>
    <cellStyle name="Check Cell 26 4 2 2" xfId="18718"/>
    <cellStyle name="Check Cell 26 4 2 2 2" xfId="18719"/>
    <cellStyle name="Check Cell 26 4 2 3" xfId="18720"/>
    <cellStyle name="Check Cell 26 4 2 3 2" xfId="18721"/>
    <cellStyle name="Check Cell 26 4 2 4" xfId="18722"/>
    <cellStyle name="Check Cell 26 4 2 4 2" xfId="18723"/>
    <cellStyle name="Check Cell 26 4 2 5" xfId="18724"/>
    <cellStyle name="Check Cell 26 4 20" xfId="18725"/>
    <cellStyle name="Check Cell 26 4 20 2" xfId="18726"/>
    <cellStyle name="Check Cell 26 4 21" xfId="18727"/>
    <cellStyle name="Check Cell 26 4 22" xfId="18728"/>
    <cellStyle name="Check Cell 26 4 23" xfId="18729"/>
    <cellStyle name="Check Cell 26 4 24" xfId="18730"/>
    <cellStyle name="Check Cell 26 4 25" xfId="18731"/>
    <cellStyle name="Check Cell 26 4 26" xfId="18732"/>
    <cellStyle name="Check Cell 26 4 27" xfId="18733"/>
    <cellStyle name="Check Cell 26 4 28" xfId="18734"/>
    <cellStyle name="Check Cell 26 4 29" xfId="18735"/>
    <cellStyle name="Check Cell 26 4 3" xfId="18736"/>
    <cellStyle name="Check Cell 26 4 3 2" xfId="18737"/>
    <cellStyle name="Check Cell 26 4 3 2 2" xfId="18738"/>
    <cellStyle name="Check Cell 26 4 3 3" xfId="18739"/>
    <cellStyle name="Check Cell 26 4 3 3 2" xfId="18740"/>
    <cellStyle name="Check Cell 26 4 3 4" xfId="18741"/>
    <cellStyle name="Check Cell 26 4 3 4 2" xfId="18742"/>
    <cellStyle name="Check Cell 26 4 3 5" xfId="18743"/>
    <cellStyle name="Check Cell 26 4 30" xfId="18744"/>
    <cellStyle name="Check Cell 26 4 31" xfId="18745"/>
    <cellStyle name="Check Cell 26 4 32" xfId="18746"/>
    <cellStyle name="Check Cell 26 4 33" xfId="18747"/>
    <cellStyle name="Check Cell 26 4 34" xfId="18748"/>
    <cellStyle name="Check Cell 26 4 35" xfId="18749"/>
    <cellStyle name="Check Cell 26 4 36" xfId="18750"/>
    <cellStyle name="Check Cell 26 4 37" xfId="18751"/>
    <cellStyle name="Check Cell 26 4 38" xfId="18752"/>
    <cellStyle name="Check Cell 26 4 39" xfId="18753"/>
    <cellStyle name="Check Cell 26 4 4" xfId="18754"/>
    <cellStyle name="Check Cell 26 4 4 2" xfId="18755"/>
    <cellStyle name="Check Cell 26 4 4 2 2" xfId="18756"/>
    <cellStyle name="Check Cell 26 4 4 3" xfId="18757"/>
    <cellStyle name="Check Cell 26 4 4 3 2" xfId="18758"/>
    <cellStyle name="Check Cell 26 4 4 4" xfId="18759"/>
    <cellStyle name="Check Cell 26 4 4 4 2" xfId="18760"/>
    <cellStyle name="Check Cell 26 4 4 5" xfId="18761"/>
    <cellStyle name="Check Cell 26 4 40" xfId="18762"/>
    <cellStyle name="Check Cell 26 4 41" xfId="18763"/>
    <cellStyle name="Check Cell 26 4 42" xfId="18764"/>
    <cellStyle name="Check Cell 26 4 43" xfId="18765"/>
    <cellStyle name="Check Cell 26 4 44" xfId="18766"/>
    <cellStyle name="Check Cell 26 4 45" xfId="18767"/>
    <cellStyle name="Check Cell 26 4 46" xfId="18768"/>
    <cellStyle name="Check Cell 26 4 47" xfId="18769"/>
    <cellStyle name="Check Cell 26 4 48" xfId="18770"/>
    <cellStyle name="Check Cell 26 4 49" xfId="18771"/>
    <cellStyle name="Check Cell 26 4 5" xfId="18772"/>
    <cellStyle name="Check Cell 26 4 5 2" xfId="18773"/>
    <cellStyle name="Check Cell 26 4 5 2 2" xfId="18774"/>
    <cellStyle name="Check Cell 26 4 5 3" xfId="18775"/>
    <cellStyle name="Check Cell 26 4 5 3 2" xfId="18776"/>
    <cellStyle name="Check Cell 26 4 5 4" xfId="18777"/>
    <cellStyle name="Check Cell 26 4 5 4 2" xfId="18778"/>
    <cellStyle name="Check Cell 26 4 5 5" xfId="18779"/>
    <cellStyle name="Check Cell 26 4 50" xfId="18780"/>
    <cellStyle name="Check Cell 26 4 51" xfId="18781"/>
    <cellStyle name="Check Cell 26 4 6" xfId="18782"/>
    <cellStyle name="Check Cell 26 4 6 2" xfId="18783"/>
    <cellStyle name="Check Cell 26 4 6 2 2" xfId="18784"/>
    <cellStyle name="Check Cell 26 4 6 3" xfId="18785"/>
    <cellStyle name="Check Cell 26 4 6 3 2" xfId="18786"/>
    <cellStyle name="Check Cell 26 4 6 4" xfId="18787"/>
    <cellStyle name="Check Cell 26 4 6 4 2" xfId="18788"/>
    <cellStyle name="Check Cell 26 4 6 5" xfId="18789"/>
    <cellStyle name="Check Cell 26 4 7" xfId="18790"/>
    <cellStyle name="Check Cell 26 4 7 2" xfId="18791"/>
    <cellStyle name="Check Cell 26 4 7 2 2" xfId="18792"/>
    <cellStyle name="Check Cell 26 4 7 3" xfId="18793"/>
    <cellStyle name="Check Cell 26 4 7 3 2" xfId="18794"/>
    <cellStyle name="Check Cell 26 4 7 4" xfId="18795"/>
    <cellStyle name="Check Cell 26 4 7 4 2" xfId="18796"/>
    <cellStyle name="Check Cell 26 4 7 5" xfId="18797"/>
    <cellStyle name="Check Cell 26 4 8" xfId="18798"/>
    <cellStyle name="Check Cell 26 4 8 2" xfId="18799"/>
    <cellStyle name="Check Cell 26 4 8 2 2" xfId="18800"/>
    <cellStyle name="Check Cell 26 4 8 3" xfId="18801"/>
    <cellStyle name="Check Cell 26 4 8 3 2" xfId="18802"/>
    <cellStyle name="Check Cell 26 4 8 4" xfId="18803"/>
    <cellStyle name="Check Cell 26 4 8 4 2" xfId="18804"/>
    <cellStyle name="Check Cell 26 4 8 5" xfId="18805"/>
    <cellStyle name="Check Cell 26 4 9" xfId="18806"/>
    <cellStyle name="Check Cell 26 4 9 2" xfId="18807"/>
    <cellStyle name="Check Cell 26 4 9 2 2" xfId="18808"/>
    <cellStyle name="Check Cell 26 4 9 3" xfId="18809"/>
    <cellStyle name="Check Cell 26 4 9 3 2" xfId="18810"/>
    <cellStyle name="Check Cell 26 4 9 4" xfId="18811"/>
    <cellStyle name="Check Cell 26 4 9 4 2" xfId="18812"/>
    <cellStyle name="Check Cell 26 4 9 5" xfId="18813"/>
    <cellStyle name="Check Cell 26 40" xfId="18814"/>
    <cellStyle name="Check Cell 26 41" xfId="18815"/>
    <cellStyle name="Check Cell 26 42" xfId="18816"/>
    <cellStyle name="Check Cell 26 43" xfId="18817"/>
    <cellStyle name="Check Cell 26 44" xfId="18818"/>
    <cellStyle name="Check Cell 26 45" xfId="18819"/>
    <cellStyle name="Check Cell 26 46" xfId="18820"/>
    <cellStyle name="Check Cell 26 47" xfId="18821"/>
    <cellStyle name="Check Cell 26 48" xfId="18822"/>
    <cellStyle name="Check Cell 26 49" xfId="18823"/>
    <cellStyle name="Check Cell 26 5" xfId="18824"/>
    <cellStyle name="Check Cell 26 5 2" xfId="18825"/>
    <cellStyle name="Check Cell 26 5 2 2" xfId="18826"/>
    <cellStyle name="Check Cell 26 5 3" xfId="18827"/>
    <cellStyle name="Check Cell 26 5 3 2" xfId="18828"/>
    <cellStyle name="Check Cell 26 5 4" xfId="18829"/>
    <cellStyle name="Check Cell 26 5 4 2" xfId="18830"/>
    <cellStyle name="Check Cell 26 5 5" xfId="18831"/>
    <cellStyle name="Check Cell 26 50" xfId="18832"/>
    <cellStyle name="Check Cell 26 51" xfId="18833"/>
    <cellStyle name="Check Cell 26 52" xfId="18834"/>
    <cellStyle name="Check Cell 26 53" xfId="18835"/>
    <cellStyle name="Check Cell 26 54" xfId="18836"/>
    <cellStyle name="Check Cell 26 6" xfId="18837"/>
    <cellStyle name="Check Cell 26 6 2" xfId="18838"/>
    <cellStyle name="Check Cell 26 6 2 2" xfId="18839"/>
    <cellStyle name="Check Cell 26 6 3" xfId="18840"/>
    <cellStyle name="Check Cell 26 6 3 2" xfId="18841"/>
    <cellStyle name="Check Cell 26 6 4" xfId="18842"/>
    <cellStyle name="Check Cell 26 6 4 2" xfId="18843"/>
    <cellStyle name="Check Cell 26 6 5" xfId="18844"/>
    <cellStyle name="Check Cell 26 7" xfId="18845"/>
    <cellStyle name="Check Cell 26 7 2" xfId="18846"/>
    <cellStyle name="Check Cell 26 7 2 2" xfId="18847"/>
    <cellStyle name="Check Cell 26 7 3" xfId="18848"/>
    <cellStyle name="Check Cell 26 7 3 2" xfId="18849"/>
    <cellStyle name="Check Cell 26 7 4" xfId="18850"/>
    <cellStyle name="Check Cell 26 7 4 2" xfId="18851"/>
    <cellStyle name="Check Cell 26 7 5" xfId="18852"/>
    <cellStyle name="Check Cell 26 8" xfId="18853"/>
    <cellStyle name="Check Cell 26 8 2" xfId="18854"/>
    <cellStyle name="Check Cell 26 8 2 2" xfId="18855"/>
    <cellStyle name="Check Cell 26 8 3" xfId="18856"/>
    <cellStyle name="Check Cell 26 8 3 2" xfId="18857"/>
    <cellStyle name="Check Cell 26 8 4" xfId="18858"/>
    <cellStyle name="Check Cell 26 8 4 2" xfId="18859"/>
    <cellStyle name="Check Cell 26 8 5" xfId="18860"/>
    <cellStyle name="Check Cell 26 9" xfId="18861"/>
    <cellStyle name="Check Cell 26 9 2" xfId="18862"/>
    <cellStyle name="Check Cell 26 9 2 2" xfId="18863"/>
    <cellStyle name="Check Cell 26 9 3" xfId="18864"/>
    <cellStyle name="Check Cell 26 9 3 2" xfId="18865"/>
    <cellStyle name="Check Cell 26 9 4" xfId="18866"/>
    <cellStyle name="Check Cell 26 9 4 2" xfId="18867"/>
    <cellStyle name="Check Cell 26 9 5" xfId="18868"/>
    <cellStyle name="Check Cell 27" xfId="18869"/>
    <cellStyle name="Check Cell 27 10" xfId="18870"/>
    <cellStyle name="Check Cell 27 10 2" xfId="18871"/>
    <cellStyle name="Check Cell 27 10 2 2" xfId="18872"/>
    <cellStyle name="Check Cell 27 10 3" xfId="18873"/>
    <cellStyle name="Check Cell 27 10 3 2" xfId="18874"/>
    <cellStyle name="Check Cell 27 10 4" xfId="18875"/>
    <cellStyle name="Check Cell 27 10 4 2" xfId="18876"/>
    <cellStyle name="Check Cell 27 10 5" xfId="18877"/>
    <cellStyle name="Check Cell 27 11" xfId="18878"/>
    <cellStyle name="Check Cell 27 11 2" xfId="18879"/>
    <cellStyle name="Check Cell 27 11 2 2" xfId="18880"/>
    <cellStyle name="Check Cell 27 11 3" xfId="18881"/>
    <cellStyle name="Check Cell 27 11 3 2" xfId="18882"/>
    <cellStyle name="Check Cell 27 11 4" xfId="18883"/>
    <cellStyle name="Check Cell 27 11 4 2" xfId="18884"/>
    <cellStyle name="Check Cell 27 11 5" xfId="18885"/>
    <cellStyle name="Check Cell 27 12" xfId="18886"/>
    <cellStyle name="Check Cell 27 12 2" xfId="18887"/>
    <cellStyle name="Check Cell 27 12 2 2" xfId="18888"/>
    <cellStyle name="Check Cell 27 12 3" xfId="18889"/>
    <cellStyle name="Check Cell 27 12 3 2" xfId="18890"/>
    <cellStyle name="Check Cell 27 12 4" xfId="18891"/>
    <cellStyle name="Check Cell 27 12 4 2" xfId="18892"/>
    <cellStyle name="Check Cell 27 12 5" xfId="18893"/>
    <cellStyle name="Check Cell 27 13" xfId="18894"/>
    <cellStyle name="Check Cell 27 13 2" xfId="18895"/>
    <cellStyle name="Check Cell 27 13 2 2" xfId="18896"/>
    <cellStyle name="Check Cell 27 13 3" xfId="18897"/>
    <cellStyle name="Check Cell 27 13 3 2" xfId="18898"/>
    <cellStyle name="Check Cell 27 13 4" xfId="18899"/>
    <cellStyle name="Check Cell 27 13 4 2" xfId="18900"/>
    <cellStyle name="Check Cell 27 13 5" xfId="18901"/>
    <cellStyle name="Check Cell 27 14" xfId="18902"/>
    <cellStyle name="Check Cell 27 14 2" xfId="18903"/>
    <cellStyle name="Check Cell 27 14 2 2" xfId="18904"/>
    <cellStyle name="Check Cell 27 14 3" xfId="18905"/>
    <cellStyle name="Check Cell 27 14 3 2" xfId="18906"/>
    <cellStyle name="Check Cell 27 14 4" xfId="18907"/>
    <cellStyle name="Check Cell 27 14 4 2" xfId="18908"/>
    <cellStyle name="Check Cell 27 14 5" xfId="18909"/>
    <cellStyle name="Check Cell 27 15" xfId="18910"/>
    <cellStyle name="Check Cell 27 15 2" xfId="18911"/>
    <cellStyle name="Check Cell 27 15 2 2" xfId="18912"/>
    <cellStyle name="Check Cell 27 15 3" xfId="18913"/>
    <cellStyle name="Check Cell 27 15 3 2" xfId="18914"/>
    <cellStyle name="Check Cell 27 15 4" xfId="18915"/>
    <cellStyle name="Check Cell 27 15 4 2" xfId="18916"/>
    <cellStyle name="Check Cell 27 15 5" xfId="18917"/>
    <cellStyle name="Check Cell 27 16" xfId="18918"/>
    <cellStyle name="Check Cell 27 16 2" xfId="18919"/>
    <cellStyle name="Check Cell 27 16 2 2" xfId="18920"/>
    <cellStyle name="Check Cell 27 16 3" xfId="18921"/>
    <cellStyle name="Check Cell 27 16 3 2" xfId="18922"/>
    <cellStyle name="Check Cell 27 16 4" xfId="18923"/>
    <cellStyle name="Check Cell 27 16 4 2" xfId="18924"/>
    <cellStyle name="Check Cell 27 16 5" xfId="18925"/>
    <cellStyle name="Check Cell 27 17" xfId="18926"/>
    <cellStyle name="Check Cell 27 17 2" xfId="18927"/>
    <cellStyle name="Check Cell 27 17 2 2" xfId="18928"/>
    <cellStyle name="Check Cell 27 17 3" xfId="18929"/>
    <cellStyle name="Check Cell 27 17 3 2" xfId="18930"/>
    <cellStyle name="Check Cell 27 17 4" xfId="18931"/>
    <cellStyle name="Check Cell 27 17 4 2" xfId="18932"/>
    <cellStyle name="Check Cell 27 17 5" xfId="18933"/>
    <cellStyle name="Check Cell 27 18" xfId="18934"/>
    <cellStyle name="Check Cell 27 18 2" xfId="18935"/>
    <cellStyle name="Check Cell 27 19" xfId="18936"/>
    <cellStyle name="Check Cell 27 19 2" xfId="18937"/>
    <cellStyle name="Check Cell 27 2" xfId="18938"/>
    <cellStyle name="Check Cell 27 2 10" xfId="18939"/>
    <cellStyle name="Check Cell 27 2 10 2" xfId="18940"/>
    <cellStyle name="Check Cell 27 2 10 2 2" xfId="18941"/>
    <cellStyle name="Check Cell 27 2 10 3" xfId="18942"/>
    <cellStyle name="Check Cell 27 2 10 3 2" xfId="18943"/>
    <cellStyle name="Check Cell 27 2 10 4" xfId="18944"/>
    <cellStyle name="Check Cell 27 2 10 4 2" xfId="18945"/>
    <cellStyle name="Check Cell 27 2 10 5" xfId="18946"/>
    <cellStyle name="Check Cell 27 2 11" xfId="18947"/>
    <cellStyle name="Check Cell 27 2 11 2" xfId="18948"/>
    <cellStyle name="Check Cell 27 2 11 2 2" xfId="18949"/>
    <cellStyle name="Check Cell 27 2 11 3" xfId="18950"/>
    <cellStyle name="Check Cell 27 2 11 3 2" xfId="18951"/>
    <cellStyle name="Check Cell 27 2 11 4" xfId="18952"/>
    <cellStyle name="Check Cell 27 2 11 4 2" xfId="18953"/>
    <cellStyle name="Check Cell 27 2 11 5" xfId="18954"/>
    <cellStyle name="Check Cell 27 2 12" xfId="18955"/>
    <cellStyle name="Check Cell 27 2 12 2" xfId="18956"/>
    <cellStyle name="Check Cell 27 2 12 2 2" xfId="18957"/>
    <cellStyle name="Check Cell 27 2 12 3" xfId="18958"/>
    <cellStyle name="Check Cell 27 2 12 3 2" xfId="18959"/>
    <cellStyle name="Check Cell 27 2 12 4" xfId="18960"/>
    <cellStyle name="Check Cell 27 2 12 4 2" xfId="18961"/>
    <cellStyle name="Check Cell 27 2 12 5" xfId="18962"/>
    <cellStyle name="Check Cell 27 2 13" xfId="18963"/>
    <cellStyle name="Check Cell 27 2 13 2" xfId="18964"/>
    <cellStyle name="Check Cell 27 2 13 2 2" xfId="18965"/>
    <cellStyle name="Check Cell 27 2 13 3" xfId="18966"/>
    <cellStyle name="Check Cell 27 2 13 3 2" xfId="18967"/>
    <cellStyle name="Check Cell 27 2 13 4" xfId="18968"/>
    <cellStyle name="Check Cell 27 2 13 4 2" xfId="18969"/>
    <cellStyle name="Check Cell 27 2 13 5" xfId="18970"/>
    <cellStyle name="Check Cell 27 2 14" xfId="18971"/>
    <cellStyle name="Check Cell 27 2 14 2" xfId="18972"/>
    <cellStyle name="Check Cell 27 2 14 2 2" xfId="18973"/>
    <cellStyle name="Check Cell 27 2 14 3" xfId="18974"/>
    <cellStyle name="Check Cell 27 2 14 3 2" xfId="18975"/>
    <cellStyle name="Check Cell 27 2 14 4" xfId="18976"/>
    <cellStyle name="Check Cell 27 2 14 4 2" xfId="18977"/>
    <cellStyle name="Check Cell 27 2 14 5" xfId="18978"/>
    <cellStyle name="Check Cell 27 2 15" xfId="18979"/>
    <cellStyle name="Check Cell 27 2 15 2" xfId="18980"/>
    <cellStyle name="Check Cell 27 2 16" xfId="18981"/>
    <cellStyle name="Check Cell 27 2 16 2" xfId="18982"/>
    <cellStyle name="Check Cell 27 2 17" xfId="18983"/>
    <cellStyle name="Check Cell 27 2 17 2" xfId="18984"/>
    <cellStyle name="Check Cell 27 2 18" xfId="18985"/>
    <cellStyle name="Check Cell 27 2 18 2" xfId="18986"/>
    <cellStyle name="Check Cell 27 2 19" xfId="18987"/>
    <cellStyle name="Check Cell 27 2 19 2" xfId="18988"/>
    <cellStyle name="Check Cell 27 2 2" xfId="18989"/>
    <cellStyle name="Check Cell 27 2 2 2" xfId="18990"/>
    <cellStyle name="Check Cell 27 2 2 2 2" xfId="18991"/>
    <cellStyle name="Check Cell 27 2 2 3" xfId="18992"/>
    <cellStyle name="Check Cell 27 2 2 3 2" xfId="18993"/>
    <cellStyle name="Check Cell 27 2 2 4" xfId="18994"/>
    <cellStyle name="Check Cell 27 2 2 4 2" xfId="18995"/>
    <cellStyle name="Check Cell 27 2 2 5" xfId="18996"/>
    <cellStyle name="Check Cell 27 2 20" xfId="18997"/>
    <cellStyle name="Check Cell 27 2 20 2" xfId="18998"/>
    <cellStyle name="Check Cell 27 2 21" xfId="18999"/>
    <cellStyle name="Check Cell 27 2 22" xfId="19000"/>
    <cellStyle name="Check Cell 27 2 23" xfId="19001"/>
    <cellStyle name="Check Cell 27 2 24" xfId="19002"/>
    <cellStyle name="Check Cell 27 2 25" xfId="19003"/>
    <cellStyle name="Check Cell 27 2 26" xfId="19004"/>
    <cellStyle name="Check Cell 27 2 27" xfId="19005"/>
    <cellStyle name="Check Cell 27 2 28" xfId="19006"/>
    <cellStyle name="Check Cell 27 2 29" xfId="19007"/>
    <cellStyle name="Check Cell 27 2 3" xfId="19008"/>
    <cellStyle name="Check Cell 27 2 3 2" xfId="19009"/>
    <cellStyle name="Check Cell 27 2 3 2 2" xfId="19010"/>
    <cellStyle name="Check Cell 27 2 3 3" xfId="19011"/>
    <cellStyle name="Check Cell 27 2 3 3 2" xfId="19012"/>
    <cellStyle name="Check Cell 27 2 3 4" xfId="19013"/>
    <cellStyle name="Check Cell 27 2 3 4 2" xfId="19014"/>
    <cellStyle name="Check Cell 27 2 3 5" xfId="19015"/>
    <cellStyle name="Check Cell 27 2 30" xfId="19016"/>
    <cellStyle name="Check Cell 27 2 31" xfId="19017"/>
    <cellStyle name="Check Cell 27 2 32" xfId="19018"/>
    <cellStyle name="Check Cell 27 2 33" xfId="19019"/>
    <cellStyle name="Check Cell 27 2 34" xfId="19020"/>
    <cellStyle name="Check Cell 27 2 35" xfId="19021"/>
    <cellStyle name="Check Cell 27 2 36" xfId="19022"/>
    <cellStyle name="Check Cell 27 2 37" xfId="19023"/>
    <cellStyle name="Check Cell 27 2 38" xfId="19024"/>
    <cellStyle name="Check Cell 27 2 39" xfId="19025"/>
    <cellStyle name="Check Cell 27 2 4" xfId="19026"/>
    <cellStyle name="Check Cell 27 2 4 2" xfId="19027"/>
    <cellStyle name="Check Cell 27 2 4 2 2" xfId="19028"/>
    <cellStyle name="Check Cell 27 2 4 3" xfId="19029"/>
    <cellStyle name="Check Cell 27 2 4 3 2" xfId="19030"/>
    <cellStyle name="Check Cell 27 2 4 4" xfId="19031"/>
    <cellStyle name="Check Cell 27 2 4 4 2" xfId="19032"/>
    <cellStyle name="Check Cell 27 2 4 5" xfId="19033"/>
    <cellStyle name="Check Cell 27 2 40" xfId="19034"/>
    <cellStyle name="Check Cell 27 2 41" xfId="19035"/>
    <cellStyle name="Check Cell 27 2 42" xfId="19036"/>
    <cellStyle name="Check Cell 27 2 43" xfId="19037"/>
    <cellStyle name="Check Cell 27 2 44" xfId="19038"/>
    <cellStyle name="Check Cell 27 2 45" xfId="19039"/>
    <cellStyle name="Check Cell 27 2 46" xfId="19040"/>
    <cellStyle name="Check Cell 27 2 47" xfId="19041"/>
    <cellStyle name="Check Cell 27 2 48" xfId="19042"/>
    <cellStyle name="Check Cell 27 2 49" xfId="19043"/>
    <cellStyle name="Check Cell 27 2 5" xfId="19044"/>
    <cellStyle name="Check Cell 27 2 5 2" xfId="19045"/>
    <cellStyle name="Check Cell 27 2 5 2 2" xfId="19046"/>
    <cellStyle name="Check Cell 27 2 5 3" xfId="19047"/>
    <cellStyle name="Check Cell 27 2 5 3 2" xfId="19048"/>
    <cellStyle name="Check Cell 27 2 5 4" xfId="19049"/>
    <cellStyle name="Check Cell 27 2 5 4 2" xfId="19050"/>
    <cellStyle name="Check Cell 27 2 5 5" xfId="19051"/>
    <cellStyle name="Check Cell 27 2 50" xfId="19052"/>
    <cellStyle name="Check Cell 27 2 51" xfId="19053"/>
    <cellStyle name="Check Cell 27 2 6" xfId="19054"/>
    <cellStyle name="Check Cell 27 2 6 2" xfId="19055"/>
    <cellStyle name="Check Cell 27 2 6 2 2" xfId="19056"/>
    <cellStyle name="Check Cell 27 2 6 3" xfId="19057"/>
    <cellStyle name="Check Cell 27 2 6 3 2" xfId="19058"/>
    <cellStyle name="Check Cell 27 2 6 4" xfId="19059"/>
    <cellStyle name="Check Cell 27 2 6 4 2" xfId="19060"/>
    <cellStyle name="Check Cell 27 2 6 5" xfId="19061"/>
    <cellStyle name="Check Cell 27 2 7" xfId="19062"/>
    <cellStyle name="Check Cell 27 2 7 2" xfId="19063"/>
    <cellStyle name="Check Cell 27 2 7 2 2" xfId="19064"/>
    <cellStyle name="Check Cell 27 2 7 3" xfId="19065"/>
    <cellStyle name="Check Cell 27 2 7 3 2" xfId="19066"/>
    <cellStyle name="Check Cell 27 2 7 4" xfId="19067"/>
    <cellStyle name="Check Cell 27 2 7 4 2" xfId="19068"/>
    <cellStyle name="Check Cell 27 2 7 5" xfId="19069"/>
    <cellStyle name="Check Cell 27 2 8" xfId="19070"/>
    <cellStyle name="Check Cell 27 2 8 2" xfId="19071"/>
    <cellStyle name="Check Cell 27 2 8 2 2" xfId="19072"/>
    <cellStyle name="Check Cell 27 2 8 3" xfId="19073"/>
    <cellStyle name="Check Cell 27 2 8 3 2" xfId="19074"/>
    <cellStyle name="Check Cell 27 2 8 4" xfId="19075"/>
    <cellStyle name="Check Cell 27 2 8 4 2" xfId="19076"/>
    <cellStyle name="Check Cell 27 2 8 5" xfId="19077"/>
    <cellStyle name="Check Cell 27 2 9" xfId="19078"/>
    <cellStyle name="Check Cell 27 2 9 2" xfId="19079"/>
    <cellStyle name="Check Cell 27 2 9 2 2" xfId="19080"/>
    <cellStyle name="Check Cell 27 2 9 3" xfId="19081"/>
    <cellStyle name="Check Cell 27 2 9 3 2" xfId="19082"/>
    <cellStyle name="Check Cell 27 2 9 4" xfId="19083"/>
    <cellStyle name="Check Cell 27 2 9 4 2" xfId="19084"/>
    <cellStyle name="Check Cell 27 2 9 5" xfId="19085"/>
    <cellStyle name="Check Cell 27 20" xfId="19086"/>
    <cellStyle name="Check Cell 27 20 2" xfId="19087"/>
    <cellStyle name="Check Cell 27 21" xfId="19088"/>
    <cellStyle name="Check Cell 27 21 2" xfId="19089"/>
    <cellStyle name="Check Cell 27 22" xfId="19090"/>
    <cellStyle name="Check Cell 27 22 2" xfId="19091"/>
    <cellStyle name="Check Cell 27 23" xfId="19092"/>
    <cellStyle name="Check Cell 27 23 2" xfId="19093"/>
    <cellStyle name="Check Cell 27 24" xfId="19094"/>
    <cellStyle name="Check Cell 27 25" xfId="19095"/>
    <cellStyle name="Check Cell 27 26" xfId="19096"/>
    <cellStyle name="Check Cell 27 27" xfId="19097"/>
    <cellStyle name="Check Cell 27 28" xfId="19098"/>
    <cellStyle name="Check Cell 27 29" xfId="19099"/>
    <cellStyle name="Check Cell 27 3" xfId="19100"/>
    <cellStyle name="Check Cell 27 3 10" xfId="19101"/>
    <cellStyle name="Check Cell 27 3 10 2" xfId="19102"/>
    <cellStyle name="Check Cell 27 3 10 2 2" xfId="19103"/>
    <cellStyle name="Check Cell 27 3 10 3" xfId="19104"/>
    <cellStyle name="Check Cell 27 3 10 3 2" xfId="19105"/>
    <cellStyle name="Check Cell 27 3 10 4" xfId="19106"/>
    <cellStyle name="Check Cell 27 3 10 4 2" xfId="19107"/>
    <cellStyle name="Check Cell 27 3 10 5" xfId="19108"/>
    <cellStyle name="Check Cell 27 3 11" xfId="19109"/>
    <cellStyle name="Check Cell 27 3 11 2" xfId="19110"/>
    <cellStyle name="Check Cell 27 3 11 2 2" xfId="19111"/>
    <cellStyle name="Check Cell 27 3 11 3" xfId="19112"/>
    <cellStyle name="Check Cell 27 3 11 3 2" xfId="19113"/>
    <cellStyle name="Check Cell 27 3 11 4" xfId="19114"/>
    <cellStyle name="Check Cell 27 3 11 4 2" xfId="19115"/>
    <cellStyle name="Check Cell 27 3 11 5" xfId="19116"/>
    <cellStyle name="Check Cell 27 3 12" xfId="19117"/>
    <cellStyle name="Check Cell 27 3 12 2" xfId="19118"/>
    <cellStyle name="Check Cell 27 3 12 2 2" xfId="19119"/>
    <cellStyle name="Check Cell 27 3 12 3" xfId="19120"/>
    <cellStyle name="Check Cell 27 3 12 3 2" xfId="19121"/>
    <cellStyle name="Check Cell 27 3 12 4" xfId="19122"/>
    <cellStyle name="Check Cell 27 3 12 4 2" xfId="19123"/>
    <cellStyle name="Check Cell 27 3 12 5" xfId="19124"/>
    <cellStyle name="Check Cell 27 3 13" xfId="19125"/>
    <cellStyle name="Check Cell 27 3 13 2" xfId="19126"/>
    <cellStyle name="Check Cell 27 3 13 2 2" xfId="19127"/>
    <cellStyle name="Check Cell 27 3 13 3" xfId="19128"/>
    <cellStyle name="Check Cell 27 3 13 3 2" xfId="19129"/>
    <cellStyle name="Check Cell 27 3 13 4" xfId="19130"/>
    <cellStyle name="Check Cell 27 3 13 4 2" xfId="19131"/>
    <cellStyle name="Check Cell 27 3 13 5" xfId="19132"/>
    <cellStyle name="Check Cell 27 3 14" xfId="19133"/>
    <cellStyle name="Check Cell 27 3 14 2" xfId="19134"/>
    <cellStyle name="Check Cell 27 3 14 2 2" xfId="19135"/>
    <cellStyle name="Check Cell 27 3 14 3" xfId="19136"/>
    <cellStyle name="Check Cell 27 3 14 3 2" xfId="19137"/>
    <cellStyle name="Check Cell 27 3 14 4" xfId="19138"/>
    <cellStyle name="Check Cell 27 3 14 4 2" xfId="19139"/>
    <cellStyle name="Check Cell 27 3 14 5" xfId="19140"/>
    <cellStyle name="Check Cell 27 3 15" xfId="19141"/>
    <cellStyle name="Check Cell 27 3 15 2" xfId="19142"/>
    <cellStyle name="Check Cell 27 3 16" xfId="19143"/>
    <cellStyle name="Check Cell 27 3 16 2" xfId="19144"/>
    <cellStyle name="Check Cell 27 3 17" xfId="19145"/>
    <cellStyle name="Check Cell 27 3 17 2" xfId="19146"/>
    <cellStyle name="Check Cell 27 3 18" xfId="19147"/>
    <cellStyle name="Check Cell 27 3 18 2" xfId="19148"/>
    <cellStyle name="Check Cell 27 3 19" xfId="19149"/>
    <cellStyle name="Check Cell 27 3 19 2" xfId="19150"/>
    <cellStyle name="Check Cell 27 3 2" xfId="19151"/>
    <cellStyle name="Check Cell 27 3 2 2" xfId="19152"/>
    <cellStyle name="Check Cell 27 3 2 2 2" xfId="19153"/>
    <cellStyle name="Check Cell 27 3 2 3" xfId="19154"/>
    <cellStyle name="Check Cell 27 3 2 3 2" xfId="19155"/>
    <cellStyle name="Check Cell 27 3 2 4" xfId="19156"/>
    <cellStyle name="Check Cell 27 3 2 4 2" xfId="19157"/>
    <cellStyle name="Check Cell 27 3 2 5" xfId="19158"/>
    <cellStyle name="Check Cell 27 3 20" xfId="19159"/>
    <cellStyle name="Check Cell 27 3 20 2" xfId="19160"/>
    <cellStyle name="Check Cell 27 3 21" xfId="19161"/>
    <cellStyle name="Check Cell 27 3 22" xfId="19162"/>
    <cellStyle name="Check Cell 27 3 23" xfId="19163"/>
    <cellStyle name="Check Cell 27 3 24" xfId="19164"/>
    <cellStyle name="Check Cell 27 3 25" xfId="19165"/>
    <cellStyle name="Check Cell 27 3 26" xfId="19166"/>
    <cellStyle name="Check Cell 27 3 27" xfId="19167"/>
    <cellStyle name="Check Cell 27 3 28" xfId="19168"/>
    <cellStyle name="Check Cell 27 3 29" xfId="19169"/>
    <cellStyle name="Check Cell 27 3 3" xfId="19170"/>
    <cellStyle name="Check Cell 27 3 3 2" xfId="19171"/>
    <cellStyle name="Check Cell 27 3 3 2 2" xfId="19172"/>
    <cellStyle name="Check Cell 27 3 3 3" xfId="19173"/>
    <cellStyle name="Check Cell 27 3 3 3 2" xfId="19174"/>
    <cellStyle name="Check Cell 27 3 3 4" xfId="19175"/>
    <cellStyle name="Check Cell 27 3 3 4 2" xfId="19176"/>
    <cellStyle name="Check Cell 27 3 3 5" xfId="19177"/>
    <cellStyle name="Check Cell 27 3 30" xfId="19178"/>
    <cellStyle name="Check Cell 27 3 31" xfId="19179"/>
    <cellStyle name="Check Cell 27 3 32" xfId="19180"/>
    <cellStyle name="Check Cell 27 3 33" xfId="19181"/>
    <cellStyle name="Check Cell 27 3 34" xfId="19182"/>
    <cellStyle name="Check Cell 27 3 35" xfId="19183"/>
    <cellStyle name="Check Cell 27 3 36" xfId="19184"/>
    <cellStyle name="Check Cell 27 3 37" xfId="19185"/>
    <cellStyle name="Check Cell 27 3 38" xfId="19186"/>
    <cellStyle name="Check Cell 27 3 39" xfId="19187"/>
    <cellStyle name="Check Cell 27 3 4" xfId="19188"/>
    <cellStyle name="Check Cell 27 3 4 2" xfId="19189"/>
    <cellStyle name="Check Cell 27 3 4 2 2" xfId="19190"/>
    <cellStyle name="Check Cell 27 3 4 3" xfId="19191"/>
    <cellStyle name="Check Cell 27 3 4 3 2" xfId="19192"/>
    <cellStyle name="Check Cell 27 3 4 4" xfId="19193"/>
    <cellStyle name="Check Cell 27 3 4 4 2" xfId="19194"/>
    <cellStyle name="Check Cell 27 3 4 5" xfId="19195"/>
    <cellStyle name="Check Cell 27 3 40" xfId="19196"/>
    <cellStyle name="Check Cell 27 3 41" xfId="19197"/>
    <cellStyle name="Check Cell 27 3 42" xfId="19198"/>
    <cellStyle name="Check Cell 27 3 43" xfId="19199"/>
    <cellStyle name="Check Cell 27 3 44" xfId="19200"/>
    <cellStyle name="Check Cell 27 3 45" xfId="19201"/>
    <cellStyle name="Check Cell 27 3 46" xfId="19202"/>
    <cellStyle name="Check Cell 27 3 47" xfId="19203"/>
    <cellStyle name="Check Cell 27 3 48" xfId="19204"/>
    <cellStyle name="Check Cell 27 3 49" xfId="19205"/>
    <cellStyle name="Check Cell 27 3 5" xfId="19206"/>
    <cellStyle name="Check Cell 27 3 5 2" xfId="19207"/>
    <cellStyle name="Check Cell 27 3 5 2 2" xfId="19208"/>
    <cellStyle name="Check Cell 27 3 5 3" xfId="19209"/>
    <cellStyle name="Check Cell 27 3 5 3 2" xfId="19210"/>
    <cellStyle name="Check Cell 27 3 5 4" xfId="19211"/>
    <cellStyle name="Check Cell 27 3 5 4 2" xfId="19212"/>
    <cellStyle name="Check Cell 27 3 5 5" xfId="19213"/>
    <cellStyle name="Check Cell 27 3 50" xfId="19214"/>
    <cellStyle name="Check Cell 27 3 51" xfId="19215"/>
    <cellStyle name="Check Cell 27 3 6" xfId="19216"/>
    <cellStyle name="Check Cell 27 3 6 2" xfId="19217"/>
    <cellStyle name="Check Cell 27 3 6 2 2" xfId="19218"/>
    <cellStyle name="Check Cell 27 3 6 3" xfId="19219"/>
    <cellStyle name="Check Cell 27 3 6 3 2" xfId="19220"/>
    <cellStyle name="Check Cell 27 3 6 4" xfId="19221"/>
    <cellStyle name="Check Cell 27 3 6 4 2" xfId="19222"/>
    <cellStyle name="Check Cell 27 3 6 5" xfId="19223"/>
    <cellStyle name="Check Cell 27 3 7" xfId="19224"/>
    <cellStyle name="Check Cell 27 3 7 2" xfId="19225"/>
    <cellStyle name="Check Cell 27 3 7 2 2" xfId="19226"/>
    <cellStyle name="Check Cell 27 3 7 3" xfId="19227"/>
    <cellStyle name="Check Cell 27 3 7 3 2" xfId="19228"/>
    <cellStyle name="Check Cell 27 3 7 4" xfId="19229"/>
    <cellStyle name="Check Cell 27 3 7 4 2" xfId="19230"/>
    <cellStyle name="Check Cell 27 3 7 5" xfId="19231"/>
    <cellStyle name="Check Cell 27 3 8" xfId="19232"/>
    <cellStyle name="Check Cell 27 3 8 2" xfId="19233"/>
    <cellStyle name="Check Cell 27 3 8 2 2" xfId="19234"/>
    <cellStyle name="Check Cell 27 3 8 3" xfId="19235"/>
    <cellStyle name="Check Cell 27 3 8 3 2" xfId="19236"/>
    <cellStyle name="Check Cell 27 3 8 4" xfId="19237"/>
    <cellStyle name="Check Cell 27 3 8 4 2" xfId="19238"/>
    <cellStyle name="Check Cell 27 3 8 5" xfId="19239"/>
    <cellStyle name="Check Cell 27 3 9" xfId="19240"/>
    <cellStyle name="Check Cell 27 3 9 2" xfId="19241"/>
    <cellStyle name="Check Cell 27 3 9 2 2" xfId="19242"/>
    <cellStyle name="Check Cell 27 3 9 3" xfId="19243"/>
    <cellStyle name="Check Cell 27 3 9 3 2" xfId="19244"/>
    <cellStyle name="Check Cell 27 3 9 4" xfId="19245"/>
    <cellStyle name="Check Cell 27 3 9 4 2" xfId="19246"/>
    <cellStyle name="Check Cell 27 3 9 5" xfId="19247"/>
    <cellStyle name="Check Cell 27 30" xfId="19248"/>
    <cellStyle name="Check Cell 27 31" xfId="19249"/>
    <cellStyle name="Check Cell 27 32" xfId="19250"/>
    <cellStyle name="Check Cell 27 33" xfId="19251"/>
    <cellStyle name="Check Cell 27 34" xfId="19252"/>
    <cellStyle name="Check Cell 27 35" xfId="19253"/>
    <cellStyle name="Check Cell 27 36" xfId="19254"/>
    <cellStyle name="Check Cell 27 37" xfId="19255"/>
    <cellStyle name="Check Cell 27 38" xfId="19256"/>
    <cellStyle name="Check Cell 27 39" xfId="19257"/>
    <cellStyle name="Check Cell 27 4" xfId="19258"/>
    <cellStyle name="Check Cell 27 4 10" xfId="19259"/>
    <cellStyle name="Check Cell 27 4 10 2" xfId="19260"/>
    <cellStyle name="Check Cell 27 4 10 2 2" xfId="19261"/>
    <cellStyle name="Check Cell 27 4 10 3" xfId="19262"/>
    <cellStyle name="Check Cell 27 4 10 3 2" xfId="19263"/>
    <cellStyle name="Check Cell 27 4 10 4" xfId="19264"/>
    <cellStyle name="Check Cell 27 4 10 4 2" xfId="19265"/>
    <cellStyle name="Check Cell 27 4 10 5" xfId="19266"/>
    <cellStyle name="Check Cell 27 4 11" xfId="19267"/>
    <cellStyle name="Check Cell 27 4 11 2" xfId="19268"/>
    <cellStyle name="Check Cell 27 4 11 2 2" xfId="19269"/>
    <cellStyle name="Check Cell 27 4 11 3" xfId="19270"/>
    <cellStyle name="Check Cell 27 4 11 3 2" xfId="19271"/>
    <cellStyle name="Check Cell 27 4 11 4" xfId="19272"/>
    <cellStyle name="Check Cell 27 4 11 4 2" xfId="19273"/>
    <cellStyle name="Check Cell 27 4 11 5" xfId="19274"/>
    <cellStyle name="Check Cell 27 4 12" xfId="19275"/>
    <cellStyle name="Check Cell 27 4 12 2" xfId="19276"/>
    <cellStyle name="Check Cell 27 4 12 2 2" xfId="19277"/>
    <cellStyle name="Check Cell 27 4 12 3" xfId="19278"/>
    <cellStyle name="Check Cell 27 4 12 3 2" xfId="19279"/>
    <cellStyle name="Check Cell 27 4 12 4" xfId="19280"/>
    <cellStyle name="Check Cell 27 4 12 4 2" xfId="19281"/>
    <cellStyle name="Check Cell 27 4 12 5" xfId="19282"/>
    <cellStyle name="Check Cell 27 4 13" xfId="19283"/>
    <cellStyle name="Check Cell 27 4 13 2" xfId="19284"/>
    <cellStyle name="Check Cell 27 4 13 2 2" xfId="19285"/>
    <cellStyle name="Check Cell 27 4 13 3" xfId="19286"/>
    <cellStyle name="Check Cell 27 4 13 3 2" xfId="19287"/>
    <cellStyle name="Check Cell 27 4 13 4" xfId="19288"/>
    <cellStyle name="Check Cell 27 4 13 4 2" xfId="19289"/>
    <cellStyle name="Check Cell 27 4 13 5" xfId="19290"/>
    <cellStyle name="Check Cell 27 4 14" xfId="19291"/>
    <cellStyle name="Check Cell 27 4 14 2" xfId="19292"/>
    <cellStyle name="Check Cell 27 4 14 2 2" xfId="19293"/>
    <cellStyle name="Check Cell 27 4 14 3" xfId="19294"/>
    <cellStyle name="Check Cell 27 4 14 3 2" xfId="19295"/>
    <cellStyle name="Check Cell 27 4 14 4" xfId="19296"/>
    <cellStyle name="Check Cell 27 4 14 4 2" xfId="19297"/>
    <cellStyle name="Check Cell 27 4 14 5" xfId="19298"/>
    <cellStyle name="Check Cell 27 4 15" xfId="19299"/>
    <cellStyle name="Check Cell 27 4 15 2" xfId="19300"/>
    <cellStyle name="Check Cell 27 4 16" xfId="19301"/>
    <cellStyle name="Check Cell 27 4 16 2" xfId="19302"/>
    <cellStyle name="Check Cell 27 4 17" xfId="19303"/>
    <cellStyle name="Check Cell 27 4 17 2" xfId="19304"/>
    <cellStyle name="Check Cell 27 4 18" xfId="19305"/>
    <cellStyle name="Check Cell 27 4 18 2" xfId="19306"/>
    <cellStyle name="Check Cell 27 4 19" xfId="19307"/>
    <cellStyle name="Check Cell 27 4 19 2" xfId="19308"/>
    <cellStyle name="Check Cell 27 4 2" xfId="19309"/>
    <cellStyle name="Check Cell 27 4 2 2" xfId="19310"/>
    <cellStyle name="Check Cell 27 4 2 2 2" xfId="19311"/>
    <cellStyle name="Check Cell 27 4 2 3" xfId="19312"/>
    <cellStyle name="Check Cell 27 4 2 3 2" xfId="19313"/>
    <cellStyle name="Check Cell 27 4 2 4" xfId="19314"/>
    <cellStyle name="Check Cell 27 4 2 4 2" xfId="19315"/>
    <cellStyle name="Check Cell 27 4 2 5" xfId="19316"/>
    <cellStyle name="Check Cell 27 4 20" xfId="19317"/>
    <cellStyle name="Check Cell 27 4 20 2" xfId="19318"/>
    <cellStyle name="Check Cell 27 4 21" xfId="19319"/>
    <cellStyle name="Check Cell 27 4 22" xfId="19320"/>
    <cellStyle name="Check Cell 27 4 23" xfId="19321"/>
    <cellStyle name="Check Cell 27 4 24" xfId="19322"/>
    <cellStyle name="Check Cell 27 4 25" xfId="19323"/>
    <cellStyle name="Check Cell 27 4 26" xfId="19324"/>
    <cellStyle name="Check Cell 27 4 27" xfId="19325"/>
    <cellStyle name="Check Cell 27 4 28" xfId="19326"/>
    <cellStyle name="Check Cell 27 4 29" xfId="19327"/>
    <cellStyle name="Check Cell 27 4 3" xfId="19328"/>
    <cellStyle name="Check Cell 27 4 3 2" xfId="19329"/>
    <cellStyle name="Check Cell 27 4 3 2 2" xfId="19330"/>
    <cellStyle name="Check Cell 27 4 3 3" xfId="19331"/>
    <cellStyle name="Check Cell 27 4 3 3 2" xfId="19332"/>
    <cellStyle name="Check Cell 27 4 3 4" xfId="19333"/>
    <cellStyle name="Check Cell 27 4 3 4 2" xfId="19334"/>
    <cellStyle name="Check Cell 27 4 3 5" xfId="19335"/>
    <cellStyle name="Check Cell 27 4 30" xfId="19336"/>
    <cellStyle name="Check Cell 27 4 31" xfId="19337"/>
    <cellStyle name="Check Cell 27 4 32" xfId="19338"/>
    <cellStyle name="Check Cell 27 4 33" xfId="19339"/>
    <cellStyle name="Check Cell 27 4 34" xfId="19340"/>
    <cellStyle name="Check Cell 27 4 35" xfId="19341"/>
    <cellStyle name="Check Cell 27 4 36" xfId="19342"/>
    <cellStyle name="Check Cell 27 4 37" xfId="19343"/>
    <cellStyle name="Check Cell 27 4 38" xfId="19344"/>
    <cellStyle name="Check Cell 27 4 39" xfId="19345"/>
    <cellStyle name="Check Cell 27 4 4" xfId="19346"/>
    <cellStyle name="Check Cell 27 4 4 2" xfId="19347"/>
    <cellStyle name="Check Cell 27 4 4 2 2" xfId="19348"/>
    <cellStyle name="Check Cell 27 4 4 3" xfId="19349"/>
    <cellStyle name="Check Cell 27 4 4 3 2" xfId="19350"/>
    <cellStyle name="Check Cell 27 4 4 4" xfId="19351"/>
    <cellStyle name="Check Cell 27 4 4 4 2" xfId="19352"/>
    <cellStyle name="Check Cell 27 4 4 5" xfId="19353"/>
    <cellStyle name="Check Cell 27 4 40" xfId="19354"/>
    <cellStyle name="Check Cell 27 4 41" xfId="19355"/>
    <cellStyle name="Check Cell 27 4 42" xfId="19356"/>
    <cellStyle name="Check Cell 27 4 43" xfId="19357"/>
    <cellStyle name="Check Cell 27 4 44" xfId="19358"/>
    <cellStyle name="Check Cell 27 4 45" xfId="19359"/>
    <cellStyle name="Check Cell 27 4 46" xfId="19360"/>
    <cellStyle name="Check Cell 27 4 47" xfId="19361"/>
    <cellStyle name="Check Cell 27 4 48" xfId="19362"/>
    <cellStyle name="Check Cell 27 4 49" xfId="19363"/>
    <cellStyle name="Check Cell 27 4 5" xfId="19364"/>
    <cellStyle name="Check Cell 27 4 5 2" xfId="19365"/>
    <cellStyle name="Check Cell 27 4 5 2 2" xfId="19366"/>
    <cellStyle name="Check Cell 27 4 5 3" xfId="19367"/>
    <cellStyle name="Check Cell 27 4 5 3 2" xfId="19368"/>
    <cellStyle name="Check Cell 27 4 5 4" xfId="19369"/>
    <cellStyle name="Check Cell 27 4 5 4 2" xfId="19370"/>
    <cellStyle name="Check Cell 27 4 5 5" xfId="19371"/>
    <cellStyle name="Check Cell 27 4 50" xfId="19372"/>
    <cellStyle name="Check Cell 27 4 51" xfId="19373"/>
    <cellStyle name="Check Cell 27 4 6" xfId="19374"/>
    <cellStyle name="Check Cell 27 4 6 2" xfId="19375"/>
    <cellStyle name="Check Cell 27 4 6 2 2" xfId="19376"/>
    <cellStyle name="Check Cell 27 4 6 3" xfId="19377"/>
    <cellStyle name="Check Cell 27 4 6 3 2" xfId="19378"/>
    <cellStyle name="Check Cell 27 4 6 4" xfId="19379"/>
    <cellStyle name="Check Cell 27 4 6 4 2" xfId="19380"/>
    <cellStyle name="Check Cell 27 4 6 5" xfId="19381"/>
    <cellStyle name="Check Cell 27 4 7" xfId="19382"/>
    <cellStyle name="Check Cell 27 4 7 2" xfId="19383"/>
    <cellStyle name="Check Cell 27 4 7 2 2" xfId="19384"/>
    <cellStyle name="Check Cell 27 4 7 3" xfId="19385"/>
    <cellStyle name="Check Cell 27 4 7 3 2" xfId="19386"/>
    <cellStyle name="Check Cell 27 4 7 4" xfId="19387"/>
    <cellStyle name="Check Cell 27 4 7 4 2" xfId="19388"/>
    <cellStyle name="Check Cell 27 4 7 5" xfId="19389"/>
    <cellStyle name="Check Cell 27 4 8" xfId="19390"/>
    <cellStyle name="Check Cell 27 4 8 2" xfId="19391"/>
    <cellStyle name="Check Cell 27 4 8 2 2" xfId="19392"/>
    <cellStyle name="Check Cell 27 4 8 3" xfId="19393"/>
    <cellStyle name="Check Cell 27 4 8 3 2" xfId="19394"/>
    <cellStyle name="Check Cell 27 4 8 4" xfId="19395"/>
    <cellStyle name="Check Cell 27 4 8 4 2" xfId="19396"/>
    <cellStyle name="Check Cell 27 4 8 5" xfId="19397"/>
    <cellStyle name="Check Cell 27 4 9" xfId="19398"/>
    <cellStyle name="Check Cell 27 4 9 2" xfId="19399"/>
    <cellStyle name="Check Cell 27 4 9 2 2" xfId="19400"/>
    <cellStyle name="Check Cell 27 4 9 3" xfId="19401"/>
    <cellStyle name="Check Cell 27 4 9 3 2" xfId="19402"/>
    <cellStyle name="Check Cell 27 4 9 4" xfId="19403"/>
    <cellStyle name="Check Cell 27 4 9 4 2" xfId="19404"/>
    <cellStyle name="Check Cell 27 4 9 5" xfId="19405"/>
    <cellStyle name="Check Cell 27 40" xfId="19406"/>
    <cellStyle name="Check Cell 27 41" xfId="19407"/>
    <cellStyle name="Check Cell 27 42" xfId="19408"/>
    <cellStyle name="Check Cell 27 43" xfId="19409"/>
    <cellStyle name="Check Cell 27 44" xfId="19410"/>
    <cellStyle name="Check Cell 27 45" xfId="19411"/>
    <cellStyle name="Check Cell 27 46" xfId="19412"/>
    <cellStyle name="Check Cell 27 47" xfId="19413"/>
    <cellStyle name="Check Cell 27 48" xfId="19414"/>
    <cellStyle name="Check Cell 27 49" xfId="19415"/>
    <cellStyle name="Check Cell 27 5" xfId="19416"/>
    <cellStyle name="Check Cell 27 5 2" xfId="19417"/>
    <cellStyle name="Check Cell 27 5 2 2" xfId="19418"/>
    <cellStyle name="Check Cell 27 5 3" xfId="19419"/>
    <cellStyle name="Check Cell 27 5 3 2" xfId="19420"/>
    <cellStyle name="Check Cell 27 5 4" xfId="19421"/>
    <cellStyle name="Check Cell 27 5 4 2" xfId="19422"/>
    <cellStyle name="Check Cell 27 5 5" xfId="19423"/>
    <cellStyle name="Check Cell 27 50" xfId="19424"/>
    <cellStyle name="Check Cell 27 51" xfId="19425"/>
    <cellStyle name="Check Cell 27 52" xfId="19426"/>
    <cellStyle name="Check Cell 27 53" xfId="19427"/>
    <cellStyle name="Check Cell 27 54" xfId="19428"/>
    <cellStyle name="Check Cell 27 6" xfId="19429"/>
    <cellStyle name="Check Cell 27 6 2" xfId="19430"/>
    <cellStyle name="Check Cell 27 6 2 2" xfId="19431"/>
    <cellStyle name="Check Cell 27 6 3" xfId="19432"/>
    <cellStyle name="Check Cell 27 6 3 2" xfId="19433"/>
    <cellStyle name="Check Cell 27 6 4" xfId="19434"/>
    <cellStyle name="Check Cell 27 6 4 2" xfId="19435"/>
    <cellStyle name="Check Cell 27 6 5" xfId="19436"/>
    <cellStyle name="Check Cell 27 7" xfId="19437"/>
    <cellStyle name="Check Cell 27 7 2" xfId="19438"/>
    <cellStyle name="Check Cell 27 7 2 2" xfId="19439"/>
    <cellStyle name="Check Cell 27 7 3" xfId="19440"/>
    <cellStyle name="Check Cell 27 7 3 2" xfId="19441"/>
    <cellStyle name="Check Cell 27 7 4" xfId="19442"/>
    <cellStyle name="Check Cell 27 7 4 2" xfId="19443"/>
    <cellStyle name="Check Cell 27 7 5" xfId="19444"/>
    <cellStyle name="Check Cell 27 8" xfId="19445"/>
    <cellStyle name="Check Cell 27 8 2" xfId="19446"/>
    <cellStyle name="Check Cell 27 8 2 2" xfId="19447"/>
    <cellStyle name="Check Cell 27 8 3" xfId="19448"/>
    <cellStyle name="Check Cell 27 8 3 2" xfId="19449"/>
    <cellStyle name="Check Cell 27 8 4" xfId="19450"/>
    <cellStyle name="Check Cell 27 8 4 2" xfId="19451"/>
    <cellStyle name="Check Cell 27 8 5" xfId="19452"/>
    <cellStyle name="Check Cell 27 9" xfId="19453"/>
    <cellStyle name="Check Cell 27 9 2" xfId="19454"/>
    <cellStyle name="Check Cell 27 9 2 2" xfId="19455"/>
    <cellStyle name="Check Cell 27 9 3" xfId="19456"/>
    <cellStyle name="Check Cell 27 9 3 2" xfId="19457"/>
    <cellStyle name="Check Cell 27 9 4" xfId="19458"/>
    <cellStyle name="Check Cell 27 9 4 2" xfId="19459"/>
    <cellStyle name="Check Cell 27 9 5" xfId="19460"/>
    <cellStyle name="Check Cell 28" xfId="19461"/>
    <cellStyle name="Check Cell 28 10" xfId="19462"/>
    <cellStyle name="Check Cell 28 10 2" xfId="19463"/>
    <cellStyle name="Check Cell 28 10 2 2" xfId="19464"/>
    <cellStyle name="Check Cell 28 10 3" xfId="19465"/>
    <cellStyle name="Check Cell 28 10 3 2" xfId="19466"/>
    <cellStyle name="Check Cell 28 10 4" xfId="19467"/>
    <cellStyle name="Check Cell 28 10 4 2" xfId="19468"/>
    <cellStyle name="Check Cell 28 10 5" xfId="19469"/>
    <cellStyle name="Check Cell 28 11" xfId="19470"/>
    <cellStyle name="Check Cell 28 11 2" xfId="19471"/>
    <cellStyle name="Check Cell 28 11 2 2" xfId="19472"/>
    <cellStyle name="Check Cell 28 11 3" xfId="19473"/>
    <cellStyle name="Check Cell 28 11 3 2" xfId="19474"/>
    <cellStyle name="Check Cell 28 11 4" xfId="19475"/>
    <cellStyle name="Check Cell 28 11 4 2" xfId="19476"/>
    <cellStyle name="Check Cell 28 11 5" xfId="19477"/>
    <cellStyle name="Check Cell 28 12" xfId="19478"/>
    <cellStyle name="Check Cell 28 12 2" xfId="19479"/>
    <cellStyle name="Check Cell 28 12 2 2" xfId="19480"/>
    <cellStyle name="Check Cell 28 12 3" xfId="19481"/>
    <cellStyle name="Check Cell 28 12 3 2" xfId="19482"/>
    <cellStyle name="Check Cell 28 12 4" xfId="19483"/>
    <cellStyle name="Check Cell 28 12 4 2" xfId="19484"/>
    <cellStyle name="Check Cell 28 12 5" xfId="19485"/>
    <cellStyle name="Check Cell 28 13" xfId="19486"/>
    <cellStyle name="Check Cell 28 13 2" xfId="19487"/>
    <cellStyle name="Check Cell 28 13 2 2" xfId="19488"/>
    <cellStyle name="Check Cell 28 13 3" xfId="19489"/>
    <cellStyle name="Check Cell 28 13 3 2" xfId="19490"/>
    <cellStyle name="Check Cell 28 13 4" xfId="19491"/>
    <cellStyle name="Check Cell 28 13 4 2" xfId="19492"/>
    <cellStyle name="Check Cell 28 13 5" xfId="19493"/>
    <cellStyle name="Check Cell 28 14" xfId="19494"/>
    <cellStyle name="Check Cell 28 14 2" xfId="19495"/>
    <cellStyle name="Check Cell 28 14 2 2" xfId="19496"/>
    <cellStyle name="Check Cell 28 14 3" xfId="19497"/>
    <cellStyle name="Check Cell 28 14 3 2" xfId="19498"/>
    <cellStyle name="Check Cell 28 14 4" xfId="19499"/>
    <cellStyle name="Check Cell 28 14 4 2" xfId="19500"/>
    <cellStyle name="Check Cell 28 14 5" xfId="19501"/>
    <cellStyle name="Check Cell 28 15" xfId="19502"/>
    <cellStyle name="Check Cell 28 15 2" xfId="19503"/>
    <cellStyle name="Check Cell 28 15 2 2" xfId="19504"/>
    <cellStyle name="Check Cell 28 15 3" xfId="19505"/>
    <cellStyle name="Check Cell 28 15 3 2" xfId="19506"/>
    <cellStyle name="Check Cell 28 15 4" xfId="19507"/>
    <cellStyle name="Check Cell 28 15 4 2" xfId="19508"/>
    <cellStyle name="Check Cell 28 15 5" xfId="19509"/>
    <cellStyle name="Check Cell 28 16" xfId="19510"/>
    <cellStyle name="Check Cell 28 16 2" xfId="19511"/>
    <cellStyle name="Check Cell 28 16 2 2" xfId="19512"/>
    <cellStyle name="Check Cell 28 16 3" xfId="19513"/>
    <cellStyle name="Check Cell 28 16 3 2" xfId="19514"/>
    <cellStyle name="Check Cell 28 16 4" xfId="19515"/>
    <cellStyle name="Check Cell 28 16 4 2" xfId="19516"/>
    <cellStyle name="Check Cell 28 16 5" xfId="19517"/>
    <cellStyle name="Check Cell 28 17" xfId="19518"/>
    <cellStyle name="Check Cell 28 17 2" xfId="19519"/>
    <cellStyle name="Check Cell 28 17 2 2" xfId="19520"/>
    <cellStyle name="Check Cell 28 17 3" xfId="19521"/>
    <cellStyle name="Check Cell 28 17 3 2" xfId="19522"/>
    <cellStyle name="Check Cell 28 17 4" xfId="19523"/>
    <cellStyle name="Check Cell 28 17 4 2" xfId="19524"/>
    <cellStyle name="Check Cell 28 17 5" xfId="19525"/>
    <cellStyle name="Check Cell 28 18" xfId="19526"/>
    <cellStyle name="Check Cell 28 18 2" xfId="19527"/>
    <cellStyle name="Check Cell 28 19" xfId="19528"/>
    <cellStyle name="Check Cell 28 19 2" xfId="19529"/>
    <cellStyle name="Check Cell 28 2" xfId="19530"/>
    <cellStyle name="Check Cell 28 2 10" xfId="19531"/>
    <cellStyle name="Check Cell 28 2 10 2" xfId="19532"/>
    <cellStyle name="Check Cell 28 2 10 2 2" xfId="19533"/>
    <cellStyle name="Check Cell 28 2 10 3" xfId="19534"/>
    <cellStyle name="Check Cell 28 2 10 3 2" xfId="19535"/>
    <cellStyle name="Check Cell 28 2 10 4" xfId="19536"/>
    <cellStyle name="Check Cell 28 2 10 4 2" xfId="19537"/>
    <cellStyle name="Check Cell 28 2 10 5" xfId="19538"/>
    <cellStyle name="Check Cell 28 2 11" xfId="19539"/>
    <cellStyle name="Check Cell 28 2 11 2" xfId="19540"/>
    <cellStyle name="Check Cell 28 2 11 2 2" xfId="19541"/>
    <cellStyle name="Check Cell 28 2 11 3" xfId="19542"/>
    <cellStyle name="Check Cell 28 2 11 3 2" xfId="19543"/>
    <cellStyle name="Check Cell 28 2 11 4" xfId="19544"/>
    <cellStyle name="Check Cell 28 2 11 4 2" xfId="19545"/>
    <cellStyle name="Check Cell 28 2 11 5" xfId="19546"/>
    <cellStyle name="Check Cell 28 2 12" xfId="19547"/>
    <cellStyle name="Check Cell 28 2 12 2" xfId="19548"/>
    <cellStyle name="Check Cell 28 2 12 2 2" xfId="19549"/>
    <cellStyle name="Check Cell 28 2 12 3" xfId="19550"/>
    <cellStyle name="Check Cell 28 2 12 3 2" xfId="19551"/>
    <cellStyle name="Check Cell 28 2 12 4" xfId="19552"/>
    <cellStyle name="Check Cell 28 2 12 4 2" xfId="19553"/>
    <cellStyle name="Check Cell 28 2 12 5" xfId="19554"/>
    <cellStyle name="Check Cell 28 2 13" xfId="19555"/>
    <cellStyle name="Check Cell 28 2 13 2" xfId="19556"/>
    <cellStyle name="Check Cell 28 2 13 2 2" xfId="19557"/>
    <cellStyle name="Check Cell 28 2 13 3" xfId="19558"/>
    <cellStyle name="Check Cell 28 2 13 3 2" xfId="19559"/>
    <cellStyle name="Check Cell 28 2 13 4" xfId="19560"/>
    <cellStyle name="Check Cell 28 2 13 4 2" xfId="19561"/>
    <cellStyle name="Check Cell 28 2 13 5" xfId="19562"/>
    <cellStyle name="Check Cell 28 2 14" xfId="19563"/>
    <cellStyle name="Check Cell 28 2 14 2" xfId="19564"/>
    <cellStyle name="Check Cell 28 2 14 2 2" xfId="19565"/>
    <cellStyle name="Check Cell 28 2 14 3" xfId="19566"/>
    <cellStyle name="Check Cell 28 2 14 3 2" xfId="19567"/>
    <cellStyle name="Check Cell 28 2 14 4" xfId="19568"/>
    <cellStyle name="Check Cell 28 2 14 4 2" xfId="19569"/>
    <cellStyle name="Check Cell 28 2 14 5" xfId="19570"/>
    <cellStyle name="Check Cell 28 2 15" xfId="19571"/>
    <cellStyle name="Check Cell 28 2 15 2" xfId="19572"/>
    <cellStyle name="Check Cell 28 2 16" xfId="19573"/>
    <cellStyle name="Check Cell 28 2 16 2" xfId="19574"/>
    <cellStyle name="Check Cell 28 2 17" xfId="19575"/>
    <cellStyle name="Check Cell 28 2 17 2" xfId="19576"/>
    <cellStyle name="Check Cell 28 2 18" xfId="19577"/>
    <cellStyle name="Check Cell 28 2 18 2" xfId="19578"/>
    <cellStyle name="Check Cell 28 2 19" xfId="19579"/>
    <cellStyle name="Check Cell 28 2 19 2" xfId="19580"/>
    <cellStyle name="Check Cell 28 2 2" xfId="19581"/>
    <cellStyle name="Check Cell 28 2 2 2" xfId="19582"/>
    <cellStyle name="Check Cell 28 2 2 2 2" xfId="19583"/>
    <cellStyle name="Check Cell 28 2 2 3" xfId="19584"/>
    <cellStyle name="Check Cell 28 2 2 3 2" xfId="19585"/>
    <cellStyle name="Check Cell 28 2 2 4" xfId="19586"/>
    <cellStyle name="Check Cell 28 2 2 4 2" xfId="19587"/>
    <cellStyle name="Check Cell 28 2 2 5" xfId="19588"/>
    <cellStyle name="Check Cell 28 2 20" xfId="19589"/>
    <cellStyle name="Check Cell 28 2 20 2" xfId="19590"/>
    <cellStyle name="Check Cell 28 2 21" xfId="19591"/>
    <cellStyle name="Check Cell 28 2 22" xfId="19592"/>
    <cellStyle name="Check Cell 28 2 23" xfId="19593"/>
    <cellStyle name="Check Cell 28 2 24" xfId="19594"/>
    <cellStyle name="Check Cell 28 2 25" xfId="19595"/>
    <cellStyle name="Check Cell 28 2 26" xfId="19596"/>
    <cellStyle name="Check Cell 28 2 27" xfId="19597"/>
    <cellStyle name="Check Cell 28 2 28" xfId="19598"/>
    <cellStyle name="Check Cell 28 2 29" xfId="19599"/>
    <cellStyle name="Check Cell 28 2 3" xfId="19600"/>
    <cellStyle name="Check Cell 28 2 3 2" xfId="19601"/>
    <cellStyle name="Check Cell 28 2 3 2 2" xfId="19602"/>
    <cellStyle name="Check Cell 28 2 3 3" xfId="19603"/>
    <cellStyle name="Check Cell 28 2 3 3 2" xfId="19604"/>
    <cellStyle name="Check Cell 28 2 3 4" xfId="19605"/>
    <cellStyle name="Check Cell 28 2 3 4 2" xfId="19606"/>
    <cellStyle name="Check Cell 28 2 3 5" xfId="19607"/>
    <cellStyle name="Check Cell 28 2 30" xfId="19608"/>
    <cellStyle name="Check Cell 28 2 31" xfId="19609"/>
    <cellStyle name="Check Cell 28 2 32" xfId="19610"/>
    <cellStyle name="Check Cell 28 2 33" xfId="19611"/>
    <cellStyle name="Check Cell 28 2 34" xfId="19612"/>
    <cellStyle name="Check Cell 28 2 35" xfId="19613"/>
    <cellStyle name="Check Cell 28 2 36" xfId="19614"/>
    <cellStyle name="Check Cell 28 2 37" xfId="19615"/>
    <cellStyle name="Check Cell 28 2 38" xfId="19616"/>
    <cellStyle name="Check Cell 28 2 39" xfId="19617"/>
    <cellStyle name="Check Cell 28 2 4" xfId="19618"/>
    <cellStyle name="Check Cell 28 2 4 2" xfId="19619"/>
    <cellStyle name="Check Cell 28 2 4 2 2" xfId="19620"/>
    <cellStyle name="Check Cell 28 2 4 3" xfId="19621"/>
    <cellStyle name="Check Cell 28 2 4 3 2" xfId="19622"/>
    <cellStyle name="Check Cell 28 2 4 4" xfId="19623"/>
    <cellStyle name="Check Cell 28 2 4 4 2" xfId="19624"/>
    <cellStyle name="Check Cell 28 2 4 5" xfId="19625"/>
    <cellStyle name="Check Cell 28 2 40" xfId="19626"/>
    <cellStyle name="Check Cell 28 2 41" xfId="19627"/>
    <cellStyle name="Check Cell 28 2 42" xfId="19628"/>
    <cellStyle name="Check Cell 28 2 43" xfId="19629"/>
    <cellStyle name="Check Cell 28 2 44" xfId="19630"/>
    <cellStyle name="Check Cell 28 2 45" xfId="19631"/>
    <cellStyle name="Check Cell 28 2 46" xfId="19632"/>
    <cellStyle name="Check Cell 28 2 47" xfId="19633"/>
    <cellStyle name="Check Cell 28 2 48" xfId="19634"/>
    <cellStyle name="Check Cell 28 2 49" xfId="19635"/>
    <cellStyle name="Check Cell 28 2 5" xfId="19636"/>
    <cellStyle name="Check Cell 28 2 5 2" xfId="19637"/>
    <cellStyle name="Check Cell 28 2 5 2 2" xfId="19638"/>
    <cellStyle name="Check Cell 28 2 5 3" xfId="19639"/>
    <cellStyle name="Check Cell 28 2 5 3 2" xfId="19640"/>
    <cellStyle name="Check Cell 28 2 5 4" xfId="19641"/>
    <cellStyle name="Check Cell 28 2 5 4 2" xfId="19642"/>
    <cellStyle name="Check Cell 28 2 5 5" xfId="19643"/>
    <cellStyle name="Check Cell 28 2 50" xfId="19644"/>
    <cellStyle name="Check Cell 28 2 51" xfId="19645"/>
    <cellStyle name="Check Cell 28 2 6" xfId="19646"/>
    <cellStyle name="Check Cell 28 2 6 2" xfId="19647"/>
    <cellStyle name="Check Cell 28 2 6 2 2" xfId="19648"/>
    <cellStyle name="Check Cell 28 2 6 3" xfId="19649"/>
    <cellStyle name="Check Cell 28 2 6 3 2" xfId="19650"/>
    <cellStyle name="Check Cell 28 2 6 4" xfId="19651"/>
    <cellStyle name="Check Cell 28 2 6 4 2" xfId="19652"/>
    <cellStyle name="Check Cell 28 2 6 5" xfId="19653"/>
    <cellStyle name="Check Cell 28 2 7" xfId="19654"/>
    <cellStyle name="Check Cell 28 2 7 2" xfId="19655"/>
    <cellStyle name="Check Cell 28 2 7 2 2" xfId="19656"/>
    <cellStyle name="Check Cell 28 2 7 3" xfId="19657"/>
    <cellStyle name="Check Cell 28 2 7 3 2" xfId="19658"/>
    <cellStyle name="Check Cell 28 2 7 4" xfId="19659"/>
    <cellStyle name="Check Cell 28 2 7 4 2" xfId="19660"/>
    <cellStyle name="Check Cell 28 2 7 5" xfId="19661"/>
    <cellStyle name="Check Cell 28 2 8" xfId="19662"/>
    <cellStyle name="Check Cell 28 2 8 2" xfId="19663"/>
    <cellStyle name="Check Cell 28 2 8 2 2" xfId="19664"/>
    <cellStyle name="Check Cell 28 2 8 3" xfId="19665"/>
    <cellStyle name="Check Cell 28 2 8 3 2" xfId="19666"/>
    <cellStyle name="Check Cell 28 2 8 4" xfId="19667"/>
    <cellStyle name="Check Cell 28 2 8 4 2" xfId="19668"/>
    <cellStyle name="Check Cell 28 2 8 5" xfId="19669"/>
    <cellStyle name="Check Cell 28 2 9" xfId="19670"/>
    <cellStyle name="Check Cell 28 2 9 2" xfId="19671"/>
    <cellStyle name="Check Cell 28 2 9 2 2" xfId="19672"/>
    <cellStyle name="Check Cell 28 2 9 3" xfId="19673"/>
    <cellStyle name="Check Cell 28 2 9 3 2" xfId="19674"/>
    <cellStyle name="Check Cell 28 2 9 4" xfId="19675"/>
    <cellStyle name="Check Cell 28 2 9 4 2" xfId="19676"/>
    <cellStyle name="Check Cell 28 2 9 5" xfId="19677"/>
    <cellStyle name="Check Cell 28 20" xfId="19678"/>
    <cellStyle name="Check Cell 28 20 2" xfId="19679"/>
    <cellStyle name="Check Cell 28 21" xfId="19680"/>
    <cellStyle name="Check Cell 28 21 2" xfId="19681"/>
    <cellStyle name="Check Cell 28 22" xfId="19682"/>
    <cellStyle name="Check Cell 28 22 2" xfId="19683"/>
    <cellStyle name="Check Cell 28 23" xfId="19684"/>
    <cellStyle name="Check Cell 28 23 2" xfId="19685"/>
    <cellStyle name="Check Cell 28 24" xfId="19686"/>
    <cellStyle name="Check Cell 28 25" xfId="19687"/>
    <cellStyle name="Check Cell 28 26" xfId="19688"/>
    <cellStyle name="Check Cell 28 27" xfId="19689"/>
    <cellStyle name="Check Cell 28 28" xfId="19690"/>
    <cellStyle name="Check Cell 28 29" xfId="19691"/>
    <cellStyle name="Check Cell 28 3" xfId="19692"/>
    <cellStyle name="Check Cell 28 3 10" xfId="19693"/>
    <cellStyle name="Check Cell 28 3 10 2" xfId="19694"/>
    <cellStyle name="Check Cell 28 3 10 2 2" xfId="19695"/>
    <cellStyle name="Check Cell 28 3 10 3" xfId="19696"/>
    <cellStyle name="Check Cell 28 3 10 3 2" xfId="19697"/>
    <cellStyle name="Check Cell 28 3 10 4" xfId="19698"/>
    <cellStyle name="Check Cell 28 3 10 4 2" xfId="19699"/>
    <cellStyle name="Check Cell 28 3 10 5" xfId="19700"/>
    <cellStyle name="Check Cell 28 3 11" xfId="19701"/>
    <cellStyle name="Check Cell 28 3 11 2" xfId="19702"/>
    <cellStyle name="Check Cell 28 3 11 2 2" xfId="19703"/>
    <cellStyle name="Check Cell 28 3 11 3" xfId="19704"/>
    <cellStyle name="Check Cell 28 3 11 3 2" xfId="19705"/>
    <cellStyle name="Check Cell 28 3 11 4" xfId="19706"/>
    <cellStyle name="Check Cell 28 3 11 4 2" xfId="19707"/>
    <cellStyle name="Check Cell 28 3 11 5" xfId="19708"/>
    <cellStyle name="Check Cell 28 3 12" xfId="19709"/>
    <cellStyle name="Check Cell 28 3 12 2" xfId="19710"/>
    <cellStyle name="Check Cell 28 3 12 2 2" xfId="19711"/>
    <cellStyle name="Check Cell 28 3 12 3" xfId="19712"/>
    <cellStyle name="Check Cell 28 3 12 3 2" xfId="19713"/>
    <cellStyle name="Check Cell 28 3 12 4" xfId="19714"/>
    <cellStyle name="Check Cell 28 3 12 4 2" xfId="19715"/>
    <cellStyle name="Check Cell 28 3 12 5" xfId="19716"/>
    <cellStyle name="Check Cell 28 3 13" xfId="19717"/>
    <cellStyle name="Check Cell 28 3 13 2" xfId="19718"/>
    <cellStyle name="Check Cell 28 3 13 2 2" xfId="19719"/>
    <cellStyle name="Check Cell 28 3 13 3" xfId="19720"/>
    <cellStyle name="Check Cell 28 3 13 3 2" xfId="19721"/>
    <cellStyle name="Check Cell 28 3 13 4" xfId="19722"/>
    <cellStyle name="Check Cell 28 3 13 4 2" xfId="19723"/>
    <cellStyle name="Check Cell 28 3 13 5" xfId="19724"/>
    <cellStyle name="Check Cell 28 3 14" xfId="19725"/>
    <cellStyle name="Check Cell 28 3 14 2" xfId="19726"/>
    <cellStyle name="Check Cell 28 3 14 2 2" xfId="19727"/>
    <cellStyle name="Check Cell 28 3 14 3" xfId="19728"/>
    <cellStyle name="Check Cell 28 3 14 3 2" xfId="19729"/>
    <cellStyle name="Check Cell 28 3 14 4" xfId="19730"/>
    <cellStyle name="Check Cell 28 3 14 4 2" xfId="19731"/>
    <cellStyle name="Check Cell 28 3 14 5" xfId="19732"/>
    <cellStyle name="Check Cell 28 3 15" xfId="19733"/>
    <cellStyle name="Check Cell 28 3 15 2" xfId="19734"/>
    <cellStyle name="Check Cell 28 3 16" xfId="19735"/>
    <cellStyle name="Check Cell 28 3 16 2" xfId="19736"/>
    <cellStyle name="Check Cell 28 3 17" xfId="19737"/>
    <cellStyle name="Check Cell 28 3 17 2" xfId="19738"/>
    <cellStyle name="Check Cell 28 3 18" xfId="19739"/>
    <cellStyle name="Check Cell 28 3 18 2" xfId="19740"/>
    <cellStyle name="Check Cell 28 3 19" xfId="19741"/>
    <cellStyle name="Check Cell 28 3 19 2" xfId="19742"/>
    <cellStyle name="Check Cell 28 3 2" xfId="19743"/>
    <cellStyle name="Check Cell 28 3 2 2" xfId="19744"/>
    <cellStyle name="Check Cell 28 3 2 2 2" xfId="19745"/>
    <cellStyle name="Check Cell 28 3 2 3" xfId="19746"/>
    <cellStyle name="Check Cell 28 3 2 3 2" xfId="19747"/>
    <cellStyle name="Check Cell 28 3 2 4" xfId="19748"/>
    <cellStyle name="Check Cell 28 3 2 4 2" xfId="19749"/>
    <cellStyle name="Check Cell 28 3 2 5" xfId="19750"/>
    <cellStyle name="Check Cell 28 3 20" xfId="19751"/>
    <cellStyle name="Check Cell 28 3 20 2" xfId="19752"/>
    <cellStyle name="Check Cell 28 3 21" xfId="19753"/>
    <cellStyle name="Check Cell 28 3 22" xfId="19754"/>
    <cellStyle name="Check Cell 28 3 23" xfId="19755"/>
    <cellStyle name="Check Cell 28 3 24" xfId="19756"/>
    <cellStyle name="Check Cell 28 3 25" xfId="19757"/>
    <cellStyle name="Check Cell 28 3 26" xfId="19758"/>
    <cellStyle name="Check Cell 28 3 27" xfId="19759"/>
    <cellStyle name="Check Cell 28 3 28" xfId="19760"/>
    <cellStyle name="Check Cell 28 3 29" xfId="19761"/>
    <cellStyle name="Check Cell 28 3 3" xfId="19762"/>
    <cellStyle name="Check Cell 28 3 3 2" xfId="19763"/>
    <cellStyle name="Check Cell 28 3 3 2 2" xfId="19764"/>
    <cellStyle name="Check Cell 28 3 3 3" xfId="19765"/>
    <cellStyle name="Check Cell 28 3 3 3 2" xfId="19766"/>
    <cellStyle name="Check Cell 28 3 3 4" xfId="19767"/>
    <cellStyle name="Check Cell 28 3 3 4 2" xfId="19768"/>
    <cellStyle name="Check Cell 28 3 3 5" xfId="19769"/>
    <cellStyle name="Check Cell 28 3 30" xfId="19770"/>
    <cellStyle name="Check Cell 28 3 31" xfId="19771"/>
    <cellStyle name="Check Cell 28 3 32" xfId="19772"/>
    <cellStyle name="Check Cell 28 3 33" xfId="19773"/>
    <cellStyle name="Check Cell 28 3 34" xfId="19774"/>
    <cellStyle name="Check Cell 28 3 35" xfId="19775"/>
    <cellStyle name="Check Cell 28 3 36" xfId="19776"/>
    <cellStyle name="Check Cell 28 3 37" xfId="19777"/>
    <cellStyle name="Check Cell 28 3 38" xfId="19778"/>
    <cellStyle name="Check Cell 28 3 39" xfId="19779"/>
    <cellStyle name="Check Cell 28 3 4" xfId="19780"/>
    <cellStyle name="Check Cell 28 3 4 2" xfId="19781"/>
    <cellStyle name="Check Cell 28 3 4 2 2" xfId="19782"/>
    <cellStyle name="Check Cell 28 3 4 3" xfId="19783"/>
    <cellStyle name="Check Cell 28 3 4 3 2" xfId="19784"/>
    <cellStyle name="Check Cell 28 3 4 4" xfId="19785"/>
    <cellStyle name="Check Cell 28 3 4 4 2" xfId="19786"/>
    <cellStyle name="Check Cell 28 3 4 5" xfId="19787"/>
    <cellStyle name="Check Cell 28 3 40" xfId="19788"/>
    <cellStyle name="Check Cell 28 3 41" xfId="19789"/>
    <cellStyle name="Check Cell 28 3 42" xfId="19790"/>
    <cellStyle name="Check Cell 28 3 43" xfId="19791"/>
    <cellStyle name="Check Cell 28 3 44" xfId="19792"/>
    <cellStyle name="Check Cell 28 3 45" xfId="19793"/>
    <cellStyle name="Check Cell 28 3 46" xfId="19794"/>
    <cellStyle name="Check Cell 28 3 47" xfId="19795"/>
    <cellStyle name="Check Cell 28 3 48" xfId="19796"/>
    <cellStyle name="Check Cell 28 3 49" xfId="19797"/>
    <cellStyle name="Check Cell 28 3 5" xfId="19798"/>
    <cellStyle name="Check Cell 28 3 5 2" xfId="19799"/>
    <cellStyle name="Check Cell 28 3 5 2 2" xfId="19800"/>
    <cellStyle name="Check Cell 28 3 5 3" xfId="19801"/>
    <cellStyle name="Check Cell 28 3 5 3 2" xfId="19802"/>
    <cellStyle name="Check Cell 28 3 5 4" xfId="19803"/>
    <cellStyle name="Check Cell 28 3 5 4 2" xfId="19804"/>
    <cellStyle name="Check Cell 28 3 5 5" xfId="19805"/>
    <cellStyle name="Check Cell 28 3 50" xfId="19806"/>
    <cellStyle name="Check Cell 28 3 51" xfId="19807"/>
    <cellStyle name="Check Cell 28 3 6" xfId="19808"/>
    <cellStyle name="Check Cell 28 3 6 2" xfId="19809"/>
    <cellStyle name="Check Cell 28 3 6 2 2" xfId="19810"/>
    <cellStyle name="Check Cell 28 3 6 3" xfId="19811"/>
    <cellStyle name="Check Cell 28 3 6 3 2" xfId="19812"/>
    <cellStyle name="Check Cell 28 3 6 4" xfId="19813"/>
    <cellStyle name="Check Cell 28 3 6 4 2" xfId="19814"/>
    <cellStyle name="Check Cell 28 3 6 5" xfId="19815"/>
    <cellStyle name="Check Cell 28 3 7" xfId="19816"/>
    <cellStyle name="Check Cell 28 3 7 2" xfId="19817"/>
    <cellStyle name="Check Cell 28 3 7 2 2" xfId="19818"/>
    <cellStyle name="Check Cell 28 3 7 3" xfId="19819"/>
    <cellStyle name="Check Cell 28 3 7 3 2" xfId="19820"/>
    <cellStyle name="Check Cell 28 3 7 4" xfId="19821"/>
    <cellStyle name="Check Cell 28 3 7 4 2" xfId="19822"/>
    <cellStyle name="Check Cell 28 3 7 5" xfId="19823"/>
    <cellStyle name="Check Cell 28 3 8" xfId="19824"/>
    <cellStyle name="Check Cell 28 3 8 2" xfId="19825"/>
    <cellStyle name="Check Cell 28 3 8 2 2" xfId="19826"/>
    <cellStyle name="Check Cell 28 3 8 3" xfId="19827"/>
    <cellStyle name="Check Cell 28 3 8 3 2" xfId="19828"/>
    <cellStyle name="Check Cell 28 3 8 4" xfId="19829"/>
    <cellStyle name="Check Cell 28 3 8 4 2" xfId="19830"/>
    <cellStyle name="Check Cell 28 3 8 5" xfId="19831"/>
    <cellStyle name="Check Cell 28 3 9" xfId="19832"/>
    <cellStyle name="Check Cell 28 3 9 2" xfId="19833"/>
    <cellStyle name="Check Cell 28 3 9 2 2" xfId="19834"/>
    <cellStyle name="Check Cell 28 3 9 3" xfId="19835"/>
    <cellStyle name="Check Cell 28 3 9 3 2" xfId="19836"/>
    <cellStyle name="Check Cell 28 3 9 4" xfId="19837"/>
    <cellStyle name="Check Cell 28 3 9 4 2" xfId="19838"/>
    <cellStyle name="Check Cell 28 3 9 5" xfId="19839"/>
    <cellStyle name="Check Cell 28 30" xfId="19840"/>
    <cellStyle name="Check Cell 28 31" xfId="19841"/>
    <cellStyle name="Check Cell 28 32" xfId="19842"/>
    <cellStyle name="Check Cell 28 33" xfId="19843"/>
    <cellStyle name="Check Cell 28 34" xfId="19844"/>
    <cellStyle name="Check Cell 28 35" xfId="19845"/>
    <cellStyle name="Check Cell 28 36" xfId="19846"/>
    <cellStyle name="Check Cell 28 37" xfId="19847"/>
    <cellStyle name="Check Cell 28 38" xfId="19848"/>
    <cellStyle name="Check Cell 28 39" xfId="19849"/>
    <cellStyle name="Check Cell 28 4" xfId="19850"/>
    <cellStyle name="Check Cell 28 4 10" xfId="19851"/>
    <cellStyle name="Check Cell 28 4 10 2" xfId="19852"/>
    <cellStyle name="Check Cell 28 4 10 2 2" xfId="19853"/>
    <cellStyle name="Check Cell 28 4 10 3" xfId="19854"/>
    <cellStyle name="Check Cell 28 4 10 3 2" xfId="19855"/>
    <cellStyle name="Check Cell 28 4 10 4" xfId="19856"/>
    <cellStyle name="Check Cell 28 4 10 4 2" xfId="19857"/>
    <cellStyle name="Check Cell 28 4 10 5" xfId="19858"/>
    <cellStyle name="Check Cell 28 4 11" xfId="19859"/>
    <cellStyle name="Check Cell 28 4 11 2" xfId="19860"/>
    <cellStyle name="Check Cell 28 4 11 2 2" xfId="19861"/>
    <cellStyle name="Check Cell 28 4 11 3" xfId="19862"/>
    <cellStyle name="Check Cell 28 4 11 3 2" xfId="19863"/>
    <cellStyle name="Check Cell 28 4 11 4" xfId="19864"/>
    <cellStyle name="Check Cell 28 4 11 4 2" xfId="19865"/>
    <cellStyle name="Check Cell 28 4 11 5" xfId="19866"/>
    <cellStyle name="Check Cell 28 4 12" xfId="19867"/>
    <cellStyle name="Check Cell 28 4 12 2" xfId="19868"/>
    <cellStyle name="Check Cell 28 4 12 2 2" xfId="19869"/>
    <cellStyle name="Check Cell 28 4 12 3" xfId="19870"/>
    <cellStyle name="Check Cell 28 4 12 3 2" xfId="19871"/>
    <cellStyle name="Check Cell 28 4 12 4" xfId="19872"/>
    <cellStyle name="Check Cell 28 4 12 4 2" xfId="19873"/>
    <cellStyle name="Check Cell 28 4 12 5" xfId="19874"/>
    <cellStyle name="Check Cell 28 4 13" xfId="19875"/>
    <cellStyle name="Check Cell 28 4 13 2" xfId="19876"/>
    <cellStyle name="Check Cell 28 4 13 2 2" xfId="19877"/>
    <cellStyle name="Check Cell 28 4 13 3" xfId="19878"/>
    <cellStyle name="Check Cell 28 4 13 3 2" xfId="19879"/>
    <cellStyle name="Check Cell 28 4 13 4" xfId="19880"/>
    <cellStyle name="Check Cell 28 4 13 4 2" xfId="19881"/>
    <cellStyle name="Check Cell 28 4 13 5" xfId="19882"/>
    <cellStyle name="Check Cell 28 4 14" xfId="19883"/>
    <cellStyle name="Check Cell 28 4 14 2" xfId="19884"/>
    <cellStyle name="Check Cell 28 4 14 2 2" xfId="19885"/>
    <cellStyle name="Check Cell 28 4 14 3" xfId="19886"/>
    <cellStyle name="Check Cell 28 4 14 3 2" xfId="19887"/>
    <cellStyle name="Check Cell 28 4 14 4" xfId="19888"/>
    <cellStyle name="Check Cell 28 4 14 4 2" xfId="19889"/>
    <cellStyle name="Check Cell 28 4 14 5" xfId="19890"/>
    <cellStyle name="Check Cell 28 4 15" xfId="19891"/>
    <cellStyle name="Check Cell 28 4 15 2" xfId="19892"/>
    <cellStyle name="Check Cell 28 4 16" xfId="19893"/>
    <cellStyle name="Check Cell 28 4 16 2" xfId="19894"/>
    <cellStyle name="Check Cell 28 4 17" xfId="19895"/>
    <cellStyle name="Check Cell 28 4 17 2" xfId="19896"/>
    <cellStyle name="Check Cell 28 4 18" xfId="19897"/>
    <cellStyle name="Check Cell 28 4 18 2" xfId="19898"/>
    <cellStyle name="Check Cell 28 4 19" xfId="19899"/>
    <cellStyle name="Check Cell 28 4 19 2" xfId="19900"/>
    <cellStyle name="Check Cell 28 4 2" xfId="19901"/>
    <cellStyle name="Check Cell 28 4 2 2" xfId="19902"/>
    <cellStyle name="Check Cell 28 4 2 2 2" xfId="19903"/>
    <cellStyle name="Check Cell 28 4 2 3" xfId="19904"/>
    <cellStyle name="Check Cell 28 4 2 3 2" xfId="19905"/>
    <cellStyle name="Check Cell 28 4 2 4" xfId="19906"/>
    <cellStyle name="Check Cell 28 4 2 4 2" xfId="19907"/>
    <cellStyle name="Check Cell 28 4 2 5" xfId="19908"/>
    <cellStyle name="Check Cell 28 4 20" xfId="19909"/>
    <cellStyle name="Check Cell 28 4 20 2" xfId="19910"/>
    <cellStyle name="Check Cell 28 4 21" xfId="19911"/>
    <cellStyle name="Check Cell 28 4 22" xfId="19912"/>
    <cellStyle name="Check Cell 28 4 23" xfId="19913"/>
    <cellStyle name="Check Cell 28 4 24" xfId="19914"/>
    <cellStyle name="Check Cell 28 4 25" xfId="19915"/>
    <cellStyle name="Check Cell 28 4 26" xfId="19916"/>
    <cellStyle name="Check Cell 28 4 27" xfId="19917"/>
    <cellStyle name="Check Cell 28 4 28" xfId="19918"/>
    <cellStyle name="Check Cell 28 4 29" xfId="19919"/>
    <cellStyle name="Check Cell 28 4 3" xfId="19920"/>
    <cellStyle name="Check Cell 28 4 3 2" xfId="19921"/>
    <cellStyle name="Check Cell 28 4 3 2 2" xfId="19922"/>
    <cellStyle name="Check Cell 28 4 3 3" xfId="19923"/>
    <cellStyle name="Check Cell 28 4 3 3 2" xfId="19924"/>
    <cellStyle name="Check Cell 28 4 3 4" xfId="19925"/>
    <cellStyle name="Check Cell 28 4 3 4 2" xfId="19926"/>
    <cellStyle name="Check Cell 28 4 3 5" xfId="19927"/>
    <cellStyle name="Check Cell 28 4 30" xfId="19928"/>
    <cellStyle name="Check Cell 28 4 31" xfId="19929"/>
    <cellStyle name="Check Cell 28 4 32" xfId="19930"/>
    <cellStyle name="Check Cell 28 4 33" xfId="19931"/>
    <cellStyle name="Check Cell 28 4 34" xfId="19932"/>
    <cellStyle name="Check Cell 28 4 35" xfId="19933"/>
    <cellStyle name="Check Cell 28 4 36" xfId="19934"/>
    <cellStyle name="Check Cell 28 4 37" xfId="19935"/>
    <cellStyle name="Check Cell 28 4 38" xfId="19936"/>
    <cellStyle name="Check Cell 28 4 39" xfId="19937"/>
    <cellStyle name="Check Cell 28 4 4" xfId="19938"/>
    <cellStyle name="Check Cell 28 4 4 2" xfId="19939"/>
    <cellStyle name="Check Cell 28 4 4 2 2" xfId="19940"/>
    <cellStyle name="Check Cell 28 4 4 3" xfId="19941"/>
    <cellStyle name="Check Cell 28 4 4 3 2" xfId="19942"/>
    <cellStyle name="Check Cell 28 4 4 4" xfId="19943"/>
    <cellStyle name="Check Cell 28 4 4 4 2" xfId="19944"/>
    <cellStyle name="Check Cell 28 4 4 5" xfId="19945"/>
    <cellStyle name="Check Cell 28 4 40" xfId="19946"/>
    <cellStyle name="Check Cell 28 4 41" xfId="19947"/>
    <cellStyle name="Check Cell 28 4 42" xfId="19948"/>
    <cellStyle name="Check Cell 28 4 43" xfId="19949"/>
    <cellStyle name="Check Cell 28 4 44" xfId="19950"/>
    <cellStyle name="Check Cell 28 4 45" xfId="19951"/>
    <cellStyle name="Check Cell 28 4 46" xfId="19952"/>
    <cellStyle name="Check Cell 28 4 47" xfId="19953"/>
    <cellStyle name="Check Cell 28 4 48" xfId="19954"/>
    <cellStyle name="Check Cell 28 4 49" xfId="19955"/>
    <cellStyle name="Check Cell 28 4 5" xfId="19956"/>
    <cellStyle name="Check Cell 28 4 5 2" xfId="19957"/>
    <cellStyle name="Check Cell 28 4 5 2 2" xfId="19958"/>
    <cellStyle name="Check Cell 28 4 5 3" xfId="19959"/>
    <cellStyle name="Check Cell 28 4 5 3 2" xfId="19960"/>
    <cellStyle name="Check Cell 28 4 5 4" xfId="19961"/>
    <cellStyle name="Check Cell 28 4 5 4 2" xfId="19962"/>
    <cellStyle name="Check Cell 28 4 5 5" xfId="19963"/>
    <cellStyle name="Check Cell 28 4 50" xfId="19964"/>
    <cellStyle name="Check Cell 28 4 51" xfId="19965"/>
    <cellStyle name="Check Cell 28 4 6" xfId="19966"/>
    <cellStyle name="Check Cell 28 4 6 2" xfId="19967"/>
    <cellStyle name="Check Cell 28 4 6 2 2" xfId="19968"/>
    <cellStyle name="Check Cell 28 4 6 3" xfId="19969"/>
    <cellStyle name="Check Cell 28 4 6 3 2" xfId="19970"/>
    <cellStyle name="Check Cell 28 4 6 4" xfId="19971"/>
    <cellStyle name="Check Cell 28 4 6 4 2" xfId="19972"/>
    <cellStyle name="Check Cell 28 4 6 5" xfId="19973"/>
    <cellStyle name="Check Cell 28 4 7" xfId="19974"/>
    <cellStyle name="Check Cell 28 4 7 2" xfId="19975"/>
    <cellStyle name="Check Cell 28 4 7 2 2" xfId="19976"/>
    <cellStyle name="Check Cell 28 4 7 3" xfId="19977"/>
    <cellStyle name="Check Cell 28 4 7 3 2" xfId="19978"/>
    <cellStyle name="Check Cell 28 4 7 4" xfId="19979"/>
    <cellStyle name="Check Cell 28 4 7 4 2" xfId="19980"/>
    <cellStyle name="Check Cell 28 4 7 5" xfId="19981"/>
    <cellStyle name="Check Cell 28 4 8" xfId="19982"/>
    <cellStyle name="Check Cell 28 4 8 2" xfId="19983"/>
    <cellStyle name="Check Cell 28 4 8 2 2" xfId="19984"/>
    <cellStyle name="Check Cell 28 4 8 3" xfId="19985"/>
    <cellStyle name="Check Cell 28 4 8 3 2" xfId="19986"/>
    <cellStyle name="Check Cell 28 4 8 4" xfId="19987"/>
    <cellStyle name="Check Cell 28 4 8 4 2" xfId="19988"/>
    <cellStyle name="Check Cell 28 4 8 5" xfId="19989"/>
    <cellStyle name="Check Cell 28 4 9" xfId="19990"/>
    <cellStyle name="Check Cell 28 4 9 2" xfId="19991"/>
    <cellStyle name="Check Cell 28 4 9 2 2" xfId="19992"/>
    <cellStyle name="Check Cell 28 4 9 3" xfId="19993"/>
    <cellStyle name="Check Cell 28 4 9 3 2" xfId="19994"/>
    <cellStyle name="Check Cell 28 4 9 4" xfId="19995"/>
    <cellStyle name="Check Cell 28 4 9 4 2" xfId="19996"/>
    <cellStyle name="Check Cell 28 4 9 5" xfId="19997"/>
    <cellStyle name="Check Cell 28 40" xfId="19998"/>
    <cellStyle name="Check Cell 28 41" xfId="19999"/>
    <cellStyle name="Check Cell 28 42" xfId="20000"/>
    <cellStyle name="Check Cell 28 43" xfId="20001"/>
    <cellStyle name="Check Cell 28 44" xfId="20002"/>
    <cellStyle name="Check Cell 28 45" xfId="20003"/>
    <cellStyle name="Check Cell 28 46" xfId="20004"/>
    <cellStyle name="Check Cell 28 47" xfId="20005"/>
    <cellStyle name="Check Cell 28 48" xfId="20006"/>
    <cellStyle name="Check Cell 28 49" xfId="20007"/>
    <cellStyle name="Check Cell 28 5" xfId="20008"/>
    <cellStyle name="Check Cell 28 5 2" xfId="20009"/>
    <cellStyle name="Check Cell 28 5 2 2" xfId="20010"/>
    <cellStyle name="Check Cell 28 5 3" xfId="20011"/>
    <cellStyle name="Check Cell 28 5 3 2" xfId="20012"/>
    <cellStyle name="Check Cell 28 5 4" xfId="20013"/>
    <cellStyle name="Check Cell 28 5 4 2" xfId="20014"/>
    <cellStyle name="Check Cell 28 5 5" xfId="20015"/>
    <cellStyle name="Check Cell 28 50" xfId="20016"/>
    <cellStyle name="Check Cell 28 51" xfId="20017"/>
    <cellStyle name="Check Cell 28 52" xfId="20018"/>
    <cellStyle name="Check Cell 28 53" xfId="20019"/>
    <cellStyle name="Check Cell 28 54" xfId="20020"/>
    <cellStyle name="Check Cell 28 6" xfId="20021"/>
    <cellStyle name="Check Cell 28 6 2" xfId="20022"/>
    <cellStyle name="Check Cell 28 6 2 2" xfId="20023"/>
    <cellStyle name="Check Cell 28 6 3" xfId="20024"/>
    <cellStyle name="Check Cell 28 6 3 2" xfId="20025"/>
    <cellStyle name="Check Cell 28 6 4" xfId="20026"/>
    <cellStyle name="Check Cell 28 6 4 2" xfId="20027"/>
    <cellStyle name="Check Cell 28 6 5" xfId="20028"/>
    <cellStyle name="Check Cell 28 7" xfId="20029"/>
    <cellStyle name="Check Cell 28 7 2" xfId="20030"/>
    <cellStyle name="Check Cell 28 7 2 2" xfId="20031"/>
    <cellStyle name="Check Cell 28 7 3" xfId="20032"/>
    <cellStyle name="Check Cell 28 7 3 2" xfId="20033"/>
    <cellStyle name="Check Cell 28 7 4" xfId="20034"/>
    <cellStyle name="Check Cell 28 7 4 2" xfId="20035"/>
    <cellStyle name="Check Cell 28 7 5" xfId="20036"/>
    <cellStyle name="Check Cell 28 8" xfId="20037"/>
    <cellStyle name="Check Cell 28 8 2" xfId="20038"/>
    <cellStyle name="Check Cell 28 8 2 2" xfId="20039"/>
    <cellStyle name="Check Cell 28 8 3" xfId="20040"/>
    <cellStyle name="Check Cell 28 8 3 2" xfId="20041"/>
    <cellStyle name="Check Cell 28 8 4" xfId="20042"/>
    <cellStyle name="Check Cell 28 8 4 2" xfId="20043"/>
    <cellStyle name="Check Cell 28 8 5" xfId="20044"/>
    <cellStyle name="Check Cell 28 9" xfId="20045"/>
    <cellStyle name="Check Cell 28 9 2" xfId="20046"/>
    <cellStyle name="Check Cell 28 9 2 2" xfId="20047"/>
    <cellStyle name="Check Cell 28 9 3" xfId="20048"/>
    <cellStyle name="Check Cell 28 9 3 2" xfId="20049"/>
    <cellStyle name="Check Cell 28 9 4" xfId="20050"/>
    <cellStyle name="Check Cell 28 9 4 2" xfId="20051"/>
    <cellStyle name="Check Cell 28 9 5" xfId="20052"/>
    <cellStyle name="Check Cell 29" xfId="20053"/>
    <cellStyle name="Check Cell 29 10" xfId="20054"/>
    <cellStyle name="Check Cell 29 10 2" xfId="20055"/>
    <cellStyle name="Check Cell 29 10 2 2" xfId="20056"/>
    <cellStyle name="Check Cell 29 10 3" xfId="20057"/>
    <cellStyle name="Check Cell 29 10 3 2" xfId="20058"/>
    <cellStyle name="Check Cell 29 10 4" xfId="20059"/>
    <cellStyle name="Check Cell 29 10 4 2" xfId="20060"/>
    <cellStyle name="Check Cell 29 10 5" xfId="20061"/>
    <cellStyle name="Check Cell 29 11" xfId="20062"/>
    <cellStyle name="Check Cell 29 11 2" xfId="20063"/>
    <cellStyle name="Check Cell 29 11 2 2" xfId="20064"/>
    <cellStyle name="Check Cell 29 11 3" xfId="20065"/>
    <cellStyle name="Check Cell 29 11 3 2" xfId="20066"/>
    <cellStyle name="Check Cell 29 11 4" xfId="20067"/>
    <cellStyle name="Check Cell 29 11 4 2" xfId="20068"/>
    <cellStyle name="Check Cell 29 11 5" xfId="20069"/>
    <cellStyle name="Check Cell 29 12" xfId="20070"/>
    <cellStyle name="Check Cell 29 12 2" xfId="20071"/>
    <cellStyle name="Check Cell 29 12 2 2" xfId="20072"/>
    <cellStyle name="Check Cell 29 12 3" xfId="20073"/>
    <cellStyle name="Check Cell 29 12 3 2" xfId="20074"/>
    <cellStyle name="Check Cell 29 12 4" xfId="20075"/>
    <cellStyle name="Check Cell 29 12 4 2" xfId="20076"/>
    <cellStyle name="Check Cell 29 12 5" xfId="20077"/>
    <cellStyle name="Check Cell 29 13" xfId="20078"/>
    <cellStyle name="Check Cell 29 13 2" xfId="20079"/>
    <cellStyle name="Check Cell 29 13 2 2" xfId="20080"/>
    <cellStyle name="Check Cell 29 13 3" xfId="20081"/>
    <cellStyle name="Check Cell 29 13 3 2" xfId="20082"/>
    <cellStyle name="Check Cell 29 13 4" xfId="20083"/>
    <cellStyle name="Check Cell 29 13 4 2" xfId="20084"/>
    <cellStyle name="Check Cell 29 13 5" xfId="20085"/>
    <cellStyle name="Check Cell 29 14" xfId="20086"/>
    <cellStyle name="Check Cell 29 14 2" xfId="20087"/>
    <cellStyle name="Check Cell 29 14 2 2" xfId="20088"/>
    <cellStyle name="Check Cell 29 14 3" xfId="20089"/>
    <cellStyle name="Check Cell 29 14 3 2" xfId="20090"/>
    <cellStyle name="Check Cell 29 14 4" xfId="20091"/>
    <cellStyle name="Check Cell 29 14 4 2" xfId="20092"/>
    <cellStyle name="Check Cell 29 14 5" xfId="20093"/>
    <cellStyle name="Check Cell 29 15" xfId="20094"/>
    <cellStyle name="Check Cell 29 15 2" xfId="20095"/>
    <cellStyle name="Check Cell 29 15 2 2" xfId="20096"/>
    <cellStyle name="Check Cell 29 15 3" xfId="20097"/>
    <cellStyle name="Check Cell 29 15 3 2" xfId="20098"/>
    <cellStyle name="Check Cell 29 15 4" xfId="20099"/>
    <cellStyle name="Check Cell 29 15 4 2" xfId="20100"/>
    <cellStyle name="Check Cell 29 15 5" xfId="20101"/>
    <cellStyle name="Check Cell 29 16" xfId="20102"/>
    <cellStyle name="Check Cell 29 16 2" xfId="20103"/>
    <cellStyle name="Check Cell 29 16 2 2" xfId="20104"/>
    <cellStyle name="Check Cell 29 16 3" xfId="20105"/>
    <cellStyle name="Check Cell 29 16 3 2" xfId="20106"/>
    <cellStyle name="Check Cell 29 16 4" xfId="20107"/>
    <cellStyle name="Check Cell 29 16 4 2" xfId="20108"/>
    <cellStyle name="Check Cell 29 16 5" xfId="20109"/>
    <cellStyle name="Check Cell 29 17" xfId="20110"/>
    <cellStyle name="Check Cell 29 17 2" xfId="20111"/>
    <cellStyle name="Check Cell 29 17 2 2" xfId="20112"/>
    <cellStyle name="Check Cell 29 17 3" xfId="20113"/>
    <cellStyle name="Check Cell 29 17 3 2" xfId="20114"/>
    <cellStyle name="Check Cell 29 17 4" xfId="20115"/>
    <cellStyle name="Check Cell 29 17 4 2" xfId="20116"/>
    <cellStyle name="Check Cell 29 17 5" xfId="20117"/>
    <cellStyle name="Check Cell 29 18" xfId="20118"/>
    <cellStyle name="Check Cell 29 18 2" xfId="20119"/>
    <cellStyle name="Check Cell 29 19" xfId="20120"/>
    <cellStyle name="Check Cell 29 19 2" xfId="20121"/>
    <cellStyle name="Check Cell 29 2" xfId="20122"/>
    <cellStyle name="Check Cell 29 2 10" xfId="20123"/>
    <cellStyle name="Check Cell 29 2 10 2" xfId="20124"/>
    <cellStyle name="Check Cell 29 2 10 2 2" xfId="20125"/>
    <cellStyle name="Check Cell 29 2 10 3" xfId="20126"/>
    <cellStyle name="Check Cell 29 2 10 3 2" xfId="20127"/>
    <cellStyle name="Check Cell 29 2 10 4" xfId="20128"/>
    <cellStyle name="Check Cell 29 2 10 4 2" xfId="20129"/>
    <cellStyle name="Check Cell 29 2 10 5" xfId="20130"/>
    <cellStyle name="Check Cell 29 2 11" xfId="20131"/>
    <cellStyle name="Check Cell 29 2 11 2" xfId="20132"/>
    <cellStyle name="Check Cell 29 2 11 2 2" xfId="20133"/>
    <cellStyle name="Check Cell 29 2 11 3" xfId="20134"/>
    <cellStyle name="Check Cell 29 2 11 3 2" xfId="20135"/>
    <cellStyle name="Check Cell 29 2 11 4" xfId="20136"/>
    <cellStyle name="Check Cell 29 2 11 4 2" xfId="20137"/>
    <cellStyle name="Check Cell 29 2 11 5" xfId="20138"/>
    <cellStyle name="Check Cell 29 2 12" xfId="20139"/>
    <cellStyle name="Check Cell 29 2 12 2" xfId="20140"/>
    <cellStyle name="Check Cell 29 2 12 2 2" xfId="20141"/>
    <cellStyle name="Check Cell 29 2 12 3" xfId="20142"/>
    <cellStyle name="Check Cell 29 2 12 3 2" xfId="20143"/>
    <cellStyle name="Check Cell 29 2 12 4" xfId="20144"/>
    <cellStyle name="Check Cell 29 2 12 4 2" xfId="20145"/>
    <cellStyle name="Check Cell 29 2 12 5" xfId="20146"/>
    <cellStyle name="Check Cell 29 2 13" xfId="20147"/>
    <cellStyle name="Check Cell 29 2 13 2" xfId="20148"/>
    <cellStyle name="Check Cell 29 2 13 2 2" xfId="20149"/>
    <cellStyle name="Check Cell 29 2 13 3" xfId="20150"/>
    <cellStyle name="Check Cell 29 2 13 3 2" xfId="20151"/>
    <cellStyle name="Check Cell 29 2 13 4" xfId="20152"/>
    <cellStyle name="Check Cell 29 2 13 4 2" xfId="20153"/>
    <cellStyle name="Check Cell 29 2 13 5" xfId="20154"/>
    <cellStyle name="Check Cell 29 2 14" xfId="20155"/>
    <cellStyle name="Check Cell 29 2 14 2" xfId="20156"/>
    <cellStyle name="Check Cell 29 2 14 2 2" xfId="20157"/>
    <cellStyle name="Check Cell 29 2 14 3" xfId="20158"/>
    <cellStyle name="Check Cell 29 2 14 3 2" xfId="20159"/>
    <cellStyle name="Check Cell 29 2 14 4" xfId="20160"/>
    <cellStyle name="Check Cell 29 2 14 4 2" xfId="20161"/>
    <cellStyle name="Check Cell 29 2 14 5" xfId="20162"/>
    <cellStyle name="Check Cell 29 2 15" xfId="20163"/>
    <cellStyle name="Check Cell 29 2 15 2" xfId="20164"/>
    <cellStyle name="Check Cell 29 2 16" xfId="20165"/>
    <cellStyle name="Check Cell 29 2 16 2" xfId="20166"/>
    <cellStyle name="Check Cell 29 2 17" xfId="20167"/>
    <cellStyle name="Check Cell 29 2 17 2" xfId="20168"/>
    <cellStyle name="Check Cell 29 2 18" xfId="20169"/>
    <cellStyle name="Check Cell 29 2 18 2" xfId="20170"/>
    <cellStyle name="Check Cell 29 2 19" xfId="20171"/>
    <cellStyle name="Check Cell 29 2 19 2" xfId="20172"/>
    <cellStyle name="Check Cell 29 2 2" xfId="20173"/>
    <cellStyle name="Check Cell 29 2 2 2" xfId="20174"/>
    <cellStyle name="Check Cell 29 2 2 2 2" xfId="20175"/>
    <cellStyle name="Check Cell 29 2 2 3" xfId="20176"/>
    <cellStyle name="Check Cell 29 2 2 3 2" xfId="20177"/>
    <cellStyle name="Check Cell 29 2 2 4" xfId="20178"/>
    <cellStyle name="Check Cell 29 2 2 4 2" xfId="20179"/>
    <cellStyle name="Check Cell 29 2 2 5" xfId="20180"/>
    <cellStyle name="Check Cell 29 2 20" xfId="20181"/>
    <cellStyle name="Check Cell 29 2 20 2" xfId="20182"/>
    <cellStyle name="Check Cell 29 2 21" xfId="20183"/>
    <cellStyle name="Check Cell 29 2 22" xfId="20184"/>
    <cellStyle name="Check Cell 29 2 23" xfId="20185"/>
    <cellStyle name="Check Cell 29 2 24" xfId="20186"/>
    <cellStyle name="Check Cell 29 2 25" xfId="20187"/>
    <cellStyle name="Check Cell 29 2 26" xfId="20188"/>
    <cellStyle name="Check Cell 29 2 27" xfId="20189"/>
    <cellStyle name="Check Cell 29 2 28" xfId="20190"/>
    <cellStyle name="Check Cell 29 2 29" xfId="20191"/>
    <cellStyle name="Check Cell 29 2 3" xfId="20192"/>
    <cellStyle name="Check Cell 29 2 3 2" xfId="20193"/>
    <cellStyle name="Check Cell 29 2 3 2 2" xfId="20194"/>
    <cellStyle name="Check Cell 29 2 3 3" xfId="20195"/>
    <cellStyle name="Check Cell 29 2 3 3 2" xfId="20196"/>
    <cellStyle name="Check Cell 29 2 3 4" xfId="20197"/>
    <cellStyle name="Check Cell 29 2 3 4 2" xfId="20198"/>
    <cellStyle name="Check Cell 29 2 3 5" xfId="20199"/>
    <cellStyle name="Check Cell 29 2 30" xfId="20200"/>
    <cellStyle name="Check Cell 29 2 31" xfId="20201"/>
    <cellStyle name="Check Cell 29 2 32" xfId="20202"/>
    <cellStyle name="Check Cell 29 2 33" xfId="20203"/>
    <cellStyle name="Check Cell 29 2 34" xfId="20204"/>
    <cellStyle name="Check Cell 29 2 35" xfId="20205"/>
    <cellStyle name="Check Cell 29 2 36" xfId="20206"/>
    <cellStyle name="Check Cell 29 2 37" xfId="20207"/>
    <cellStyle name="Check Cell 29 2 38" xfId="20208"/>
    <cellStyle name="Check Cell 29 2 39" xfId="20209"/>
    <cellStyle name="Check Cell 29 2 4" xfId="20210"/>
    <cellStyle name="Check Cell 29 2 4 2" xfId="20211"/>
    <cellStyle name="Check Cell 29 2 4 2 2" xfId="20212"/>
    <cellStyle name="Check Cell 29 2 4 3" xfId="20213"/>
    <cellStyle name="Check Cell 29 2 4 3 2" xfId="20214"/>
    <cellStyle name="Check Cell 29 2 4 4" xfId="20215"/>
    <cellStyle name="Check Cell 29 2 4 4 2" xfId="20216"/>
    <cellStyle name="Check Cell 29 2 4 5" xfId="20217"/>
    <cellStyle name="Check Cell 29 2 40" xfId="20218"/>
    <cellStyle name="Check Cell 29 2 41" xfId="20219"/>
    <cellStyle name="Check Cell 29 2 42" xfId="20220"/>
    <cellStyle name="Check Cell 29 2 43" xfId="20221"/>
    <cellStyle name="Check Cell 29 2 44" xfId="20222"/>
    <cellStyle name="Check Cell 29 2 45" xfId="20223"/>
    <cellStyle name="Check Cell 29 2 46" xfId="20224"/>
    <cellStyle name="Check Cell 29 2 47" xfId="20225"/>
    <cellStyle name="Check Cell 29 2 48" xfId="20226"/>
    <cellStyle name="Check Cell 29 2 49" xfId="20227"/>
    <cellStyle name="Check Cell 29 2 5" xfId="20228"/>
    <cellStyle name="Check Cell 29 2 5 2" xfId="20229"/>
    <cellStyle name="Check Cell 29 2 5 2 2" xfId="20230"/>
    <cellStyle name="Check Cell 29 2 5 3" xfId="20231"/>
    <cellStyle name="Check Cell 29 2 5 3 2" xfId="20232"/>
    <cellStyle name="Check Cell 29 2 5 4" xfId="20233"/>
    <cellStyle name="Check Cell 29 2 5 4 2" xfId="20234"/>
    <cellStyle name="Check Cell 29 2 5 5" xfId="20235"/>
    <cellStyle name="Check Cell 29 2 50" xfId="20236"/>
    <cellStyle name="Check Cell 29 2 51" xfId="20237"/>
    <cellStyle name="Check Cell 29 2 6" xfId="20238"/>
    <cellStyle name="Check Cell 29 2 6 2" xfId="20239"/>
    <cellStyle name="Check Cell 29 2 6 2 2" xfId="20240"/>
    <cellStyle name="Check Cell 29 2 6 3" xfId="20241"/>
    <cellStyle name="Check Cell 29 2 6 3 2" xfId="20242"/>
    <cellStyle name="Check Cell 29 2 6 4" xfId="20243"/>
    <cellStyle name="Check Cell 29 2 6 4 2" xfId="20244"/>
    <cellStyle name="Check Cell 29 2 6 5" xfId="20245"/>
    <cellStyle name="Check Cell 29 2 7" xfId="20246"/>
    <cellStyle name="Check Cell 29 2 7 2" xfId="20247"/>
    <cellStyle name="Check Cell 29 2 7 2 2" xfId="20248"/>
    <cellStyle name="Check Cell 29 2 7 3" xfId="20249"/>
    <cellStyle name="Check Cell 29 2 7 3 2" xfId="20250"/>
    <cellStyle name="Check Cell 29 2 7 4" xfId="20251"/>
    <cellStyle name="Check Cell 29 2 7 4 2" xfId="20252"/>
    <cellStyle name="Check Cell 29 2 7 5" xfId="20253"/>
    <cellStyle name="Check Cell 29 2 8" xfId="20254"/>
    <cellStyle name="Check Cell 29 2 8 2" xfId="20255"/>
    <cellStyle name="Check Cell 29 2 8 2 2" xfId="20256"/>
    <cellStyle name="Check Cell 29 2 8 3" xfId="20257"/>
    <cellStyle name="Check Cell 29 2 8 3 2" xfId="20258"/>
    <cellStyle name="Check Cell 29 2 8 4" xfId="20259"/>
    <cellStyle name="Check Cell 29 2 8 4 2" xfId="20260"/>
    <cellStyle name="Check Cell 29 2 8 5" xfId="20261"/>
    <cellStyle name="Check Cell 29 2 9" xfId="20262"/>
    <cellStyle name="Check Cell 29 2 9 2" xfId="20263"/>
    <cellStyle name="Check Cell 29 2 9 2 2" xfId="20264"/>
    <cellStyle name="Check Cell 29 2 9 3" xfId="20265"/>
    <cellStyle name="Check Cell 29 2 9 3 2" xfId="20266"/>
    <cellStyle name="Check Cell 29 2 9 4" xfId="20267"/>
    <cellStyle name="Check Cell 29 2 9 4 2" xfId="20268"/>
    <cellStyle name="Check Cell 29 2 9 5" xfId="20269"/>
    <cellStyle name="Check Cell 29 20" xfId="20270"/>
    <cellStyle name="Check Cell 29 20 2" xfId="20271"/>
    <cellStyle name="Check Cell 29 21" xfId="20272"/>
    <cellStyle name="Check Cell 29 21 2" xfId="20273"/>
    <cellStyle name="Check Cell 29 22" xfId="20274"/>
    <cellStyle name="Check Cell 29 22 2" xfId="20275"/>
    <cellStyle name="Check Cell 29 23" xfId="20276"/>
    <cellStyle name="Check Cell 29 23 2" xfId="20277"/>
    <cellStyle name="Check Cell 29 24" xfId="20278"/>
    <cellStyle name="Check Cell 29 25" xfId="20279"/>
    <cellStyle name="Check Cell 29 26" xfId="20280"/>
    <cellStyle name="Check Cell 29 27" xfId="20281"/>
    <cellStyle name="Check Cell 29 28" xfId="20282"/>
    <cellStyle name="Check Cell 29 29" xfId="20283"/>
    <cellStyle name="Check Cell 29 3" xfId="20284"/>
    <cellStyle name="Check Cell 29 3 10" xfId="20285"/>
    <cellStyle name="Check Cell 29 3 10 2" xfId="20286"/>
    <cellStyle name="Check Cell 29 3 10 2 2" xfId="20287"/>
    <cellStyle name="Check Cell 29 3 10 3" xfId="20288"/>
    <cellStyle name="Check Cell 29 3 10 3 2" xfId="20289"/>
    <cellStyle name="Check Cell 29 3 10 4" xfId="20290"/>
    <cellStyle name="Check Cell 29 3 10 4 2" xfId="20291"/>
    <cellStyle name="Check Cell 29 3 10 5" xfId="20292"/>
    <cellStyle name="Check Cell 29 3 11" xfId="20293"/>
    <cellStyle name="Check Cell 29 3 11 2" xfId="20294"/>
    <cellStyle name="Check Cell 29 3 11 2 2" xfId="20295"/>
    <cellStyle name="Check Cell 29 3 11 3" xfId="20296"/>
    <cellStyle name="Check Cell 29 3 11 3 2" xfId="20297"/>
    <cellStyle name="Check Cell 29 3 11 4" xfId="20298"/>
    <cellStyle name="Check Cell 29 3 11 4 2" xfId="20299"/>
    <cellStyle name="Check Cell 29 3 11 5" xfId="20300"/>
    <cellStyle name="Check Cell 29 3 12" xfId="20301"/>
    <cellStyle name="Check Cell 29 3 12 2" xfId="20302"/>
    <cellStyle name="Check Cell 29 3 12 2 2" xfId="20303"/>
    <cellStyle name="Check Cell 29 3 12 3" xfId="20304"/>
    <cellStyle name="Check Cell 29 3 12 3 2" xfId="20305"/>
    <cellStyle name="Check Cell 29 3 12 4" xfId="20306"/>
    <cellStyle name="Check Cell 29 3 12 4 2" xfId="20307"/>
    <cellStyle name="Check Cell 29 3 12 5" xfId="20308"/>
    <cellStyle name="Check Cell 29 3 13" xfId="20309"/>
    <cellStyle name="Check Cell 29 3 13 2" xfId="20310"/>
    <cellStyle name="Check Cell 29 3 13 2 2" xfId="20311"/>
    <cellStyle name="Check Cell 29 3 13 3" xfId="20312"/>
    <cellStyle name="Check Cell 29 3 13 3 2" xfId="20313"/>
    <cellStyle name="Check Cell 29 3 13 4" xfId="20314"/>
    <cellStyle name="Check Cell 29 3 13 4 2" xfId="20315"/>
    <cellStyle name="Check Cell 29 3 13 5" xfId="20316"/>
    <cellStyle name="Check Cell 29 3 14" xfId="20317"/>
    <cellStyle name="Check Cell 29 3 14 2" xfId="20318"/>
    <cellStyle name="Check Cell 29 3 14 2 2" xfId="20319"/>
    <cellStyle name="Check Cell 29 3 14 3" xfId="20320"/>
    <cellStyle name="Check Cell 29 3 14 3 2" xfId="20321"/>
    <cellStyle name="Check Cell 29 3 14 4" xfId="20322"/>
    <cellStyle name="Check Cell 29 3 14 4 2" xfId="20323"/>
    <cellStyle name="Check Cell 29 3 14 5" xfId="20324"/>
    <cellStyle name="Check Cell 29 3 15" xfId="20325"/>
    <cellStyle name="Check Cell 29 3 15 2" xfId="20326"/>
    <cellStyle name="Check Cell 29 3 16" xfId="20327"/>
    <cellStyle name="Check Cell 29 3 16 2" xfId="20328"/>
    <cellStyle name="Check Cell 29 3 17" xfId="20329"/>
    <cellStyle name="Check Cell 29 3 17 2" xfId="20330"/>
    <cellStyle name="Check Cell 29 3 18" xfId="20331"/>
    <cellStyle name="Check Cell 29 3 18 2" xfId="20332"/>
    <cellStyle name="Check Cell 29 3 19" xfId="20333"/>
    <cellStyle name="Check Cell 29 3 19 2" xfId="20334"/>
    <cellStyle name="Check Cell 29 3 2" xfId="20335"/>
    <cellStyle name="Check Cell 29 3 2 2" xfId="20336"/>
    <cellStyle name="Check Cell 29 3 2 2 2" xfId="20337"/>
    <cellStyle name="Check Cell 29 3 2 3" xfId="20338"/>
    <cellStyle name="Check Cell 29 3 2 3 2" xfId="20339"/>
    <cellStyle name="Check Cell 29 3 2 4" xfId="20340"/>
    <cellStyle name="Check Cell 29 3 2 4 2" xfId="20341"/>
    <cellStyle name="Check Cell 29 3 2 5" xfId="20342"/>
    <cellStyle name="Check Cell 29 3 20" xfId="20343"/>
    <cellStyle name="Check Cell 29 3 20 2" xfId="20344"/>
    <cellStyle name="Check Cell 29 3 21" xfId="20345"/>
    <cellStyle name="Check Cell 29 3 22" xfId="20346"/>
    <cellStyle name="Check Cell 29 3 23" xfId="20347"/>
    <cellStyle name="Check Cell 29 3 24" xfId="20348"/>
    <cellStyle name="Check Cell 29 3 25" xfId="20349"/>
    <cellStyle name="Check Cell 29 3 26" xfId="20350"/>
    <cellStyle name="Check Cell 29 3 27" xfId="20351"/>
    <cellStyle name="Check Cell 29 3 28" xfId="20352"/>
    <cellStyle name="Check Cell 29 3 29" xfId="20353"/>
    <cellStyle name="Check Cell 29 3 3" xfId="20354"/>
    <cellStyle name="Check Cell 29 3 3 2" xfId="20355"/>
    <cellStyle name="Check Cell 29 3 3 2 2" xfId="20356"/>
    <cellStyle name="Check Cell 29 3 3 3" xfId="20357"/>
    <cellStyle name="Check Cell 29 3 3 3 2" xfId="20358"/>
    <cellStyle name="Check Cell 29 3 3 4" xfId="20359"/>
    <cellStyle name="Check Cell 29 3 3 4 2" xfId="20360"/>
    <cellStyle name="Check Cell 29 3 3 5" xfId="20361"/>
    <cellStyle name="Check Cell 29 3 30" xfId="20362"/>
    <cellStyle name="Check Cell 29 3 31" xfId="20363"/>
    <cellStyle name="Check Cell 29 3 32" xfId="20364"/>
    <cellStyle name="Check Cell 29 3 33" xfId="20365"/>
    <cellStyle name="Check Cell 29 3 34" xfId="20366"/>
    <cellStyle name="Check Cell 29 3 35" xfId="20367"/>
    <cellStyle name="Check Cell 29 3 36" xfId="20368"/>
    <cellStyle name="Check Cell 29 3 37" xfId="20369"/>
    <cellStyle name="Check Cell 29 3 38" xfId="20370"/>
    <cellStyle name="Check Cell 29 3 39" xfId="20371"/>
    <cellStyle name="Check Cell 29 3 4" xfId="20372"/>
    <cellStyle name="Check Cell 29 3 4 2" xfId="20373"/>
    <cellStyle name="Check Cell 29 3 4 2 2" xfId="20374"/>
    <cellStyle name="Check Cell 29 3 4 3" xfId="20375"/>
    <cellStyle name="Check Cell 29 3 4 3 2" xfId="20376"/>
    <cellStyle name="Check Cell 29 3 4 4" xfId="20377"/>
    <cellStyle name="Check Cell 29 3 4 4 2" xfId="20378"/>
    <cellStyle name="Check Cell 29 3 4 5" xfId="20379"/>
    <cellStyle name="Check Cell 29 3 40" xfId="20380"/>
    <cellStyle name="Check Cell 29 3 41" xfId="20381"/>
    <cellStyle name="Check Cell 29 3 42" xfId="20382"/>
    <cellStyle name="Check Cell 29 3 43" xfId="20383"/>
    <cellStyle name="Check Cell 29 3 44" xfId="20384"/>
    <cellStyle name="Check Cell 29 3 45" xfId="20385"/>
    <cellStyle name="Check Cell 29 3 46" xfId="20386"/>
    <cellStyle name="Check Cell 29 3 47" xfId="20387"/>
    <cellStyle name="Check Cell 29 3 48" xfId="20388"/>
    <cellStyle name="Check Cell 29 3 49" xfId="20389"/>
    <cellStyle name="Check Cell 29 3 5" xfId="20390"/>
    <cellStyle name="Check Cell 29 3 5 2" xfId="20391"/>
    <cellStyle name="Check Cell 29 3 5 2 2" xfId="20392"/>
    <cellStyle name="Check Cell 29 3 5 3" xfId="20393"/>
    <cellStyle name="Check Cell 29 3 5 3 2" xfId="20394"/>
    <cellStyle name="Check Cell 29 3 5 4" xfId="20395"/>
    <cellStyle name="Check Cell 29 3 5 4 2" xfId="20396"/>
    <cellStyle name="Check Cell 29 3 5 5" xfId="20397"/>
    <cellStyle name="Check Cell 29 3 50" xfId="20398"/>
    <cellStyle name="Check Cell 29 3 51" xfId="20399"/>
    <cellStyle name="Check Cell 29 3 6" xfId="20400"/>
    <cellStyle name="Check Cell 29 3 6 2" xfId="20401"/>
    <cellStyle name="Check Cell 29 3 6 2 2" xfId="20402"/>
    <cellStyle name="Check Cell 29 3 6 3" xfId="20403"/>
    <cellStyle name="Check Cell 29 3 6 3 2" xfId="20404"/>
    <cellStyle name="Check Cell 29 3 6 4" xfId="20405"/>
    <cellStyle name="Check Cell 29 3 6 4 2" xfId="20406"/>
    <cellStyle name="Check Cell 29 3 6 5" xfId="20407"/>
    <cellStyle name="Check Cell 29 3 7" xfId="20408"/>
    <cellStyle name="Check Cell 29 3 7 2" xfId="20409"/>
    <cellStyle name="Check Cell 29 3 7 2 2" xfId="20410"/>
    <cellStyle name="Check Cell 29 3 7 3" xfId="20411"/>
    <cellStyle name="Check Cell 29 3 7 3 2" xfId="20412"/>
    <cellStyle name="Check Cell 29 3 7 4" xfId="20413"/>
    <cellStyle name="Check Cell 29 3 7 4 2" xfId="20414"/>
    <cellStyle name="Check Cell 29 3 7 5" xfId="20415"/>
    <cellStyle name="Check Cell 29 3 8" xfId="20416"/>
    <cellStyle name="Check Cell 29 3 8 2" xfId="20417"/>
    <cellStyle name="Check Cell 29 3 8 2 2" xfId="20418"/>
    <cellStyle name="Check Cell 29 3 8 3" xfId="20419"/>
    <cellStyle name="Check Cell 29 3 8 3 2" xfId="20420"/>
    <cellStyle name="Check Cell 29 3 8 4" xfId="20421"/>
    <cellStyle name="Check Cell 29 3 8 4 2" xfId="20422"/>
    <cellStyle name="Check Cell 29 3 8 5" xfId="20423"/>
    <cellStyle name="Check Cell 29 3 9" xfId="20424"/>
    <cellStyle name="Check Cell 29 3 9 2" xfId="20425"/>
    <cellStyle name="Check Cell 29 3 9 2 2" xfId="20426"/>
    <cellStyle name="Check Cell 29 3 9 3" xfId="20427"/>
    <cellStyle name="Check Cell 29 3 9 3 2" xfId="20428"/>
    <cellStyle name="Check Cell 29 3 9 4" xfId="20429"/>
    <cellStyle name="Check Cell 29 3 9 4 2" xfId="20430"/>
    <cellStyle name="Check Cell 29 3 9 5" xfId="20431"/>
    <cellStyle name="Check Cell 29 30" xfId="20432"/>
    <cellStyle name="Check Cell 29 31" xfId="20433"/>
    <cellStyle name="Check Cell 29 32" xfId="20434"/>
    <cellStyle name="Check Cell 29 33" xfId="20435"/>
    <cellStyle name="Check Cell 29 34" xfId="20436"/>
    <cellStyle name="Check Cell 29 35" xfId="20437"/>
    <cellStyle name="Check Cell 29 36" xfId="20438"/>
    <cellStyle name="Check Cell 29 37" xfId="20439"/>
    <cellStyle name="Check Cell 29 38" xfId="20440"/>
    <cellStyle name="Check Cell 29 39" xfId="20441"/>
    <cellStyle name="Check Cell 29 4" xfId="20442"/>
    <cellStyle name="Check Cell 29 4 10" xfId="20443"/>
    <cellStyle name="Check Cell 29 4 10 2" xfId="20444"/>
    <cellStyle name="Check Cell 29 4 10 2 2" xfId="20445"/>
    <cellStyle name="Check Cell 29 4 10 3" xfId="20446"/>
    <cellStyle name="Check Cell 29 4 10 3 2" xfId="20447"/>
    <cellStyle name="Check Cell 29 4 10 4" xfId="20448"/>
    <cellStyle name="Check Cell 29 4 10 4 2" xfId="20449"/>
    <cellStyle name="Check Cell 29 4 10 5" xfId="20450"/>
    <cellStyle name="Check Cell 29 4 11" xfId="20451"/>
    <cellStyle name="Check Cell 29 4 11 2" xfId="20452"/>
    <cellStyle name="Check Cell 29 4 11 2 2" xfId="20453"/>
    <cellStyle name="Check Cell 29 4 11 3" xfId="20454"/>
    <cellStyle name="Check Cell 29 4 11 3 2" xfId="20455"/>
    <cellStyle name="Check Cell 29 4 11 4" xfId="20456"/>
    <cellStyle name="Check Cell 29 4 11 4 2" xfId="20457"/>
    <cellStyle name="Check Cell 29 4 11 5" xfId="20458"/>
    <cellStyle name="Check Cell 29 4 12" xfId="20459"/>
    <cellStyle name="Check Cell 29 4 12 2" xfId="20460"/>
    <cellStyle name="Check Cell 29 4 12 2 2" xfId="20461"/>
    <cellStyle name="Check Cell 29 4 12 3" xfId="20462"/>
    <cellStyle name="Check Cell 29 4 12 3 2" xfId="20463"/>
    <cellStyle name="Check Cell 29 4 12 4" xfId="20464"/>
    <cellStyle name="Check Cell 29 4 12 4 2" xfId="20465"/>
    <cellStyle name="Check Cell 29 4 12 5" xfId="20466"/>
    <cellStyle name="Check Cell 29 4 13" xfId="20467"/>
    <cellStyle name="Check Cell 29 4 13 2" xfId="20468"/>
    <cellStyle name="Check Cell 29 4 13 2 2" xfId="20469"/>
    <cellStyle name="Check Cell 29 4 13 3" xfId="20470"/>
    <cellStyle name="Check Cell 29 4 13 3 2" xfId="20471"/>
    <cellStyle name="Check Cell 29 4 13 4" xfId="20472"/>
    <cellStyle name="Check Cell 29 4 13 4 2" xfId="20473"/>
    <cellStyle name="Check Cell 29 4 13 5" xfId="20474"/>
    <cellStyle name="Check Cell 29 4 14" xfId="20475"/>
    <cellStyle name="Check Cell 29 4 14 2" xfId="20476"/>
    <cellStyle name="Check Cell 29 4 14 2 2" xfId="20477"/>
    <cellStyle name="Check Cell 29 4 14 3" xfId="20478"/>
    <cellStyle name="Check Cell 29 4 14 3 2" xfId="20479"/>
    <cellStyle name="Check Cell 29 4 14 4" xfId="20480"/>
    <cellStyle name="Check Cell 29 4 14 4 2" xfId="20481"/>
    <cellStyle name="Check Cell 29 4 14 5" xfId="20482"/>
    <cellStyle name="Check Cell 29 4 15" xfId="20483"/>
    <cellStyle name="Check Cell 29 4 15 2" xfId="20484"/>
    <cellStyle name="Check Cell 29 4 16" xfId="20485"/>
    <cellStyle name="Check Cell 29 4 16 2" xfId="20486"/>
    <cellStyle name="Check Cell 29 4 17" xfId="20487"/>
    <cellStyle name="Check Cell 29 4 17 2" xfId="20488"/>
    <cellStyle name="Check Cell 29 4 18" xfId="20489"/>
    <cellStyle name="Check Cell 29 4 18 2" xfId="20490"/>
    <cellStyle name="Check Cell 29 4 19" xfId="20491"/>
    <cellStyle name="Check Cell 29 4 19 2" xfId="20492"/>
    <cellStyle name="Check Cell 29 4 2" xfId="20493"/>
    <cellStyle name="Check Cell 29 4 2 2" xfId="20494"/>
    <cellStyle name="Check Cell 29 4 2 2 2" xfId="20495"/>
    <cellStyle name="Check Cell 29 4 2 3" xfId="20496"/>
    <cellStyle name="Check Cell 29 4 2 3 2" xfId="20497"/>
    <cellStyle name="Check Cell 29 4 2 4" xfId="20498"/>
    <cellStyle name="Check Cell 29 4 2 4 2" xfId="20499"/>
    <cellStyle name="Check Cell 29 4 2 5" xfId="20500"/>
    <cellStyle name="Check Cell 29 4 20" xfId="20501"/>
    <cellStyle name="Check Cell 29 4 20 2" xfId="20502"/>
    <cellStyle name="Check Cell 29 4 21" xfId="20503"/>
    <cellStyle name="Check Cell 29 4 22" xfId="20504"/>
    <cellStyle name="Check Cell 29 4 23" xfId="20505"/>
    <cellStyle name="Check Cell 29 4 24" xfId="20506"/>
    <cellStyle name="Check Cell 29 4 25" xfId="20507"/>
    <cellStyle name="Check Cell 29 4 26" xfId="20508"/>
    <cellStyle name="Check Cell 29 4 27" xfId="20509"/>
    <cellStyle name="Check Cell 29 4 28" xfId="20510"/>
    <cellStyle name="Check Cell 29 4 29" xfId="20511"/>
    <cellStyle name="Check Cell 29 4 3" xfId="20512"/>
    <cellStyle name="Check Cell 29 4 3 2" xfId="20513"/>
    <cellStyle name="Check Cell 29 4 3 2 2" xfId="20514"/>
    <cellStyle name="Check Cell 29 4 3 3" xfId="20515"/>
    <cellStyle name="Check Cell 29 4 3 3 2" xfId="20516"/>
    <cellStyle name="Check Cell 29 4 3 4" xfId="20517"/>
    <cellStyle name="Check Cell 29 4 3 4 2" xfId="20518"/>
    <cellStyle name="Check Cell 29 4 3 5" xfId="20519"/>
    <cellStyle name="Check Cell 29 4 30" xfId="20520"/>
    <cellStyle name="Check Cell 29 4 31" xfId="20521"/>
    <cellStyle name="Check Cell 29 4 32" xfId="20522"/>
    <cellStyle name="Check Cell 29 4 33" xfId="20523"/>
    <cellStyle name="Check Cell 29 4 34" xfId="20524"/>
    <cellStyle name="Check Cell 29 4 35" xfId="20525"/>
    <cellStyle name="Check Cell 29 4 36" xfId="20526"/>
    <cellStyle name="Check Cell 29 4 37" xfId="20527"/>
    <cellStyle name="Check Cell 29 4 38" xfId="20528"/>
    <cellStyle name="Check Cell 29 4 39" xfId="20529"/>
    <cellStyle name="Check Cell 29 4 4" xfId="20530"/>
    <cellStyle name="Check Cell 29 4 4 2" xfId="20531"/>
    <cellStyle name="Check Cell 29 4 4 2 2" xfId="20532"/>
    <cellStyle name="Check Cell 29 4 4 3" xfId="20533"/>
    <cellStyle name="Check Cell 29 4 4 3 2" xfId="20534"/>
    <cellStyle name="Check Cell 29 4 4 4" xfId="20535"/>
    <cellStyle name="Check Cell 29 4 4 4 2" xfId="20536"/>
    <cellStyle name="Check Cell 29 4 4 5" xfId="20537"/>
    <cellStyle name="Check Cell 29 4 40" xfId="20538"/>
    <cellStyle name="Check Cell 29 4 41" xfId="20539"/>
    <cellStyle name="Check Cell 29 4 42" xfId="20540"/>
    <cellStyle name="Check Cell 29 4 43" xfId="20541"/>
    <cellStyle name="Check Cell 29 4 44" xfId="20542"/>
    <cellStyle name="Check Cell 29 4 45" xfId="20543"/>
    <cellStyle name="Check Cell 29 4 46" xfId="20544"/>
    <cellStyle name="Check Cell 29 4 47" xfId="20545"/>
    <cellStyle name="Check Cell 29 4 48" xfId="20546"/>
    <cellStyle name="Check Cell 29 4 49" xfId="20547"/>
    <cellStyle name="Check Cell 29 4 5" xfId="20548"/>
    <cellStyle name="Check Cell 29 4 5 2" xfId="20549"/>
    <cellStyle name="Check Cell 29 4 5 2 2" xfId="20550"/>
    <cellStyle name="Check Cell 29 4 5 3" xfId="20551"/>
    <cellStyle name="Check Cell 29 4 5 3 2" xfId="20552"/>
    <cellStyle name="Check Cell 29 4 5 4" xfId="20553"/>
    <cellStyle name="Check Cell 29 4 5 4 2" xfId="20554"/>
    <cellStyle name="Check Cell 29 4 5 5" xfId="20555"/>
    <cellStyle name="Check Cell 29 4 50" xfId="20556"/>
    <cellStyle name="Check Cell 29 4 51" xfId="20557"/>
    <cellStyle name="Check Cell 29 4 6" xfId="20558"/>
    <cellStyle name="Check Cell 29 4 6 2" xfId="20559"/>
    <cellStyle name="Check Cell 29 4 6 2 2" xfId="20560"/>
    <cellStyle name="Check Cell 29 4 6 3" xfId="20561"/>
    <cellStyle name="Check Cell 29 4 6 3 2" xfId="20562"/>
    <cellStyle name="Check Cell 29 4 6 4" xfId="20563"/>
    <cellStyle name="Check Cell 29 4 6 4 2" xfId="20564"/>
    <cellStyle name="Check Cell 29 4 6 5" xfId="20565"/>
    <cellStyle name="Check Cell 29 4 7" xfId="20566"/>
    <cellStyle name="Check Cell 29 4 7 2" xfId="20567"/>
    <cellStyle name="Check Cell 29 4 7 2 2" xfId="20568"/>
    <cellStyle name="Check Cell 29 4 7 3" xfId="20569"/>
    <cellStyle name="Check Cell 29 4 7 3 2" xfId="20570"/>
    <cellStyle name="Check Cell 29 4 7 4" xfId="20571"/>
    <cellStyle name="Check Cell 29 4 7 4 2" xfId="20572"/>
    <cellStyle name="Check Cell 29 4 7 5" xfId="20573"/>
    <cellStyle name="Check Cell 29 4 8" xfId="20574"/>
    <cellStyle name="Check Cell 29 4 8 2" xfId="20575"/>
    <cellStyle name="Check Cell 29 4 8 2 2" xfId="20576"/>
    <cellStyle name="Check Cell 29 4 8 3" xfId="20577"/>
    <cellStyle name="Check Cell 29 4 8 3 2" xfId="20578"/>
    <cellStyle name="Check Cell 29 4 8 4" xfId="20579"/>
    <cellStyle name="Check Cell 29 4 8 4 2" xfId="20580"/>
    <cellStyle name="Check Cell 29 4 8 5" xfId="20581"/>
    <cellStyle name="Check Cell 29 4 9" xfId="20582"/>
    <cellStyle name="Check Cell 29 4 9 2" xfId="20583"/>
    <cellStyle name="Check Cell 29 4 9 2 2" xfId="20584"/>
    <cellStyle name="Check Cell 29 4 9 3" xfId="20585"/>
    <cellStyle name="Check Cell 29 4 9 3 2" xfId="20586"/>
    <cellStyle name="Check Cell 29 4 9 4" xfId="20587"/>
    <cellStyle name="Check Cell 29 4 9 4 2" xfId="20588"/>
    <cellStyle name="Check Cell 29 4 9 5" xfId="20589"/>
    <cellStyle name="Check Cell 29 40" xfId="20590"/>
    <cellStyle name="Check Cell 29 41" xfId="20591"/>
    <cellStyle name="Check Cell 29 42" xfId="20592"/>
    <cellStyle name="Check Cell 29 43" xfId="20593"/>
    <cellStyle name="Check Cell 29 44" xfId="20594"/>
    <cellStyle name="Check Cell 29 45" xfId="20595"/>
    <cellStyle name="Check Cell 29 46" xfId="20596"/>
    <cellStyle name="Check Cell 29 47" xfId="20597"/>
    <cellStyle name="Check Cell 29 48" xfId="20598"/>
    <cellStyle name="Check Cell 29 49" xfId="20599"/>
    <cellStyle name="Check Cell 29 5" xfId="20600"/>
    <cellStyle name="Check Cell 29 5 2" xfId="20601"/>
    <cellStyle name="Check Cell 29 5 2 2" xfId="20602"/>
    <cellStyle name="Check Cell 29 5 3" xfId="20603"/>
    <cellStyle name="Check Cell 29 5 3 2" xfId="20604"/>
    <cellStyle name="Check Cell 29 5 4" xfId="20605"/>
    <cellStyle name="Check Cell 29 5 4 2" xfId="20606"/>
    <cellStyle name="Check Cell 29 5 5" xfId="20607"/>
    <cellStyle name="Check Cell 29 50" xfId="20608"/>
    <cellStyle name="Check Cell 29 51" xfId="20609"/>
    <cellStyle name="Check Cell 29 52" xfId="20610"/>
    <cellStyle name="Check Cell 29 53" xfId="20611"/>
    <cellStyle name="Check Cell 29 54" xfId="20612"/>
    <cellStyle name="Check Cell 29 6" xfId="20613"/>
    <cellStyle name="Check Cell 29 6 2" xfId="20614"/>
    <cellStyle name="Check Cell 29 6 2 2" xfId="20615"/>
    <cellStyle name="Check Cell 29 6 3" xfId="20616"/>
    <cellStyle name="Check Cell 29 6 3 2" xfId="20617"/>
    <cellStyle name="Check Cell 29 6 4" xfId="20618"/>
    <cellStyle name="Check Cell 29 6 4 2" xfId="20619"/>
    <cellStyle name="Check Cell 29 6 5" xfId="20620"/>
    <cellStyle name="Check Cell 29 7" xfId="20621"/>
    <cellStyle name="Check Cell 29 7 2" xfId="20622"/>
    <cellStyle name="Check Cell 29 7 2 2" xfId="20623"/>
    <cellStyle name="Check Cell 29 7 3" xfId="20624"/>
    <cellStyle name="Check Cell 29 7 3 2" xfId="20625"/>
    <cellStyle name="Check Cell 29 7 4" xfId="20626"/>
    <cellStyle name="Check Cell 29 7 4 2" xfId="20627"/>
    <cellStyle name="Check Cell 29 7 5" xfId="20628"/>
    <cellStyle name="Check Cell 29 8" xfId="20629"/>
    <cellStyle name="Check Cell 29 8 2" xfId="20630"/>
    <cellStyle name="Check Cell 29 8 2 2" xfId="20631"/>
    <cellStyle name="Check Cell 29 8 3" xfId="20632"/>
    <cellStyle name="Check Cell 29 8 3 2" xfId="20633"/>
    <cellStyle name="Check Cell 29 8 4" xfId="20634"/>
    <cellStyle name="Check Cell 29 8 4 2" xfId="20635"/>
    <cellStyle name="Check Cell 29 8 5" xfId="20636"/>
    <cellStyle name="Check Cell 29 9" xfId="20637"/>
    <cellStyle name="Check Cell 29 9 2" xfId="20638"/>
    <cellStyle name="Check Cell 29 9 2 2" xfId="20639"/>
    <cellStyle name="Check Cell 29 9 3" xfId="20640"/>
    <cellStyle name="Check Cell 29 9 3 2" xfId="20641"/>
    <cellStyle name="Check Cell 29 9 4" xfId="20642"/>
    <cellStyle name="Check Cell 29 9 4 2" xfId="20643"/>
    <cellStyle name="Check Cell 29 9 5" xfId="20644"/>
    <cellStyle name="Check Cell 3" xfId="20645"/>
    <cellStyle name="Check Cell 3 10" xfId="20646"/>
    <cellStyle name="Check Cell 3 10 2" xfId="20647"/>
    <cellStyle name="Check Cell 3 10 2 2" xfId="20648"/>
    <cellStyle name="Check Cell 3 10 3" xfId="20649"/>
    <cellStyle name="Check Cell 3 10 3 2" xfId="20650"/>
    <cellStyle name="Check Cell 3 10 4" xfId="20651"/>
    <cellStyle name="Check Cell 3 10 4 2" xfId="20652"/>
    <cellStyle name="Check Cell 3 10 5" xfId="20653"/>
    <cellStyle name="Check Cell 3 11" xfId="20654"/>
    <cellStyle name="Check Cell 3 11 2" xfId="20655"/>
    <cellStyle name="Check Cell 3 11 2 2" xfId="20656"/>
    <cellStyle name="Check Cell 3 11 3" xfId="20657"/>
    <cellStyle name="Check Cell 3 11 3 2" xfId="20658"/>
    <cellStyle name="Check Cell 3 11 4" xfId="20659"/>
    <cellStyle name="Check Cell 3 11 4 2" xfId="20660"/>
    <cellStyle name="Check Cell 3 11 5" xfId="20661"/>
    <cellStyle name="Check Cell 3 12" xfId="20662"/>
    <cellStyle name="Check Cell 3 12 2" xfId="20663"/>
    <cellStyle name="Check Cell 3 12 2 2" xfId="20664"/>
    <cellStyle name="Check Cell 3 12 3" xfId="20665"/>
    <cellStyle name="Check Cell 3 12 3 2" xfId="20666"/>
    <cellStyle name="Check Cell 3 12 4" xfId="20667"/>
    <cellStyle name="Check Cell 3 12 4 2" xfId="20668"/>
    <cellStyle name="Check Cell 3 12 5" xfId="20669"/>
    <cellStyle name="Check Cell 3 13" xfId="20670"/>
    <cellStyle name="Check Cell 3 13 2" xfId="20671"/>
    <cellStyle name="Check Cell 3 13 2 2" xfId="20672"/>
    <cellStyle name="Check Cell 3 13 3" xfId="20673"/>
    <cellStyle name="Check Cell 3 13 3 2" xfId="20674"/>
    <cellStyle name="Check Cell 3 13 4" xfId="20675"/>
    <cellStyle name="Check Cell 3 13 4 2" xfId="20676"/>
    <cellStyle name="Check Cell 3 13 5" xfId="20677"/>
    <cellStyle name="Check Cell 3 14" xfId="20678"/>
    <cellStyle name="Check Cell 3 14 2" xfId="20679"/>
    <cellStyle name="Check Cell 3 14 2 2" xfId="20680"/>
    <cellStyle name="Check Cell 3 14 3" xfId="20681"/>
    <cellStyle name="Check Cell 3 14 3 2" xfId="20682"/>
    <cellStyle name="Check Cell 3 14 4" xfId="20683"/>
    <cellStyle name="Check Cell 3 14 4 2" xfId="20684"/>
    <cellStyle name="Check Cell 3 14 5" xfId="20685"/>
    <cellStyle name="Check Cell 3 15" xfId="20686"/>
    <cellStyle name="Check Cell 3 15 2" xfId="20687"/>
    <cellStyle name="Check Cell 3 16" xfId="20688"/>
    <cellStyle name="Check Cell 3 16 2" xfId="20689"/>
    <cellStyle name="Check Cell 3 17" xfId="20690"/>
    <cellStyle name="Check Cell 3 17 2" xfId="20691"/>
    <cellStyle name="Check Cell 3 17 3" xfId="20692"/>
    <cellStyle name="Check Cell 3 18" xfId="20693"/>
    <cellStyle name="Check Cell 3 18 2" xfId="20694"/>
    <cellStyle name="Check Cell 3 19" xfId="20695"/>
    <cellStyle name="Check Cell 3 19 2" xfId="20696"/>
    <cellStyle name="Check Cell 3 2" xfId="20697"/>
    <cellStyle name="Check Cell 3 2 2" xfId="20698"/>
    <cellStyle name="Check Cell 3 2 2 2" xfId="20699"/>
    <cellStyle name="Check Cell 3 2 3" xfId="20700"/>
    <cellStyle name="Check Cell 3 2 3 2" xfId="20701"/>
    <cellStyle name="Check Cell 3 2 4" xfId="20702"/>
    <cellStyle name="Check Cell 3 2 4 2" xfId="20703"/>
    <cellStyle name="Check Cell 3 2 5" xfId="20704"/>
    <cellStyle name="Check Cell 3 20" xfId="20705"/>
    <cellStyle name="Check Cell 3 20 2" xfId="20706"/>
    <cellStyle name="Check Cell 3 21" xfId="20707"/>
    <cellStyle name="Check Cell 3 22" xfId="20708"/>
    <cellStyle name="Check Cell 3 23" xfId="20709"/>
    <cellStyle name="Check Cell 3 24" xfId="20710"/>
    <cellStyle name="Check Cell 3 25" xfId="20711"/>
    <cellStyle name="Check Cell 3 26" xfId="20712"/>
    <cellStyle name="Check Cell 3 27" xfId="20713"/>
    <cellStyle name="Check Cell 3 28" xfId="20714"/>
    <cellStyle name="Check Cell 3 29" xfId="20715"/>
    <cellStyle name="Check Cell 3 3" xfId="20716"/>
    <cellStyle name="Check Cell 3 3 2" xfId="20717"/>
    <cellStyle name="Check Cell 3 3 2 2" xfId="20718"/>
    <cellStyle name="Check Cell 3 3 3" xfId="20719"/>
    <cellStyle name="Check Cell 3 3 3 2" xfId="20720"/>
    <cellStyle name="Check Cell 3 3 4" xfId="20721"/>
    <cellStyle name="Check Cell 3 3 4 2" xfId="20722"/>
    <cellStyle name="Check Cell 3 3 5" xfId="20723"/>
    <cellStyle name="Check Cell 3 30" xfId="20724"/>
    <cellStyle name="Check Cell 3 31" xfId="20725"/>
    <cellStyle name="Check Cell 3 32" xfId="20726"/>
    <cellStyle name="Check Cell 3 33" xfId="20727"/>
    <cellStyle name="Check Cell 3 34" xfId="20728"/>
    <cellStyle name="Check Cell 3 34 2" xfId="20729"/>
    <cellStyle name="Check Cell 3 34 2 2" xfId="20730"/>
    <cellStyle name="Check Cell 3 34 2 3" xfId="20731"/>
    <cellStyle name="Check Cell 3 35" xfId="20732"/>
    <cellStyle name="Check Cell 3 36" xfId="20733"/>
    <cellStyle name="Check Cell 3 37" xfId="20734"/>
    <cellStyle name="Check Cell 3 38" xfId="20735"/>
    <cellStyle name="Check Cell 3 39" xfId="20736"/>
    <cellStyle name="Check Cell 3 4" xfId="20737"/>
    <cellStyle name="Check Cell 3 4 2" xfId="20738"/>
    <cellStyle name="Check Cell 3 4 2 2" xfId="20739"/>
    <cellStyle name="Check Cell 3 4 3" xfId="20740"/>
    <cellStyle name="Check Cell 3 4 3 2" xfId="20741"/>
    <cellStyle name="Check Cell 3 4 4" xfId="20742"/>
    <cellStyle name="Check Cell 3 4 4 2" xfId="20743"/>
    <cellStyle name="Check Cell 3 4 5" xfId="20744"/>
    <cellStyle name="Check Cell 3 40" xfId="20745"/>
    <cellStyle name="Check Cell 3 41" xfId="20746"/>
    <cellStyle name="Check Cell 3 42" xfId="20747"/>
    <cellStyle name="Check Cell 3 43" xfId="20748"/>
    <cellStyle name="Check Cell 3 44" xfId="20749"/>
    <cellStyle name="Check Cell 3 45" xfId="20750"/>
    <cellStyle name="Check Cell 3 46" xfId="20751"/>
    <cellStyle name="Check Cell 3 47" xfId="20752"/>
    <cellStyle name="Check Cell 3 48" xfId="20753"/>
    <cellStyle name="Check Cell 3 49" xfId="20754"/>
    <cellStyle name="Check Cell 3 5" xfId="20755"/>
    <cellStyle name="Check Cell 3 5 2" xfId="20756"/>
    <cellStyle name="Check Cell 3 5 2 2" xfId="20757"/>
    <cellStyle name="Check Cell 3 5 3" xfId="20758"/>
    <cellStyle name="Check Cell 3 5 3 2" xfId="20759"/>
    <cellStyle name="Check Cell 3 5 4" xfId="20760"/>
    <cellStyle name="Check Cell 3 5 4 2" xfId="20761"/>
    <cellStyle name="Check Cell 3 5 5" xfId="20762"/>
    <cellStyle name="Check Cell 3 50" xfId="20763"/>
    <cellStyle name="Check Cell 3 50 2" xfId="20764"/>
    <cellStyle name="Check Cell 3 50 3" xfId="20765"/>
    <cellStyle name="Check Cell 3 51" xfId="20766"/>
    <cellStyle name="Check Cell 3 52" xfId="20767"/>
    <cellStyle name="Check Cell 3 6" xfId="20768"/>
    <cellStyle name="Check Cell 3 6 2" xfId="20769"/>
    <cellStyle name="Check Cell 3 6 2 2" xfId="20770"/>
    <cellStyle name="Check Cell 3 6 3" xfId="20771"/>
    <cellStyle name="Check Cell 3 6 3 2" xfId="20772"/>
    <cellStyle name="Check Cell 3 6 4" xfId="20773"/>
    <cellStyle name="Check Cell 3 6 4 2" xfId="20774"/>
    <cellStyle name="Check Cell 3 6 5" xfId="20775"/>
    <cellStyle name="Check Cell 3 7" xfId="20776"/>
    <cellStyle name="Check Cell 3 7 2" xfId="20777"/>
    <cellStyle name="Check Cell 3 7 2 2" xfId="20778"/>
    <cellStyle name="Check Cell 3 7 3" xfId="20779"/>
    <cellStyle name="Check Cell 3 7 3 2" xfId="20780"/>
    <cellStyle name="Check Cell 3 7 4" xfId="20781"/>
    <cellStyle name="Check Cell 3 7 4 2" xfId="20782"/>
    <cellStyle name="Check Cell 3 7 5" xfId="20783"/>
    <cellStyle name="Check Cell 3 8" xfId="20784"/>
    <cellStyle name="Check Cell 3 8 2" xfId="20785"/>
    <cellStyle name="Check Cell 3 8 2 2" xfId="20786"/>
    <cellStyle name="Check Cell 3 8 3" xfId="20787"/>
    <cellStyle name="Check Cell 3 8 3 2" xfId="20788"/>
    <cellStyle name="Check Cell 3 8 4" xfId="20789"/>
    <cellStyle name="Check Cell 3 8 4 2" xfId="20790"/>
    <cellStyle name="Check Cell 3 8 5" xfId="20791"/>
    <cellStyle name="Check Cell 3 9" xfId="20792"/>
    <cellStyle name="Check Cell 3 9 2" xfId="20793"/>
    <cellStyle name="Check Cell 3 9 2 2" xfId="20794"/>
    <cellStyle name="Check Cell 3 9 3" xfId="20795"/>
    <cellStyle name="Check Cell 3 9 3 2" xfId="20796"/>
    <cellStyle name="Check Cell 3 9 4" xfId="20797"/>
    <cellStyle name="Check Cell 3 9 4 2" xfId="20798"/>
    <cellStyle name="Check Cell 3 9 5" xfId="20799"/>
    <cellStyle name="Check Cell 30" xfId="20800"/>
    <cellStyle name="Check Cell 30 10" xfId="20801"/>
    <cellStyle name="Check Cell 30 10 2" xfId="20802"/>
    <cellStyle name="Check Cell 30 10 2 2" xfId="20803"/>
    <cellStyle name="Check Cell 30 10 3" xfId="20804"/>
    <cellStyle name="Check Cell 30 10 3 2" xfId="20805"/>
    <cellStyle name="Check Cell 30 10 4" xfId="20806"/>
    <cellStyle name="Check Cell 30 10 4 2" xfId="20807"/>
    <cellStyle name="Check Cell 30 10 5" xfId="20808"/>
    <cellStyle name="Check Cell 30 11" xfId="20809"/>
    <cellStyle name="Check Cell 30 11 2" xfId="20810"/>
    <cellStyle name="Check Cell 30 11 2 2" xfId="20811"/>
    <cellStyle name="Check Cell 30 11 3" xfId="20812"/>
    <cellStyle name="Check Cell 30 11 3 2" xfId="20813"/>
    <cellStyle name="Check Cell 30 11 4" xfId="20814"/>
    <cellStyle name="Check Cell 30 11 4 2" xfId="20815"/>
    <cellStyle name="Check Cell 30 11 5" xfId="20816"/>
    <cellStyle name="Check Cell 30 12" xfId="20817"/>
    <cellStyle name="Check Cell 30 12 2" xfId="20818"/>
    <cellStyle name="Check Cell 30 12 2 2" xfId="20819"/>
    <cellStyle name="Check Cell 30 12 3" xfId="20820"/>
    <cellStyle name="Check Cell 30 12 3 2" xfId="20821"/>
    <cellStyle name="Check Cell 30 12 4" xfId="20822"/>
    <cellStyle name="Check Cell 30 12 4 2" xfId="20823"/>
    <cellStyle name="Check Cell 30 12 5" xfId="20824"/>
    <cellStyle name="Check Cell 30 13" xfId="20825"/>
    <cellStyle name="Check Cell 30 13 2" xfId="20826"/>
    <cellStyle name="Check Cell 30 13 2 2" xfId="20827"/>
    <cellStyle name="Check Cell 30 13 3" xfId="20828"/>
    <cellStyle name="Check Cell 30 13 3 2" xfId="20829"/>
    <cellStyle name="Check Cell 30 13 4" xfId="20830"/>
    <cellStyle name="Check Cell 30 13 4 2" xfId="20831"/>
    <cellStyle name="Check Cell 30 13 5" xfId="20832"/>
    <cellStyle name="Check Cell 30 14" xfId="20833"/>
    <cellStyle name="Check Cell 30 14 2" xfId="20834"/>
    <cellStyle name="Check Cell 30 14 2 2" xfId="20835"/>
    <cellStyle name="Check Cell 30 14 3" xfId="20836"/>
    <cellStyle name="Check Cell 30 14 3 2" xfId="20837"/>
    <cellStyle name="Check Cell 30 14 4" xfId="20838"/>
    <cellStyle name="Check Cell 30 14 4 2" xfId="20839"/>
    <cellStyle name="Check Cell 30 14 5" xfId="20840"/>
    <cellStyle name="Check Cell 30 15" xfId="20841"/>
    <cellStyle name="Check Cell 30 15 2" xfId="20842"/>
    <cellStyle name="Check Cell 30 15 2 2" xfId="20843"/>
    <cellStyle name="Check Cell 30 15 3" xfId="20844"/>
    <cellStyle name="Check Cell 30 15 3 2" xfId="20845"/>
    <cellStyle name="Check Cell 30 15 4" xfId="20846"/>
    <cellStyle name="Check Cell 30 15 4 2" xfId="20847"/>
    <cellStyle name="Check Cell 30 15 5" xfId="20848"/>
    <cellStyle name="Check Cell 30 16" xfId="20849"/>
    <cellStyle name="Check Cell 30 16 2" xfId="20850"/>
    <cellStyle name="Check Cell 30 16 2 2" xfId="20851"/>
    <cellStyle name="Check Cell 30 16 3" xfId="20852"/>
    <cellStyle name="Check Cell 30 16 3 2" xfId="20853"/>
    <cellStyle name="Check Cell 30 16 4" xfId="20854"/>
    <cellStyle name="Check Cell 30 16 4 2" xfId="20855"/>
    <cellStyle name="Check Cell 30 16 5" xfId="20856"/>
    <cellStyle name="Check Cell 30 17" xfId="20857"/>
    <cellStyle name="Check Cell 30 17 2" xfId="20858"/>
    <cellStyle name="Check Cell 30 17 2 2" xfId="20859"/>
    <cellStyle name="Check Cell 30 17 3" xfId="20860"/>
    <cellStyle name="Check Cell 30 17 3 2" xfId="20861"/>
    <cellStyle name="Check Cell 30 17 4" xfId="20862"/>
    <cellStyle name="Check Cell 30 17 4 2" xfId="20863"/>
    <cellStyle name="Check Cell 30 17 5" xfId="20864"/>
    <cellStyle name="Check Cell 30 18" xfId="20865"/>
    <cellStyle name="Check Cell 30 18 2" xfId="20866"/>
    <cellStyle name="Check Cell 30 19" xfId="20867"/>
    <cellStyle name="Check Cell 30 19 2" xfId="20868"/>
    <cellStyle name="Check Cell 30 2" xfId="20869"/>
    <cellStyle name="Check Cell 30 2 10" xfId="20870"/>
    <cellStyle name="Check Cell 30 2 10 2" xfId="20871"/>
    <cellStyle name="Check Cell 30 2 10 2 2" xfId="20872"/>
    <cellStyle name="Check Cell 30 2 10 3" xfId="20873"/>
    <cellStyle name="Check Cell 30 2 10 3 2" xfId="20874"/>
    <cellStyle name="Check Cell 30 2 10 4" xfId="20875"/>
    <cellStyle name="Check Cell 30 2 10 4 2" xfId="20876"/>
    <cellStyle name="Check Cell 30 2 10 5" xfId="20877"/>
    <cellStyle name="Check Cell 30 2 11" xfId="20878"/>
    <cellStyle name="Check Cell 30 2 11 2" xfId="20879"/>
    <cellStyle name="Check Cell 30 2 11 2 2" xfId="20880"/>
    <cellStyle name="Check Cell 30 2 11 3" xfId="20881"/>
    <cellStyle name="Check Cell 30 2 11 3 2" xfId="20882"/>
    <cellStyle name="Check Cell 30 2 11 4" xfId="20883"/>
    <cellStyle name="Check Cell 30 2 11 4 2" xfId="20884"/>
    <cellStyle name="Check Cell 30 2 11 5" xfId="20885"/>
    <cellStyle name="Check Cell 30 2 12" xfId="20886"/>
    <cellStyle name="Check Cell 30 2 12 2" xfId="20887"/>
    <cellStyle name="Check Cell 30 2 12 2 2" xfId="20888"/>
    <cellStyle name="Check Cell 30 2 12 3" xfId="20889"/>
    <cellStyle name="Check Cell 30 2 12 3 2" xfId="20890"/>
    <cellStyle name="Check Cell 30 2 12 4" xfId="20891"/>
    <cellStyle name="Check Cell 30 2 12 4 2" xfId="20892"/>
    <cellStyle name="Check Cell 30 2 12 5" xfId="20893"/>
    <cellStyle name="Check Cell 30 2 13" xfId="20894"/>
    <cellStyle name="Check Cell 30 2 13 2" xfId="20895"/>
    <cellStyle name="Check Cell 30 2 13 2 2" xfId="20896"/>
    <cellStyle name="Check Cell 30 2 13 3" xfId="20897"/>
    <cellStyle name="Check Cell 30 2 13 3 2" xfId="20898"/>
    <cellStyle name="Check Cell 30 2 13 4" xfId="20899"/>
    <cellStyle name="Check Cell 30 2 13 4 2" xfId="20900"/>
    <cellStyle name="Check Cell 30 2 13 5" xfId="20901"/>
    <cellStyle name="Check Cell 30 2 14" xfId="20902"/>
    <cellStyle name="Check Cell 30 2 14 2" xfId="20903"/>
    <cellStyle name="Check Cell 30 2 14 2 2" xfId="20904"/>
    <cellStyle name="Check Cell 30 2 14 3" xfId="20905"/>
    <cellStyle name="Check Cell 30 2 14 3 2" xfId="20906"/>
    <cellStyle name="Check Cell 30 2 14 4" xfId="20907"/>
    <cellStyle name="Check Cell 30 2 14 4 2" xfId="20908"/>
    <cellStyle name="Check Cell 30 2 14 5" xfId="20909"/>
    <cellStyle name="Check Cell 30 2 15" xfId="20910"/>
    <cellStyle name="Check Cell 30 2 15 2" xfId="20911"/>
    <cellStyle name="Check Cell 30 2 16" xfId="20912"/>
    <cellStyle name="Check Cell 30 2 16 2" xfId="20913"/>
    <cellStyle name="Check Cell 30 2 17" xfId="20914"/>
    <cellStyle name="Check Cell 30 2 17 2" xfId="20915"/>
    <cellStyle name="Check Cell 30 2 18" xfId="20916"/>
    <cellStyle name="Check Cell 30 2 18 2" xfId="20917"/>
    <cellStyle name="Check Cell 30 2 19" xfId="20918"/>
    <cellStyle name="Check Cell 30 2 19 2" xfId="20919"/>
    <cellStyle name="Check Cell 30 2 2" xfId="20920"/>
    <cellStyle name="Check Cell 30 2 2 2" xfId="20921"/>
    <cellStyle name="Check Cell 30 2 2 2 2" xfId="20922"/>
    <cellStyle name="Check Cell 30 2 2 3" xfId="20923"/>
    <cellStyle name="Check Cell 30 2 2 3 2" xfId="20924"/>
    <cellStyle name="Check Cell 30 2 2 4" xfId="20925"/>
    <cellStyle name="Check Cell 30 2 2 4 2" xfId="20926"/>
    <cellStyle name="Check Cell 30 2 2 5" xfId="20927"/>
    <cellStyle name="Check Cell 30 2 20" xfId="20928"/>
    <cellStyle name="Check Cell 30 2 20 2" xfId="20929"/>
    <cellStyle name="Check Cell 30 2 21" xfId="20930"/>
    <cellStyle name="Check Cell 30 2 22" xfId="20931"/>
    <cellStyle name="Check Cell 30 2 23" xfId="20932"/>
    <cellStyle name="Check Cell 30 2 24" xfId="20933"/>
    <cellStyle name="Check Cell 30 2 25" xfId="20934"/>
    <cellStyle name="Check Cell 30 2 26" xfId="20935"/>
    <cellStyle name="Check Cell 30 2 27" xfId="20936"/>
    <cellStyle name="Check Cell 30 2 28" xfId="20937"/>
    <cellStyle name="Check Cell 30 2 29" xfId="20938"/>
    <cellStyle name="Check Cell 30 2 3" xfId="20939"/>
    <cellStyle name="Check Cell 30 2 3 2" xfId="20940"/>
    <cellStyle name="Check Cell 30 2 3 2 2" xfId="20941"/>
    <cellStyle name="Check Cell 30 2 3 3" xfId="20942"/>
    <cellStyle name="Check Cell 30 2 3 3 2" xfId="20943"/>
    <cellStyle name="Check Cell 30 2 3 4" xfId="20944"/>
    <cellStyle name="Check Cell 30 2 3 4 2" xfId="20945"/>
    <cellStyle name="Check Cell 30 2 3 5" xfId="20946"/>
    <cellStyle name="Check Cell 30 2 30" xfId="20947"/>
    <cellStyle name="Check Cell 30 2 31" xfId="20948"/>
    <cellStyle name="Check Cell 30 2 32" xfId="20949"/>
    <cellStyle name="Check Cell 30 2 33" xfId="20950"/>
    <cellStyle name="Check Cell 30 2 34" xfId="20951"/>
    <cellStyle name="Check Cell 30 2 35" xfId="20952"/>
    <cellStyle name="Check Cell 30 2 36" xfId="20953"/>
    <cellStyle name="Check Cell 30 2 37" xfId="20954"/>
    <cellStyle name="Check Cell 30 2 38" xfId="20955"/>
    <cellStyle name="Check Cell 30 2 39" xfId="20956"/>
    <cellStyle name="Check Cell 30 2 4" xfId="20957"/>
    <cellStyle name="Check Cell 30 2 4 2" xfId="20958"/>
    <cellStyle name="Check Cell 30 2 4 2 2" xfId="20959"/>
    <cellStyle name="Check Cell 30 2 4 3" xfId="20960"/>
    <cellStyle name="Check Cell 30 2 4 3 2" xfId="20961"/>
    <cellStyle name="Check Cell 30 2 4 4" xfId="20962"/>
    <cellStyle name="Check Cell 30 2 4 4 2" xfId="20963"/>
    <cellStyle name="Check Cell 30 2 4 5" xfId="20964"/>
    <cellStyle name="Check Cell 30 2 40" xfId="20965"/>
    <cellStyle name="Check Cell 30 2 41" xfId="20966"/>
    <cellStyle name="Check Cell 30 2 42" xfId="20967"/>
    <cellStyle name="Check Cell 30 2 43" xfId="20968"/>
    <cellStyle name="Check Cell 30 2 44" xfId="20969"/>
    <cellStyle name="Check Cell 30 2 45" xfId="20970"/>
    <cellStyle name="Check Cell 30 2 46" xfId="20971"/>
    <cellStyle name="Check Cell 30 2 47" xfId="20972"/>
    <cellStyle name="Check Cell 30 2 48" xfId="20973"/>
    <cellStyle name="Check Cell 30 2 49" xfId="20974"/>
    <cellStyle name="Check Cell 30 2 5" xfId="20975"/>
    <cellStyle name="Check Cell 30 2 5 2" xfId="20976"/>
    <cellStyle name="Check Cell 30 2 5 2 2" xfId="20977"/>
    <cellStyle name="Check Cell 30 2 5 3" xfId="20978"/>
    <cellStyle name="Check Cell 30 2 5 3 2" xfId="20979"/>
    <cellStyle name="Check Cell 30 2 5 4" xfId="20980"/>
    <cellStyle name="Check Cell 30 2 5 4 2" xfId="20981"/>
    <cellStyle name="Check Cell 30 2 5 5" xfId="20982"/>
    <cellStyle name="Check Cell 30 2 50" xfId="20983"/>
    <cellStyle name="Check Cell 30 2 51" xfId="20984"/>
    <cellStyle name="Check Cell 30 2 6" xfId="20985"/>
    <cellStyle name="Check Cell 30 2 6 2" xfId="20986"/>
    <cellStyle name="Check Cell 30 2 6 2 2" xfId="20987"/>
    <cellStyle name="Check Cell 30 2 6 3" xfId="20988"/>
    <cellStyle name="Check Cell 30 2 6 3 2" xfId="20989"/>
    <cellStyle name="Check Cell 30 2 6 4" xfId="20990"/>
    <cellStyle name="Check Cell 30 2 6 4 2" xfId="20991"/>
    <cellStyle name="Check Cell 30 2 6 5" xfId="20992"/>
    <cellStyle name="Check Cell 30 2 7" xfId="20993"/>
    <cellStyle name="Check Cell 30 2 7 2" xfId="20994"/>
    <cellStyle name="Check Cell 30 2 7 2 2" xfId="20995"/>
    <cellStyle name="Check Cell 30 2 7 3" xfId="20996"/>
    <cellStyle name="Check Cell 30 2 7 3 2" xfId="20997"/>
    <cellStyle name="Check Cell 30 2 7 4" xfId="20998"/>
    <cellStyle name="Check Cell 30 2 7 4 2" xfId="20999"/>
    <cellStyle name="Check Cell 30 2 7 5" xfId="21000"/>
    <cellStyle name="Check Cell 30 2 8" xfId="21001"/>
    <cellStyle name="Check Cell 30 2 8 2" xfId="21002"/>
    <cellStyle name="Check Cell 30 2 8 2 2" xfId="21003"/>
    <cellStyle name="Check Cell 30 2 8 3" xfId="21004"/>
    <cellStyle name="Check Cell 30 2 8 3 2" xfId="21005"/>
    <cellStyle name="Check Cell 30 2 8 4" xfId="21006"/>
    <cellStyle name="Check Cell 30 2 8 4 2" xfId="21007"/>
    <cellStyle name="Check Cell 30 2 8 5" xfId="21008"/>
    <cellStyle name="Check Cell 30 2 9" xfId="21009"/>
    <cellStyle name="Check Cell 30 2 9 2" xfId="21010"/>
    <cellStyle name="Check Cell 30 2 9 2 2" xfId="21011"/>
    <cellStyle name="Check Cell 30 2 9 3" xfId="21012"/>
    <cellStyle name="Check Cell 30 2 9 3 2" xfId="21013"/>
    <cellStyle name="Check Cell 30 2 9 4" xfId="21014"/>
    <cellStyle name="Check Cell 30 2 9 4 2" xfId="21015"/>
    <cellStyle name="Check Cell 30 2 9 5" xfId="21016"/>
    <cellStyle name="Check Cell 30 20" xfId="21017"/>
    <cellStyle name="Check Cell 30 20 2" xfId="21018"/>
    <cellStyle name="Check Cell 30 21" xfId="21019"/>
    <cellStyle name="Check Cell 30 21 2" xfId="21020"/>
    <cellStyle name="Check Cell 30 22" xfId="21021"/>
    <cellStyle name="Check Cell 30 22 2" xfId="21022"/>
    <cellStyle name="Check Cell 30 23" xfId="21023"/>
    <cellStyle name="Check Cell 30 23 2" xfId="21024"/>
    <cellStyle name="Check Cell 30 24" xfId="21025"/>
    <cellStyle name="Check Cell 30 25" xfId="21026"/>
    <cellStyle name="Check Cell 30 26" xfId="21027"/>
    <cellStyle name="Check Cell 30 27" xfId="21028"/>
    <cellStyle name="Check Cell 30 28" xfId="21029"/>
    <cellStyle name="Check Cell 30 29" xfId="21030"/>
    <cellStyle name="Check Cell 30 3" xfId="21031"/>
    <cellStyle name="Check Cell 30 3 10" xfId="21032"/>
    <cellStyle name="Check Cell 30 3 10 2" xfId="21033"/>
    <cellStyle name="Check Cell 30 3 10 2 2" xfId="21034"/>
    <cellStyle name="Check Cell 30 3 10 3" xfId="21035"/>
    <cellStyle name="Check Cell 30 3 10 3 2" xfId="21036"/>
    <cellStyle name="Check Cell 30 3 10 4" xfId="21037"/>
    <cellStyle name="Check Cell 30 3 10 4 2" xfId="21038"/>
    <cellStyle name="Check Cell 30 3 10 5" xfId="21039"/>
    <cellStyle name="Check Cell 30 3 11" xfId="21040"/>
    <cellStyle name="Check Cell 30 3 11 2" xfId="21041"/>
    <cellStyle name="Check Cell 30 3 11 2 2" xfId="21042"/>
    <cellStyle name="Check Cell 30 3 11 3" xfId="21043"/>
    <cellStyle name="Check Cell 30 3 11 3 2" xfId="21044"/>
    <cellStyle name="Check Cell 30 3 11 4" xfId="21045"/>
    <cellStyle name="Check Cell 30 3 11 4 2" xfId="21046"/>
    <cellStyle name="Check Cell 30 3 11 5" xfId="21047"/>
    <cellStyle name="Check Cell 30 3 12" xfId="21048"/>
    <cellStyle name="Check Cell 30 3 12 2" xfId="21049"/>
    <cellStyle name="Check Cell 30 3 12 2 2" xfId="21050"/>
    <cellStyle name="Check Cell 30 3 12 3" xfId="21051"/>
    <cellStyle name="Check Cell 30 3 12 3 2" xfId="21052"/>
    <cellStyle name="Check Cell 30 3 12 4" xfId="21053"/>
    <cellStyle name="Check Cell 30 3 12 4 2" xfId="21054"/>
    <cellStyle name="Check Cell 30 3 12 5" xfId="21055"/>
    <cellStyle name="Check Cell 30 3 13" xfId="21056"/>
    <cellStyle name="Check Cell 30 3 13 2" xfId="21057"/>
    <cellStyle name="Check Cell 30 3 13 2 2" xfId="21058"/>
    <cellStyle name="Check Cell 30 3 13 3" xfId="21059"/>
    <cellStyle name="Check Cell 30 3 13 3 2" xfId="21060"/>
    <cellStyle name="Check Cell 30 3 13 4" xfId="21061"/>
    <cellStyle name="Check Cell 30 3 13 4 2" xfId="21062"/>
    <cellStyle name="Check Cell 30 3 13 5" xfId="21063"/>
    <cellStyle name="Check Cell 30 3 14" xfId="21064"/>
    <cellStyle name="Check Cell 30 3 14 2" xfId="21065"/>
    <cellStyle name="Check Cell 30 3 14 2 2" xfId="21066"/>
    <cellStyle name="Check Cell 30 3 14 3" xfId="21067"/>
    <cellStyle name="Check Cell 30 3 14 3 2" xfId="21068"/>
    <cellStyle name="Check Cell 30 3 14 4" xfId="21069"/>
    <cellStyle name="Check Cell 30 3 14 4 2" xfId="21070"/>
    <cellStyle name="Check Cell 30 3 14 5" xfId="21071"/>
    <cellStyle name="Check Cell 30 3 15" xfId="21072"/>
    <cellStyle name="Check Cell 30 3 15 2" xfId="21073"/>
    <cellStyle name="Check Cell 30 3 16" xfId="21074"/>
    <cellStyle name="Check Cell 30 3 16 2" xfId="21075"/>
    <cellStyle name="Check Cell 30 3 17" xfId="21076"/>
    <cellStyle name="Check Cell 30 3 17 2" xfId="21077"/>
    <cellStyle name="Check Cell 30 3 18" xfId="21078"/>
    <cellStyle name="Check Cell 30 3 18 2" xfId="21079"/>
    <cellStyle name="Check Cell 30 3 19" xfId="21080"/>
    <cellStyle name="Check Cell 30 3 19 2" xfId="21081"/>
    <cellStyle name="Check Cell 30 3 2" xfId="21082"/>
    <cellStyle name="Check Cell 30 3 2 2" xfId="21083"/>
    <cellStyle name="Check Cell 30 3 2 2 2" xfId="21084"/>
    <cellStyle name="Check Cell 30 3 2 3" xfId="21085"/>
    <cellStyle name="Check Cell 30 3 2 3 2" xfId="21086"/>
    <cellStyle name="Check Cell 30 3 2 4" xfId="21087"/>
    <cellStyle name="Check Cell 30 3 2 4 2" xfId="21088"/>
    <cellStyle name="Check Cell 30 3 2 5" xfId="21089"/>
    <cellStyle name="Check Cell 30 3 20" xfId="21090"/>
    <cellStyle name="Check Cell 30 3 20 2" xfId="21091"/>
    <cellStyle name="Check Cell 30 3 21" xfId="21092"/>
    <cellStyle name="Check Cell 30 3 22" xfId="21093"/>
    <cellStyle name="Check Cell 30 3 23" xfId="21094"/>
    <cellStyle name="Check Cell 30 3 24" xfId="21095"/>
    <cellStyle name="Check Cell 30 3 25" xfId="21096"/>
    <cellStyle name="Check Cell 30 3 26" xfId="21097"/>
    <cellStyle name="Check Cell 30 3 27" xfId="21098"/>
    <cellStyle name="Check Cell 30 3 28" xfId="21099"/>
    <cellStyle name="Check Cell 30 3 29" xfId="21100"/>
    <cellStyle name="Check Cell 30 3 3" xfId="21101"/>
    <cellStyle name="Check Cell 30 3 3 2" xfId="21102"/>
    <cellStyle name="Check Cell 30 3 3 2 2" xfId="21103"/>
    <cellStyle name="Check Cell 30 3 3 3" xfId="21104"/>
    <cellStyle name="Check Cell 30 3 3 3 2" xfId="21105"/>
    <cellStyle name="Check Cell 30 3 3 4" xfId="21106"/>
    <cellStyle name="Check Cell 30 3 3 4 2" xfId="21107"/>
    <cellStyle name="Check Cell 30 3 3 5" xfId="21108"/>
    <cellStyle name="Check Cell 30 3 30" xfId="21109"/>
    <cellStyle name="Check Cell 30 3 31" xfId="21110"/>
    <cellStyle name="Check Cell 30 3 32" xfId="21111"/>
    <cellStyle name="Check Cell 30 3 33" xfId="21112"/>
    <cellStyle name="Check Cell 30 3 34" xfId="21113"/>
    <cellStyle name="Check Cell 30 3 35" xfId="21114"/>
    <cellStyle name="Check Cell 30 3 36" xfId="21115"/>
    <cellStyle name="Check Cell 30 3 37" xfId="21116"/>
    <cellStyle name="Check Cell 30 3 38" xfId="21117"/>
    <cellStyle name="Check Cell 30 3 39" xfId="21118"/>
    <cellStyle name="Check Cell 30 3 4" xfId="21119"/>
    <cellStyle name="Check Cell 30 3 4 2" xfId="21120"/>
    <cellStyle name="Check Cell 30 3 4 2 2" xfId="21121"/>
    <cellStyle name="Check Cell 30 3 4 3" xfId="21122"/>
    <cellStyle name="Check Cell 30 3 4 3 2" xfId="21123"/>
    <cellStyle name="Check Cell 30 3 4 4" xfId="21124"/>
    <cellStyle name="Check Cell 30 3 4 4 2" xfId="21125"/>
    <cellStyle name="Check Cell 30 3 4 5" xfId="21126"/>
    <cellStyle name="Check Cell 30 3 40" xfId="21127"/>
    <cellStyle name="Check Cell 30 3 41" xfId="21128"/>
    <cellStyle name="Check Cell 30 3 42" xfId="21129"/>
    <cellStyle name="Check Cell 30 3 43" xfId="21130"/>
    <cellStyle name="Check Cell 30 3 44" xfId="21131"/>
    <cellStyle name="Check Cell 30 3 45" xfId="21132"/>
    <cellStyle name="Check Cell 30 3 46" xfId="21133"/>
    <cellStyle name="Check Cell 30 3 47" xfId="21134"/>
    <cellStyle name="Check Cell 30 3 48" xfId="21135"/>
    <cellStyle name="Check Cell 30 3 49" xfId="21136"/>
    <cellStyle name="Check Cell 30 3 5" xfId="21137"/>
    <cellStyle name="Check Cell 30 3 5 2" xfId="21138"/>
    <cellStyle name="Check Cell 30 3 5 2 2" xfId="21139"/>
    <cellStyle name="Check Cell 30 3 5 3" xfId="21140"/>
    <cellStyle name="Check Cell 30 3 5 3 2" xfId="21141"/>
    <cellStyle name="Check Cell 30 3 5 4" xfId="21142"/>
    <cellStyle name="Check Cell 30 3 5 4 2" xfId="21143"/>
    <cellStyle name="Check Cell 30 3 5 5" xfId="21144"/>
    <cellStyle name="Check Cell 30 3 50" xfId="21145"/>
    <cellStyle name="Check Cell 30 3 51" xfId="21146"/>
    <cellStyle name="Check Cell 30 3 6" xfId="21147"/>
    <cellStyle name="Check Cell 30 3 6 2" xfId="21148"/>
    <cellStyle name="Check Cell 30 3 6 2 2" xfId="21149"/>
    <cellStyle name="Check Cell 30 3 6 3" xfId="21150"/>
    <cellStyle name="Check Cell 30 3 6 3 2" xfId="21151"/>
    <cellStyle name="Check Cell 30 3 6 4" xfId="21152"/>
    <cellStyle name="Check Cell 30 3 6 4 2" xfId="21153"/>
    <cellStyle name="Check Cell 30 3 6 5" xfId="21154"/>
    <cellStyle name="Check Cell 30 3 7" xfId="21155"/>
    <cellStyle name="Check Cell 30 3 7 2" xfId="21156"/>
    <cellStyle name="Check Cell 30 3 7 2 2" xfId="21157"/>
    <cellStyle name="Check Cell 30 3 7 3" xfId="21158"/>
    <cellStyle name="Check Cell 30 3 7 3 2" xfId="21159"/>
    <cellStyle name="Check Cell 30 3 7 4" xfId="21160"/>
    <cellStyle name="Check Cell 30 3 7 4 2" xfId="21161"/>
    <cellStyle name="Check Cell 30 3 7 5" xfId="21162"/>
    <cellStyle name="Check Cell 30 3 8" xfId="21163"/>
    <cellStyle name="Check Cell 30 3 8 2" xfId="21164"/>
    <cellStyle name="Check Cell 30 3 8 2 2" xfId="21165"/>
    <cellStyle name="Check Cell 30 3 8 3" xfId="21166"/>
    <cellStyle name="Check Cell 30 3 8 3 2" xfId="21167"/>
    <cellStyle name="Check Cell 30 3 8 4" xfId="21168"/>
    <cellStyle name="Check Cell 30 3 8 4 2" xfId="21169"/>
    <cellStyle name="Check Cell 30 3 8 5" xfId="21170"/>
    <cellStyle name="Check Cell 30 3 9" xfId="21171"/>
    <cellStyle name="Check Cell 30 3 9 2" xfId="21172"/>
    <cellStyle name="Check Cell 30 3 9 2 2" xfId="21173"/>
    <cellStyle name="Check Cell 30 3 9 3" xfId="21174"/>
    <cellStyle name="Check Cell 30 3 9 3 2" xfId="21175"/>
    <cellStyle name="Check Cell 30 3 9 4" xfId="21176"/>
    <cellStyle name="Check Cell 30 3 9 4 2" xfId="21177"/>
    <cellStyle name="Check Cell 30 3 9 5" xfId="21178"/>
    <cellStyle name="Check Cell 30 30" xfId="21179"/>
    <cellStyle name="Check Cell 30 31" xfId="21180"/>
    <cellStyle name="Check Cell 30 32" xfId="21181"/>
    <cellStyle name="Check Cell 30 33" xfId="21182"/>
    <cellStyle name="Check Cell 30 34" xfId="21183"/>
    <cellStyle name="Check Cell 30 35" xfId="21184"/>
    <cellStyle name="Check Cell 30 36" xfId="21185"/>
    <cellStyle name="Check Cell 30 37" xfId="21186"/>
    <cellStyle name="Check Cell 30 38" xfId="21187"/>
    <cellStyle name="Check Cell 30 39" xfId="21188"/>
    <cellStyle name="Check Cell 30 4" xfId="21189"/>
    <cellStyle name="Check Cell 30 4 10" xfId="21190"/>
    <cellStyle name="Check Cell 30 4 10 2" xfId="21191"/>
    <cellStyle name="Check Cell 30 4 10 2 2" xfId="21192"/>
    <cellStyle name="Check Cell 30 4 10 3" xfId="21193"/>
    <cellStyle name="Check Cell 30 4 10 3 2" xfId="21194"/>
    <cellStyle name="Check Cell 30 4 10 4" xfId="21195"/>
    <cellStyle name="Check Cell 30 4 10 4 2" xfId="21196"/>
    <cellStyle name="Check Cell 30 4 10 5" xfId="21197"/>
    <cellStyle name="Check Cell 30 4 11" xfId="21198"/>
    <cellStyle name="Check Cell 30 4 11 2" xfId="21199"/>
    <cellStyle name="Check Cell 30 4 11 2 2" xfId="21200"/>
    <cellStyle name="Check Cell 30 4 11 3" xfId="21201"/>
    <cellStyle name="Check Cell 30 4 11 3 2" xfId="21202"/>
    <cellStyle name="Check Cell 30 4 11 4" xfId="21203"/>
    <cellStyle name="Check Cell 30 4 11 4 2" xfId="21204"/>
    <cellStyle name="Check Cell 30 4 11 5" xfId="21205"/>
    <cellStyle name="Check Cell 30 4 12" xfId="21206"/>
    <cellStyle name="Check Cell 30 4 12 2" xfId="21207"/>
    <cellStyle name="Check Cell 30 4 12 2 2" xfId="21208"/>
    <cellStyle name="Check Cell 30 4 12 3" xfId="21209"/>
    <cellStyle name="Check Cell 30 4 12 3 2" xfId="21210"/>
    <cellStyle name="Check Cell 30 4 12 4" xfId="21211"/>
    <cellStyle name="Check Cell 30 4 12 4 2" xfId="21212"/>
    <cellStyle name="Check Cell 30 4 12 5" xfId="21213"/>
    <cellStyle name="Check Cell 30 4 13" xfId="21214"/>
    <cellStyle name="Check Cell 30 4 13 2" xfId="21215"/>
    <cellStyle name="Check Cell 30 4 13 2 2" xfId="21216"/>
    <cellStyle name="Check Cell 30 4 13 3" xfId="21217"/>
    <cellStyle name="Check Cell 30 4 13 3 2" xfId="21218"/>
    <cellStyle name="Check Cell 30 4 13 4" xfId="21219"/>
    <cellStyle name="Check Cell 30 4 13 4 2" xfId="21220"/>
    <cellStyle name="Check Cell 30 4 13 5" xfId="21221"/>
    <cellStyle name="Check Cell 30 4 14" xfId="21222"/>
    <cellStyle name="Check Cell 30 4 14 2" xfId="21223"/>
    <cellStyle name="Check Cell 30 4 14 2 2" xfId="21224"/>
    <cellStyle name="Check Cell 30 4 14 3" xfId="21225"/>
    <cellStyle name="Check Cell 30 4 14 3 2" xfId="21226"/>
    <cellStyle name="Check Cell 30 4 14 4" xfId="21227"/>
    <cellStyle name="Check Cell 30 4 14 4 2" xfId="21228"/>
    <cellStyle name="Check Cell 30 4 14 5" xfId="21229"/>
    <cellStyle name="Check Cell 30 4 15" xfId="21230"/>
    <cellStyle name="Check Cell 30 4 15 2" xfId="21231"/>
    <cellStyle name="Check Cell 30 4 16" xfId="21232"/>
    <cellStyle name="Check Cell 30 4 16 2" xfId="21233"/>
    <cellStyle name="Check Cell 30 4 17" xfId="21234"/>
    <cellStyle name="Check Cell 30 4 17 2" xfId="21235"/>
    <cellStyle name="Check Cell 30 4 18" xfId="21236"/>
    <cellStyle name="Check Cell 30 4 18 2" xfId="21237"/>
    <cellStyle name="Check Cell 30 4 19" xfId="21238"/>
    <cellStyle name="Check Cell 30 4 19 2" xfId="21239"/>
    <cellStyle name="Check Cell 30 4 2" xfId="21240"/>
    <cellStyle name="Check Cell 30 4 2 2" xfId="21241"/>
    <cellStyle name="Check Cell 30 4 2 2 2" xfId="21242"/>
    <cellStyle name="Check Cell 30 4 2 3" xfId="21243"/>
    <cellStyle name="Check Cell 30 4 2 3 2" xfId="21244"/>
    <cellStyle name="Check Cell 30 4 2 4" xfId="21245"/>
    <cellStyle name="Check Cell 30 4 2 4 2" xfId="21246"/>
    <cellStyle name="Check Cell 30 4 2 5" xfId="21247"/>
    <cellStyle name="Check Cell 30 4 20" xfId="21248"/>
    <cellStyle name="Check Cell 30 4 20 2" xfId="21249"/>
    <cellStyle name="Check Cell 30 4 21" xfId="21250"/>
    <cellStyle name="Check Cell 30 4 22" xfId="21251"/>
    <cellStyle name="Check Cell 30 4 23" xfId="21252"/>
    <cellStyle name="Check Cell 30 4 24" xfId="21253"/>
    <cellStyle name="Check Cell 30 4 25" xfId="21254"/>
    <cellStyle name="Check Cell 30 4 26" xfId="21255"/>
    <cellStyle name="Check Cell 30 4 27" xfId="21256"/>
    <cellStyle name="Check Cell 30 4 28" xfId="21257"/>
    <cellStyle name="Check Cell 30 4 29" xfId="21258"/>
    <cellStyle name="Check Cell 30 4 3" xfId="21259"/>
    <cellStyle name="Check Cell 30 4 3 2" xfId="21260"/>
    <cellStyle name="Check Cell 30 4 3 2 2" xfId="21261"/>
    <cellStyle name="Check Cell 30 4 3 3" xfId="21262"/>
    <cellStyle name="Check Cell 30 4 3 3 2" xfId="21263"/>
    <cellStyle name="Check Cell 30 4 3 4" xfId="21264"/>
    <cellStyle name="Check Cell 30 4 3 4 2" xfId="21265"/>
    <cellStyle name="Check Cell 30 4 3 5" xfId="21266"/>
    <cellStyle name="Check Cell 30 4 30" xfId="21267"/>
    <cellStyle name="Check Cell 30 4 31" xfId="21268"/>
    <cellStyle name="Check Cell 30 4 32" xfId="21269"/>
    <cellStyle name="Check Cell 30 4 33" xfId="21270"/>
    <cellStyle name="Check Cell 30 4 34" xfId="21271"/>
    <cellStyle name="Check Cell 30 4 35" xfId="21272"/>
    <cellStyle name="Check Cell 30 4 36" xfId="21273"/>
    <cellStyle name="Check Cell 30 4 37" xfId="21274"/>
    <cellStyle name="Check Cell 30 4 38" xfId="21275"/>
    <cellStyle name="Check Cell 30 4 39" xfId="21276"/>
    <cellStyle name="Check Cell 30 4 4" xfId="21277"/>
    <cellStyle name="Check Cell 30 4 4 2" xfId="21278"/>
    <cellStyle name="Check Cell 30 4 4 2 2" xfId="21279"/>
    <cellStyle name="Check Cell 30 4 4 3" xfId="21280"/>
    <cellStyle name="Check Cell 30 4 4 3 2" xfId="21281"/>
    <cellStyle name="Check Cell 30 4 4 4" xfId="21282"/>
    <cellStyle name="Check Cell 30 4 4 4 2" xfId="21283"/>
    <cellStyle name="Check Cell 30 4 4 5" xfId="21284"/>
    <cellStyle name="Check Cell 30 4 40" xfId="21285"/>
    <cellStyle name="Check Cell 30 4 41" xfId="21286"/>
    <cellStyle name="Check Cell 30 4 42" xfId="21287"/>
    <cellStyle name="Check Cell 30 4 43" xfId="21288"/>
    <cellStyle name="Check Cell 30 4 44" xfId="21289"/>
    <cellStyle name="Check Cell 30 4 45" xfId="21290"/>
    <cellStyle name="Check Cell 30 4 46" xfId="21291"/>
    <cellStyle name="Check Cell 30 4 47" xfId="21292"/>
    <cellStyle name="Check Cell 30 4 48" xfId="21293"/>
    <cellStyle name="Check Cell 30 4 49" xfId="21294"/>
    <cellStyle name="Check Cell 30 4 5" xfId="21295"/>
    <cellStyle name="Check Cell 30 4 5 2" xfId="21296"/>
    <cellStyle name="Check Cell 30 4 5 2 2" xfId="21297"/>
    <cellStyle name="Check Cell 30 4 5 3" xfId="21298"/>
    <cellStyle name="Check Cell 30 4 5 3 2" xfId="21299"/>
    <cellStyle name="Check Cell 30 4 5 4" xfId="21300"/>
    <cellStyle name="Check Cell 30 4 5 4 2" xfId="21301"/>
    <cellStyle name="Check Cell 30 4 5 5" xfId="21302"/>
    <cellStyle name="Check Cell 30 4 50" xfId="21303"/>
    <cellStyle name="Check Cell 30 4 51" xfId="21304"/>
    <cellStyle name="Check Cell 30 4 6" xfId="21305"/>
    <cellStyle name="Check Cell 30 4 6 2" xfId="21306"/>
    <cellStyle name="Check Cell 30 4 6 2 2" xfId="21307"/>
    <cellStyle name="Check Cell 30 4 6 3" xfId="21308"/>
    <cellStyle name="Check Cell 30 4 6 3 2" xfId="21309"/>
    <cellStyle name="Check Cell 30 4 6 4" xfId="21310"/>
    <cellStyle name="Check Cell 30 4 6 4 2" xfId="21311"/>
    <cellStyle name="Check Cell 30 4 6 5" xfId="21312"/>
    <cellStyle name="Check Cell 30 4 7" xfId="21313"/>
    <cellStyle name="Check Cell 30 4 7 2" xfId="21314"/>
    <cellStyle name="Check Cell 30 4 7 2 2" xfId="21315"/>
    <cellStyle name="Check Cell 30 4 7 3" xfId="21316"/>
    <cellStyle name="Check Cell 30 4 7 3 2" xfId="21317"/>
    <cellStyle name="Check Cell 30 4 7 4" xfId="21318"/>
    <cellStyle name="Check Cell 30 4 7 4 2" xfId="21319"/>
    <cellStyle name="Check Cell 30 4 7 5" xfId="21320"/>
    <cellStyle name="Check Cell 30 4 8" xfId="21321"/>
    <cellStyle name="Check Cell 30 4 8 2" xfId="21322"/>
    <cellStyle name="Check Cell 30 4 8 2 2" xfId="21323"/>
    <cellStyle name="Check Cell 30 4 8 3" xfId="21324"/>
    <cellStyle name="Check Cell 30 4 8 3 2" xfId="21325"/>
    <cellStyle name="Check Cell 30 4 8 4" xfId="21326"/>
    <cellStyle name="Check Cell 30 4 8 4 2" xfId="21327"/>
    <cellStyle name="Check Cell 30 4 8 5" xfId="21328"/>
    <cellStyle name="Check Cell 30 4 9" xfId="21329"/>
    <cellStyle name="Check Cell 30 4 9 2" xfId="21330"/>
    <cellStyle name="Check Cell 30 4 9 2 2" xfId="21331"/>
    <cellStyle name="Check Cell 30 4 9 3" xfId="21332"/>
    <cellStyle name="Check Cell 30 4 9 3 2" xfId="21333"/>
    <cellStyle name="Check Cell 30 4 9 4" xfId="21334"/>
    <cellStyle name="Check Cell 30 4 9 4 2" xfId="21335"/>
    <cellStyle name="Check Cell 30 4 9 5" xfId="21336"/>
    <cellStyle name="Check Cell 30 40" xfId="21337"/>
    <cellStyle name="Check Cell 30 41" xfId="21338"/>
    <cellStyle name="Check Cell 30 42" xfId="21339"/>
    <cellStyle name="Check Cell 30 43" xfId="21340"/>
    <cellStyle name="Check Cell 30 44" xfId="21341"/>
    <cellStyle name="Check Cell 30 45" xfId="21342"/>
    <cellStyle name="Check Cell 30 46" xfId="21343"/>
    <cellStyle name="Check Cell 30 47" xfId="21344"/>
    <cellStyle name="Check Cell 30 48" xfId="21345"/>
    <cellStyle name="Check Cell 30 49" xfId="21346"/>
    <cellStyle name="Check Cell 30 5" xfId="21347"/>
    <cellStyle name="Check Cell 30 5 2" xfId="21348"/>
    <cellStyle name="Check Cell 30 5 2 2" xfId="21349"/>
    <cellStyle name="Check Cell 30 5 3" xfId="21350"/>
    <cellStyle name="Check Cell 30 5 3 2" xfId="21351"/>
    <cellStyle name="Check Cell 30 5 4" xfId="21352"/>
    <cellStyle name="Check Cell 30 5 4 2" xfId="21353"/>
    <cellStyle name="Check Cell 30 5 5" xfId="21354"/>
    <cellStyle name="Check Cell 30 50" xfId="21355"/>
    <cellStyle name="Check Cell 30 51" xfId="21356"/>
    <cellStyle name="Check Cell 30 52" xfId="21357"/>
    <cellStyle name="Check Cell 30 53" xfId="21358"/>
    <cellStyle name="Check Cell 30 54" xfId="21359"/>
    <cellStyle name="Check Cell 30 6" xfId="21360"/>
    <cellStyle name="Check Cell 30 6 2" xfId="21361"/>
    <cellStyle name="Check Cell 30 6 2 2" xfId="21362"/>
    <cellStyle name="Check Cell 30 6 3" xfId="21363"/>
    <cellStyle name="Check Cell 30 6 3 2" xfId="21364"/>
    <cellStyle name="Check Cell 30 6 4" xfId="21365"/>
    <cellStyle name="Check Cell 30 6 4 2" xfId="21366"/>
    <cellStyle name="Check Cell 30 6 5" xfId="21367"/>
    <cellStyle name="Check Cell 30 7" xfId="21368"/>
    <cellStyle name="Check Cell 30 7 2" xfId="21369"/>
    <cellStyle name="Check Cell 30 7 2 2" xfId="21370"/>
    <cellStyle name="Check Cell 30 7 3" xfId="21371"/>
    <cellStyle name="Check Cell 30 7 3 2" xfId="21372"/>
    <cellStyle name="Check Cell 30 7 4" xfId="21373"/>
    <cellStyle name="Check Cell 30 7 4 2" xfId="21374"/>
    <cellStyle name="Check Cell 30 7 5" xfId="21375"/>
    <cellStyle name="Check Cell 30 8" xfId="21376"/>
    <cellStyle name="Check Cell 30 8 2" xfId="21377"/>
    <cellStyle name="Check Cell 30 8 2 2" xfId="21378"/>
    <cellStyle name="Check Cell 30 8 3" xfId="21379"/>
    <cellStyle name="Check Cell 30 8 3 2" xfId="21380"/>
    <cellStyle name="Check Cell 30 8 4" xfId="21381"/>
    <cellStyle name="Check Cell 30 8 4 2" xfId="21382"/>
    <cellStyle name="Check Cell 30 8 5" xfId="21383"/>
    <cellStyle name="Check Cell 30 9" xfId="21384"/>
    <cellStyle name="Check Cell 30 9 2" xfId="21385"/>
    <cellStyle name="Check Cell 30 9 2 2" xfId="21386"/>
    <cellStyle name="Check Cell 30 9 3" xfId="21387"/>
    <cellStyle name="Check Cell 30 9 3 2" xfId="21388"/>
    <cellStyle name="Check Cell 30 9 4" xfId="21389"/>
    <cellStyle name="Check Cell 30 9 4 2" xfId="21390"/>
    <cellStyle name="Check Cell 30 9 5" xfId="21391"/>
    <cellStyle name="Check Cell 31" xfId="21392"/>
    <cellStyle name="Check Cell 32" xfId="21393"/>
    <cellStyle name="Check Cell 33" xfId="34261"/>
    <cellStyle name="Check Cell 4" xfId="21394"/>
    <cellStyle name="Check Cell 4 10" xfId="21395"/>
    <cellStyle name="Check Cell 4 10 2" xfId="21396"/>
    <cellStyle name="Check Cell 4 10 2 2" xfId="21397"/>
    <cellStyle name="Check Cell 4 10 3" xfId="21398"/>
    <cellStyle name="Check Cell 4 10 3 2" xfId="21399"/>
    <cellStyle name="Check Cell 4 10 4" xfId="21400"/>
    <cellStyle name="Check Cell 4 10 4 2" xfId="21401"/>
    <cellStyle name="Check Cell 4 10 5" xfId="21402"/>
    <cellStyle name="Check Cell 4 11" xfId="21403"/>
    <cellStyle name="Check Cell 4 11 2" xfId="21404"/>
    <cellStyle name="Check Cell 4 11 2 2" xfId="21405"/>
    <cellStyle name="Check Cell 4 11 3" xfId="21406"/>
    <cellStyle name="Check Cell 4 11 3 2" xfId="21407"/>
    <cellStyle name="Check Cell 4 11 4" xfId="21408"/>
    <cellStyle name="Check Cell 4 11 4 2" xfId="21409"/>
    <cellStyle name="Check Cell 4 11 5" xfId="21410"/>
    <cellStyle name="Check Cell 4 12" xfId="21411"/>
    <cellStyle name="Check Cell 4 12 2" xfId="21412"/>
    <cellStyle name="Check Cell 4 12 2 2" xfId="21413"/>
    <cellStyle name="Check Cell 4 12 3" xfId="21414"/>
    <cellStyle name="Check Cell 4 12 3 2" xfId="21415"/>
    <cellStyle name="Check Cell 4 12 4" xfId="21416"/>
    <cellStyle name="Check Cell 4 12 4 2" xfId="21417"/>
    <cellStyle name="Check Cell 4 12 5" xfId="21418"/>
    <cellStyle name="Check Cell 4 13" xfId="21419"/>
    <cellStyle name="Check Cell 4 13 2" xfId="21420"/>
    <cellStyle name="Check Cell 4 13 2 2" xfId="21421"/>
    <cellStyle name="Check Cell 4 13 3" xfId="21422"/>
    <cellStyle name="Check Cell 4 13 3 2" xfId="21423"/>
    <cellStyle name="Check Cell 4 13 4" xfId="21424"/>
    <cellStyle name="Check Cell 4 13 4 2" xfId="21425"/>
    <cellStyle name="Check Cell 4 13 5" xfId="21426"/>
    <cellStyle name="Check Cell 4 14" xfId="21427"/>
    <cellStyle name="Check Cell 4 14 2" xfId="21428"/>
    <cellStyle name="Check Cell 4 14 2 2" xfId="21429"/>
    <cellStyle name="Check Cell 4 14 3" xfId="21430"/>
    <cellStyle name="Check Cell 4 14 3 2" xfId="21431"/>
    <cellStyle name="Check Cell 4 14 4" xfId="21432"/>
    <cellStyle name="Check Cell 4 14 4 2" xfId="21433"/>
    <cellStyle name="Check Cell 4 14 5" xfId="21434"/>
    <cellStyle name="Check Cell 4 15" xfId="21435"/>
    <cellStyle name="Check Cell 4 15 2" xfId="21436"/>
    <cellStyle name="Check Cell 4 15 2 2" xfId="21437"/>
    <cellStyle name="Check Cell 4 15 3" xfId="21438"/>
    <cellStyle name="Check Cell 4 15 3 2" xfId="21439"/>
    <cellStyle name="Check Cell 4 15 4" xfId="21440"/>
    <cellStyle name="Check Cell 4 15 4 2" xfId="21441"/>
    <cellStyle name="Check Cell 4 15 5" xfId="21442"/>
    <cellStyle name="Check Cell 4 16" xfId="21443"/>
    <cellStyle name="Check Cell 4 16 2" xfId="21444"/>
    <cellStyle name="Check Cell 4 16 2 2" xfId="21445"/>
    <cellStyle name="Check Cell 4 16 3" xfId="21446"/>
    <cellStyle name="Check Cell 4 16 3 2" xfId="21447"/>
    <cellStyle name="Check Cell 4 16 4" xfId="21448"/>
    <cellStyle name="Check Cell 4 16 4 2" xfId="21449"/>
    <cellStyle name="Check Cell 4 16 5" xfId="21450"/>
    <cellStyle name="Check Cell 4 17" xfId="21451"/>
    <cellStyle name="Check Cell 4 17 2" xfId="21452"/>
    <cellStyle name="Check Cell 4 17 2 2" xfId="21453"/>
    <cellStyle name="Check Cell 4 17 3" xfId="21454"/>
    <cellStyle name="Check Cell 4 17 3 2" xfId="21455"/>
    <cellStyle name="Check Cell 4 17 4" xfId="21456"/>
    <cellStyle name="Check Cell 4 17 4 2" xfId="21457"/>
    <cellStyle name="Check Cell 4 17 5" xfId="21458"/>
    <cellStyle name="Check Cell 4 18" xfId="21459"/>
    <cellStyle name="Check Cell 4 18 2" xfId="21460"/>
    <cellStyle name="Check Cell 4 19" xfId="21461"/>
    <cellStyle name="Check Cell 4 19 2" xfId="21462"/>
    <cellStyle name="Check Cell 4 2" xfId="21463"/>
    <cellStyle name="Check Cell 4 2 10" xfId="21464"/>
    <cellStyle name="Check Cell 4 2 10 2" xfId="21465"/>
    <cellStyle name="Check Cell 4 2 10 2 2" xfId="21466"/>
    <cellStyle name="Check Cell 4 2 10 3" xfId="21467"/>
    <cellStyle name="Check Cell 4 2 10 3 2" xfId="21468"/>
    <cellStyle name="Check Cell 4 2 10 4" xfId="21469"/>
    <cellStyle name="Check Cell 4 2 10 4 2" xfId="21470"/>
    <cellStyle name="Check Cell 4 2 10 5" xfId="21471"/>
    <cellStyle name="Check Cell 4 2 11" xfId="21472"/>
    <cellStyle name="Check Cell 4 2 11 2" xfId="21473"/>
    <cellStyle name="Check Cell 4 2 11 2 2" xfId="21474"/>
    <cellStyle name="Check Cell 4 2 11 3" xfId="21475"/>
    <cellStyle name="Check Cell 4 2 11 3 2" xfId="21476"/>
    <cellStyle name="Check Cell 4 2 11 4" xfId="21477"/>
    <cellStyle name="Check Cell 4 2 11 4 2" xfId="21478"/>
    <cellStyle name="Check Cell 4 2 11 5" xfId="21479"/>
    <cellStyle name="Check Cell 4 2 12" xfId="21480"/>
    <cellStyle name="Check Cell 4 2 12 2" xfId="21481"/>
    <cellStyle name="Check Cell 4 2 12 2 2" xfId="21482"/>
    <cellStyle name="Check Cell 4 2 12 3" xfId="21483"/>
    <cellStyle name="Check Cell 4 2 12 3 2" xfId="21484"/>
    <cellStyle name="Check Cell 4 2 12 4" xfId="21485"/>
    <cellStyle name="Check Cell 4 2 12 4 2" xfId="21486"/>
    <cellStyle name="Check Cell 4 2 12 5" xfId="21487"/>
    <cellStyle name="Check Cell 4 2 13" xfId="21488"/>
    <cellStyle name="Check Cell 4 2 13 2" xfId="21489"/>
    <cellStyle name="Check Cell 4 2 13 2 2" xfId="21490"/>
    <cellStyle name="Check Cell 4 2 13 3" xfId="21491"/>
    <cellStyle name="Check Cell 4 2 13 3 2" xfId="21492"/>
    <cellStyle name="Check Cell 4 2 13 4" xfId="21493"/>
    <cellStyle name="Check Cell 4 2 13 4 2" xfId="21494"/>
    <cellStyle name="Check Cell 4 2 13 5" xfId="21495"/>
    <cellStyle name="Check Cell 4 2 14" xfId="21496"/>
    <cellStyle name="Check Cell 4 2 14 2" xfId="21497"/>
    <cellStyle name="Check Cell 4 2 14 2 2" xfId="21498"/>
    <cellStyle name="Check Cell 4 2 14 3" xfId="21499"/>
    <cellStyle name="Check Cell 4 2 14 3 2" xfId="21500"/>
    <cellStyle name="Check Cell 4 2 14 4" xfId="21501"/>
    <cellStyle name="Check Cell 4 2 14 4 2" xfId="21502"/>
    <cellStyle name="Check Cell 4 2 14 5" xfId="21503"/>
    <cellStyle name="Check Cell 4 2 15" xfId="21504"/>
    <cellStyle name="Check Cell 4 2 15 2" xfId="21505"/>
    <cellStyle name="Check Cell 4 2 16" xfId="21506"/>
    <cellStyle name="Check Cell 4 2 16 2" xfId="21507"/>
    <cellStyle name="Check Cell 4 2 17" xfId="21508"/>
    <cellStyle name="Check Cell 4 2 17 2" xfId="21509"/>
    <cellStyle name="Check Cell 4 2 18" xfId="21510"/>
    <cellStyle name="Check Cell 4 2 18 2" xfId="21511"/>
    <cellStyle name="Check Cell 4 2 19" xfId="21512"/>
    <cellStyle name="Check Cell 4 2 19 2" xfId="21513"/>
    <cellStyle name="Check Cell 4 2 2" xfId="21514"/>
    <cellStyle name="Check Cell 4 2 2 2" xfId="21515"/>
    <cellStyle name="Check Cell 4 2 2 2 2" xfId="21516"/>
    <cellStyle name="Check Cell 4 2 2 3" xfId="21517"/>
    <cellStyle name="Check Cell 4 2 2 3 2" xfId="21518"/>
    <cellStyle name="Check Cell 4 2 2 4" xfId="21519"/>
    <cellStyle name="Check Cell 4 2 2 4 2" xfId="21520"/>
    <cellStyle name="Check Cell 4 2 2 5" xfId="21521"/>
    <cellStyle name="Check Cell 4 2 20" xfId="21522"/>
    <cellStyle name="Check Cell 4 2 21" xfId="21523"/>
    <cellStyle name="Check Cell 4 2 22" xfId="21524"/>
    <cellStyle name="Check Cell 4 2 23" xfId="21525"/>
    <cellStyle name="Check Cell 4 2 24" xfId="21526"/>
    <cellStyle name="Check Cell 4 2 25" xfId="21527"/>
    <cellStyle name="Check Cell 4 2 26" xfId="21528"/>
    <cellStyle name="Check Cell 4 2 27" xfId="21529"/>
    <cellStyle name="Check Cell 4 2 28" xfId="21530"/>
    <cellStyle name="Check Cell 4 2 29" xfId="21531"/>
    <cellStyle name="Check Cell 4 2 3" xfId="21532"/>
    <cellStyle name="Check Cell 4 2 3 2" xfId="21533"/>
    <cellStyle name="Check Cell 4 2 3 2 2" xfId="21534"/>
    <cellStyle name="Check Cell 4 2 3 3" xfId="21535"/>
    <cellStyle name="Check Cell 4 2 3 3 2" xfId="21536"/>
    <cellStyle name="Check Cell 4 2 3 4" xfId="21537"/>
    <cellStyle name="Check Cell 4 2 3 4 2" xfId="21538"/>
    <cellStyle name="Check Cell 4 2 3 5" xfId="21539"/>
    <cellStyle name="Check Cell 4 2 30" xfId="21540"/>
    <cellStyle name="Check Cell 4 2 31" xfId="21541"/>
    <cellStyle name="Check Cell 4 2 32" xfId="21542"/>
    <cellStyle name="Check Cell 4 2 33" xfId="21543"/>
    <cellStyle name="Check Cell 4 2 34" xfId="21544"/>
    <cellStyle name="Check Cell 4 2 35" xfId="21545"/>
    <cellStyle name="Check Cell 4 2 36" xfId="21546"/>
    <cellStyle name="Check Cell 4 2 37" xfId="21547"/>
    <cellStyle name="Check Cell 4 2 38" xfId="21548"/>
    <cellStyle name="Check Cell 4 2 39" xfId="21549"/>
    <cellStyle name="Check Cell 4 2 4" xfId="21550"/>
    <cellStyle name="Check Cell 4 2 4 2" xfId="21551"/>
    <cellStyle name="Check Cell 4 2 4 2 2" xfId="21552"/>
    <cellStyle name="Check Cell 4 2 4 3" xfId="21553"/>
    <cellStyle name="Check Cell 4 2 4 3 2" xfId="21554"/>
    <cellStyle name="Check Cell 4 2 4 4" xfId="21555"/>
    <cellStyle name="Check Cell 4 2 4 4 2" xfId="21556"/>
    <cellStyle name="Check Cell 4 2 4 5" xfId="21557"/>
    <cellStyle name="Check Cell 4 2 40" xfId="21558"/>
    <cellStyle name="Check Cell 4 2 41" xfId="21559"/>
    <cellStyle name="Check Cell 4 2 42" xfId="21560"/>
    <cellStyle name="Check Cell 4 2 43" xfId="21561"/>
    <cellStyle name="Check Cell 4 2 44" xfId="21562"/>
    <cellStyle name="Check Cell 4 2 45" xfId="21563"/>
    <cellStyle name="Check Cell 4 2 46" xfId="21564"/>
    <cellStyle name="Check Cell 4 2 47" xfId="21565"/>
    <cellStyle name="Check Cell 4 2 48" xfId="21566"/>
    <cellStyle name="Check Cell 4 2 49" xfId="21567"/>
    <cellStyle name="Check Cell 4 2 5" xfId="21568"/>
    <cellStyle name="Check Cell 4 2 5 2" xfId="21569"/>
    <cellStyle name="Check Cell 4 2 5 2 2" xfId="21570"/>
    <cellStyle name="Check Cell 4 2 5 3" xfId="21571"/>
    <cellStyle name="Check Cell 4 2 5 3 2" xfId="21572"/>
    <cellStyle name="Check Cell 4 2 5 4" xfId="21573"/>
    <cellStyle name="Check Cell 4 2 5 4 2" xfId="21574"/>
    <cellStyle name="Check Cell 4 2 5 5" xfId="21575"/>
    <cellStyle name="Check Cell 4 2 50" xfId="21576"/>
    <cellStyle name="Check Cell 4 2 51" xfId="21577"/>
    <cellStyle name="Check Cell 4 2 6" xfId="21578"/>
    <cellStyle name="Check Cell 4 2 6 2" xfId="21579"/>
    <cellStyle name="Check Cell 4 2 6 2 2" xfId="21580"/>
    <cellStyle name="Check Cell 4 2 6 3" xfId="21581"/>
    <cellStyle name="Check Cell 4 2 6 3 2" xfId="21582"/>
    <cellStyle name="Check Cell 4 2 6 4" xfId="21583"/>
    <cellStyle name="Check Cell 4 2 6 4 2" xfId="21584"/>
    <cellStyle name="Check Cell 4 2 6 5" xfId="21585"/>
    <cellStyle name="Check Cell 4 2 7" xfId="21586"/>
    <cellStyle name="Check Cell 4 2 7 2" xfId="21587"/>
    <cellStyle name="Check Cell 4 2 7 2 2" xfId="21588"/>
    <cellStyle name="Check Cell 4 2 7 3" xfId="21589"/>
    <cellStyle name="Check Cell 4 2 7 3 2" xfId="21590"/>
    <cellStyle name="Check Cell 4 2 7 4" xfId="21591"/>
    <cellStyle name="Check Cell 4 2 7 4 2" xfId="21592"/>
    <cellStyle name="Check Cell 4 2 7 5" xfId="21593"/>
    <cellStyle name="Check Cell 4 2 8" xfId="21594"/>
    <cellStyle name="Check Cell 4 2 8 2" xfId="21595"/>
    <cellStyle name="Check Cell 4 2 8 2 2" xfId="21596"/>
    <cellStyle name="Check Cell 4 2 8 3" xfId="21597"/>
    <cellStyle name="Check Cell 4 2 8 3 2" xfId="21598"/>
    <cellStyle name="Check Cell 4 2 8 4" xfId="21599"/>
    <cellStyle name="Check Cell 4 2 8 4 2" xfId="21600"/>
    <cellStyle name="Check Cell 4 2 8 5" xfId="21601"/>
    <cellStyle name="Check Cell 4 2 9" xfId="21602"/>
    <cellStyle name="Check Cell 4 2 9 2" xfId="21603"/>
    <cellStyle name="Check Cell 4 2 9 2 2" xfId="21604"/>
    <cellStyle name="Check Cell 4 2 9 3" xfId="21605"/>
    <cellStyle name="Check Cell 4 2 9 3 2" xfId="21606"/>
    <cellStyle name="Check Cell 4 2 9 4" xfId="21607"/>
    <cellStyle name="Check Cell 4 2 9 4 2" xfId="21608"/>
    <cellStyle name="Check Cell 4 2 9 5" xfId="21609"/>
    <cellStyle name="Check Cell 4 20" xfId="21610"/>
    <cellStyle name="Check Cell 4 20 2" xfId="21611"/>
    <cellStyle name="Check Cell 4 21" xfId="21612"/>
    <cellStyle name="Check Cell 4 21 2" xfId="21613"/>
    <cellStyle name="Check Cell 4 22" xfId="21614"/>
    <cellStyle name="Check Cell 4 22 2" xfId="21615"/>
    <cellStyle name="Check Cell 4 23" xfId="21616"/>
    <cellStyle name="Check Cell 4 24" xfId="21617"/>
    <cellStyle name="Check Cell 4 25" xfId="21618"/>
    <cellStyle name="Check Cell 4 26" xfId="21619"/>
    <cellStyle name="Check Cell 4 27" xfId="21620"/>
    <cellStyle name="Check Cell 4 28" xfId="21621"/>
    <cellStyle name="Check Cell 4 29" xfId="21622"/>
    <cellStyle name="Check Cell 4 3" xfId="21623"/>
    <cellStyle name="Check Cell 4 3 10" xfId="21624"/>
    <cellStyle name="Check Cell 4 3 10 2" xfId="21625"/>
    <cellStyle name="Check Cell 4 3 10 2 2" xfId="21626"/>
    <cellStyle name="Check Cell 4 3 10 3" xfId="21627"/>
    <cellStyle name="Check Cell 4 3 10 3 2" xfId="21628"/>
    <cellStyle name="Check Cell 4 3 10 4" xfId="21629"/>
    <cellStyle name="Check Cell 4 3 10 4 2" xfId="21630"/>
    <cellStyle name="Check Cell 4 3 10 5" xfId="21631"/>
    <cellStyle name="Check Cell 4 3 11" xfId="21632"/>
    <cellStyle name="Check Cell 4 3 11 2" xfId="21633"/>
    <cellStyle name="Check Cell 4 3 11 2 2" xfId="21634"/>
    <cellStyle name="Check Cell 4 3 11 3" xfId="21635"/>
    <cellStyle name="Check Cell 4 3 11 3 2" xfId="21636"/>
    <cellStyle name="Check Cell 4 3 11 4" xfId="21637"/>
    <cellStyle name="Check Cell 4 3 11 4 2" xfId="21638"/>
    <cellStyle name="Check Cell 4 3 11 5" xfId="21639"/>
    <cellStyle name="Check Cell 4 3 12" xfId="21640"/>
    <cellStyle name="Check Cell 4 3 12 2" xfId="21641"/>
    <cellStyle name="Check Cell 4 3 12 2 2" xfId="21642"/>
    <cellStyle name="Check Cell 4 3 12 3" xfId="21643"/>
    <cellStyle name="Check Cell 4 3 12 3 2" xfId="21644"/>
    <cellStyle name="Check Cell 4 3 12 4" xfId="21645"/>
    <cellStyle name="Check Cell 4 3 12 4 2" xfId="21646"/>
    <cellStyle name="Check Cell 4 3 12 5" xfId="21647"/>
    <cellStyle name="Check Cell 4 3 13" xfId="21648"/>
    <cellStyle name="Check Cell 4 3 13 2" xfId="21649"/>
    <cellStyle name="Check Cell 4 3 13 2 2" xfId="21650"/>
    <cellStyle name="Check Cell 4 3 13 3" xfId="21651"/>
    <cellStyle name="Check Cell 4 3 13 3 2" xfId="21652"/>
    <cellStyle name="Check Cell 4 3 13 4" xfId="21653"/>
    <cellStyle name="Check Cell 4 3 13 4 2" xfId="21654"/>
    <cellStyle name="Check Cell 4 3 13 5" xfId="21655"/>
    <cellStyle name="Check Cell 4 3 14" xfId="21656"/>
    <cellStyle name="Check Cell 4 3 14 2" xfId="21657"/>
    <cellStyle name="Check Cell 4 3 14 2 2" xfId="21658"/>
    <cellStyle name="Check Cell 4 3 14 3" xfId="21659"/>
    <cellStyle name="Check Cell 4 3 14 3 2" xfId="21660"/>
    <cellStyle name="Check Cell 4 3 14 4" xfId="21661"/>
    <cellStyle name="Check Cell 4 3 14 4 2" xfId="21662"/>
    <cellStyle name="Check Cell 4 3 14 5" xfId="21663"/>
    <cellStyle name="Check Cell 4 3 15" xfId="21664"/>
    <cellStyle name="Check Cell 4 3 15 2" xfId="21665"/>
    <cellStyle name="Check Cell 4 3 16" xfId="21666"/>
    <cellStyle name="Check Cell 4 3 16 2" xfId="21667"/>
    <cellStyle name="Check Cell 4 3 17" xfId="21668"/>
    <cellStyle name="Check Cell 4 3 17 2" xfId="21669"/>
    <cellStyle name="Check Cell 4 3 18" xfId="21670"/>
    <cellStyle name="Check Cell 4 3 18 2" xfId="21671"/>
    <cellStyle name="Check Cell 4 3 19" xfId="21672"/>
    <cellStyle name="Check Cell 4 3 19 2" xfId="21673"/>
    <cellStyle name="Check Cell 4 3 2" xfId="21674"/>
    <cellStyle name="Check Cell 4 3 2 2" xfId="21675"/>
    <cellStyle name="Check Cell 4 3 2 2 2" xfId="21676"/>
    <cellStyle name="Check Cell 4 3 2 3" xfId="21677"/>
    <cellStyle name="Check Cell 4 3 2 3 2" xfId="21678"/>
    <cellStyle name="Check Cell 4 3 2 4" xfId="21679"/>
    <cellStyle name="Check Cell 4 3 2 4 2" xfId="21680"/>
    <cellStyle name="Check Cell 4 3 2 5" xfId="21681"/>
    <cellStyle name="Check Cell 4 3 20" xfId="21682"/>
    <cellStyle name="Check Cell 4 3 20 2" xfId="21683"/>
    <cellStyle name="Check Cell 4 3 21" xfId="21684"/>
    <cellStyle name="Check Cell 4 3 22" xfId="21685"/>
    <cellStyle name="Check Cell 4 3 23" xfId="21686"/>
    <cellStyle name="Check Cell 4 3 24" xfId="21687"/>
    <cellStyle name="Check Cell 4 3 25" xfId="21688"/>
    <cellStyle name="Check Cell 4 3 26" xfId="21689"/>
    <cellStyle name="Check Cell 4 3 27" xfId="21690"/>
    <cellStyle name="Check Cell 4 3 28" xfId="21691"/>
    <cellStyle name="Check Cell 4 3 29" xfId="21692"/>
    <cellStyle name="Check Cell 4 3 3" xfId="21693"/>
    <cellStyle name="Check Cell 4 3 3 2" xfId="21694"/>
    <cellStyle name="Check Cell 4 3 3 2 2" xfId="21695"/>
    <cellStyle name="Check Cell 4 3 3 3" xfId="21696"/>
    <cellStyle name="Check Cell 4 3 3 3 2" xfId="21697"/>
    <cellStyle name="Check Cell 4 3 3 4" xfId="21698"/>
    <cellStyle name="Check Cell 4 3 3 4 2" xfId="21699"/>
    <cellStyle name="Check Cell 4 3 3 5" xfId="21700"/>
    <cellStyle name="Check Cell 4 3 30" xfId="21701"/>
    <cellStyle name="Check Cell 4 3 31" xfId="21702"/>
    <cellStyle name="Check Cell 4 3 32" xfId="21703"/>
    <cellStyle name="Check Cell 4 3 33" xfId="21704"/>
    <cellStyle name="Check Cell 4 3 34" xfId="21705"/>
    <cellStyle name="Check Cell 4 3 35" xfId="21706"/>
    <cellStyle name="Check Cell 4 3 36" xfId="21707"/>
    <cellStyle name="Check Cell 4 3 37" xfId="21708"/>
    <cellStyle name="Check Cell 4 3 38" xfId="21709"/>
    <cellStyle name="Check Cell 4 3 39" xfId="21710"/>
    <cellStyle name="Check Cell 4 3 4" xfId="21711"/>
    <cellStyle name="Check Cell 4 3 4 2" xfId="21712"/>
    <cellStyle name="Check Cell 4 3 4 2 2" xfId="21713"/>
    <cellStyle name="Check Cell 4 3 4 3" xfId="21714"/>
    <cellStyle name="Check Cell 4 3 4 3 2" xfId="21715"/>
    <cellStyle name="Check Cell 4 3 4 4" xfId="21716"/>
    <cellStyle name="Check Cell 4 3 4 4 2" xfId="21717"/>
    <cellStyle name="Check Cell 4 3 4 5" xfId="21718"/>
    <cellStyle name="Check Cell 4 3 40" xfId="21719"/>
    <cellStyle name="Check Cell 4 3 41" xfId="21720"/>
    <cellStyle name="Check Cell 4 3 42" xfId="21721"/>
    <cellStyle name="Check Cell 4 3 43" xfId="21722"/>
    <cellStyle name="Check Cell 4 3 44" xfId="21723"/>
    <cellStyle name="Check Cell 4 3 45" xfId="21724"/>
    <cellStyle name="Check Cell 4 3 46" xfId="21725"/>
    <cellStyle name="Check Cell 4 3 47" xfId="21726"/>
    <cellStyle name="Check Cell 4 3 48" xfId="21727"/>
    <cellStyle name="Check Cell 4 3 49" xfId="21728"/>
    <cellStyle name="Check Cell 4 3 5" xfId="21729"/>
    <cellStyle name="Check Cell 4 3 5 2" xfId="21730"/>
    <cellStyle name="Check Cell 4 3 5 2 2" xfId="21731"/>
    <cellStyle name="Check Cell 4 3 5 3" xfId="21732"/>
    <cellStyle name="Check Cell 4 3 5 3 2" xfId="21733"/>
    <cellStyle name="Check Cell 4 3 5 4" xfId="21734"/>
    <cellStyle name="Check Cell 4 3 5 4 2" xfId="21735"/>
    <cellStyle name="Check Cell 4 3 5 5" xfId="21736"/>
    <cellStyle name="Check Cell 4 3 50" xfId="21737"/>
    <cellStyle name="Check Cell 4 3 51" xfId="21738"/>
    <cellStyle name="Check Cell 4 3 6" xfId="21739"/>
    <cellStyle name="Check Cell 4 3 6 2" xfId="21740"/>
    <cellStyle name="Check Cell 4 3 6 2 2" xfId="21741"/>
    <cellStyle name="Check Cell 4 3 6 3" xfId="21742"/>
    <cellStyle name="Check Cell 4 3 6 3 2" xfId="21743"/>
    <cellStyle name="Check Cell 4 3 6 4" xfId="21744"/>
    <cellStyle name="Check Cell 4 3 6 4 2" xfId="21745"/>
    <cellStyle name="Check Cell 4 3 6 5" xfId="21746"/>
    <cellStyle name="Check Cell 4 3 7" xfId="21747"/>
    <cellStyle name="Check Cell 4 3 7 2" xfId="21748"/>
    <cellStyle name="Check Cell 4 3 7 2 2" xfId="21749"/>
    <cellStyle name="Check Cell 4 3 7 3" xfId="21750"/>
    <cellStyle name="Check Cell 4 3 7 3 2" xfId="21751"/>
    <cellStyle name="Check Cell 4 3 7 4" xfId="21752"/>
    <cellStyle name="Check Cell 4 3 7 4 2" xfId="21753"/>
    <cellStyle name="Check Cell 4 3 7 5" xfId="21754"/>
    <cellStyle name="Check Cell 4 3 8" xfId="21755"/>
    <cellStyle name="Check Cell 4 3 8 2" xfId="21756"/>
    <cellStyle name="Check Cell 4 3 8 2 2" xfId="21757"/>
    <cellStyle name="Check Cell 4 3 8 3" xfId="21758"/>
    <cellStyle name="Check Cell 4 3 8 3 2" xfId="21759"/>
    <cellStyle name="Check Cell 4 3 8 4" xfId="21760"/>
    <cellStyle name="Check Cell 4 3 8 4 2" xfId="21761"/>
    <cellStyle name="Check Cell 4 3 8 5" xfId="21762"/>
    <cellStyle name="Check Cell 4 3 9" xfId="21763"/>
    <cellStyle name="Check Cell 4 3 9 2" xfId="21764"/>
    <cellStyle name="Check Cell 4 3 9 2 2" xfId="21765"/>
    <cellStyle name="Check Cell 4 3 9 3" xfId="21766"/>
    <cellStyle name="Check Cell 4 3 9 3 2" xfId="21767"/>
    <cellStyle name="Check Cell 4 3 9 4" xfId="21768"/>
    <cellStyle name="Check Cell 4 3 9 4 2" xfId="21769"/>
    <cellStyle name="Check Cell 4 3 9 5" xfId="21770"/>
    <cellStyle name="Check Cell 4 30" xfId="21771"/>
    <cellStyle name="Check Cell 4 31" xfId="21772"/>
    <cellStyle name="Check Cell 4 32" xfId="21773"/>
    <cellStyle name="Check Cell 4 33" xfId="21774"/>
    <cellStyle name="Check Cell 4 34" xfId="21775"/>
    <cellStyle name="Check Cell 4 35" xfId="21776"/>
    <cellStyle name="Check Cell 4 36" xfId="21777"/>
    <cellStyle name="Check Cell 4 37" xfId="21778"/>
    <cellStyle name="Check Cell 4 38" xfId="21779"/>
    <cellStyle name="Check Cell 4 39" xfId="21780"/>
    <cellStyle name="Check Cell 4 4" xfId="21781"/>
    <cellStyle name="Check Cell 4 4 10" xfId="21782"/>
    <cellStyle name="Check Cell 4 4 10 2" xfId="21783"/>
    <cellStyle name="Check Cell 4 4 10 2 2" xfId="21784"/>
    <cellStyle name="Check Cell 4 4 10 3" xfId="21785"/>
    <cellStyle name="Check Cell 4 4 10 3 2" xfId="21786"/>
    <cellStyle name="Check Cell 4 4 10 4" xfId="21787"/>
    <cellStyle name="Check Cell 4 4 10 4 2" xfId="21788"/>
    <cellStyle name="Check Cell 4 4 10 5" xfId="21789"/>
    <cellStyle name="Check Cell 4 4 11" xfId="21790"/>
    <cellStyle name="Check Cell 4 4 11 2" xfId="21791"/>
    <cellStyle name="Check Cell 4 4 11 2 2" xfId="21792"/>
    <cellStyle name="Check Cell 4 4 11 3" xfId="21793"/>
    <cellStyle name="Check Cell 4 4 11 3 2" xfId="21794"/>
    <cellStyle name="Check Cell 4 4 11 4" xfId="21795"/>
    <cellStyle name="Check Cell 4 4 11 4 2" xfId="21796"/>
    <cellStyle name="Check Cell 4 4 11 5" xfId="21797"/>
    <cellStyle name="Check Cell 4 4 12" xfId="21798"/>
    <cellStyle name="Check Cell 4 4 12 2" xfId="21799"/>
    <cellStyle name="Check Cell 4 4 12 2 2" xfId="21800"/>
    <cellStyle name="Check Cell 4 4 12 3" xfId="21801"/>
    <cellStyle name="Check Cell 4 4 12 3 2" xfId="21802"/>
    <cellStyle name="Check Cell 4 4 12 4" xfId="21803"/>
    <cellStyle name="Check Cell 4 4 12 4 2" xfId="21804"/>
    <cellStyle name="Check Cell 4 4 12 5" xfId="21805"/>
    <cellStyle name="Check Cell 4 4 13" xfId="21806"/>
    <cellStyle name="Check Cell 4 4 13 2" xfId="21807"/>
    <cellStyle name="Check Cell 4 4 13 2 2" xfId="21808"/>
    <cellStyle name="Check Cell 4 4 13 3" xfId="21809"/>
    <cellStyle name="Check Cell 4 4 13 3 2" xfId="21810"/>
    <cellStyle name="Check Cell 4 4 13 4" xfId="21811"/>
    <cellStyle name="Check Cell 4 4 13 4 2" xfId="21812"/>
    <cellStyle name="Check Cell 4 4 13 5" xfId="21813"/>
    <cellStyle name="Check Cell 4 4 14" xfId="21814"/>
    <cellStyle name="Check Cell 4 4 14 2" xfId="21815"/>
    <cellStyle name="Check Cell 4 4 14 2 2" xfId="21816"/>
    <cellStyle name="Check Cell 4 4 14 3" xfId="21817"/>
    <cellStyle name="Check Cell 4 4 14 3 2" xfId="21818"/>
    <cellStyle name="Check Cell 4 4 14 4" xfId="21819"/>
    <cellStyle name="Check Cell 4 4 14 4 2" xfId="21820"/>
    <cellStyle name="Check Cell 4 4 14 5" xfId="21821"/>
    <cellStyle name="Check Cell 4 4 15" xfId="21822"/>
    <cellStyle name="Check Cell 4 4 15 2" xfId="21823"/>
    <cellStyle name="Check Cell 4 4 16" xfId="21824"/>
    <cellStyle name="Check Cell 4 4 16 2" xfId="21825"/>
    <cellStyle name="Check Cell 4 4 17" xfId="21826"/>
    <cellStyle name="Check Cell 4 4 17 2" xfId="21827"/>
    <cellStyle name="Check Cell 4 4 18" xfId="21828"/>
    <cellStyle name="Check Cell 4 4 18 2" xfId="21829"/>
    <cellStyle name="Check Cell 4 4 19" xfId="21830"/>
    <cellStyle name="Check Cell 4 4 19 2" xfId="21831"/>
    <cellStyle name="Check Cell 4 4 2" xfId="21832"/>
    <cellStyle name="Check Cell 4 4 2 2" xfId="21833"/>
    <cellStyle name="Check Cell 4 4 2 2 2" xfId="21834"/>
    <cellStyle name="Check Cell 4 4 2 3" xfId="21835"/>
    <cellStyle name="Check Cell 4 4 2 3 2" xfId="21836"/>
    <cellStyle name="Check Cell 4 4 2 4" xfId="21837"/>
    <cellStyle name="Check Cell 4 4 2 4 2" xfId="21838"/>
    <cellStyle name="Check Cell 4 4 2 5" xfId="21839"/>
    <cellStyle name="Check Cell 4 4 20" xfId="21840"/>
    <cellStyle name="Check Cell 4 4 20 2" xfId="21841"/>
    <cellStyle name="Check Cell 4 4 21" xfId="21842"/>
    <cellStyle name="Check Cell 4 4 22" xfId="21843"/>
    <cellStyle name="Check Cell 4 4 23" xfId="21844"/>
    <cellStyle name="Check Cell 4 4 24" xfId="21845"/>
    <cellStyle name="Check Cell 4 4 25" xfId="21846"/>
    <cellStyle name="Check Cell 4 4 26" xfId="21847"/>
    <cellStyle name="Check Cell 4 4 27" xfId="21848"/>
    <cellStyle name="Check Cell 4 4 28" xfId="21849"/>
    <cellStyle name="Check Cell 4 4 29" xfId="21850"/>
    <cellStyle name="Check Cell 4 4 3" xfId="21851"/>
    <cellStyle name="Check Cell 4 4 3 2" xfId="21852"/>
    <cellStyle name="Check Cell 4 4 3 2 2" xfId="21853"/>
    <cellStyle name="Check Cell 4 4 3 3" xfId="21854"/>
    <cellStyle name="Check Cell 4 4 3 3 2" xfId="21855"/>
    <cellStyle name="Check Cell 4 4 3 4" xfId="21856"/>
    <cellStyle name="Check Cell 4 4 3 4 2" xfId="21857"/>
    <cellStyle name="Check Cell 4 4 3 5" xfId="21858"/>
    <cellStyle name="Check Cell 4 4 30" xfId="21859"/>
    <cellStyle name="Check Cell 4 4 31" xfId="21860"/>
    <cellStyle name="Check Cell 4 4 32" xfId="21861"/>
    <cellStyle name="Check Cell 4 4 33" xfId="21862"/>
    <cellStyle name="Check Cell 4 4 34" xfId="21863"/>
    <cellStyle name="Check Cell 4 4 35" xfId="21864"/>
    <cellStyle name="Check Cell 4 4 36" xfId="21865"/>
    <cellStyle name="Check Cell 4 4 37" xfId="21866"/>
    <cellStyle name="Check Cell 4 4 38" xfId="21867"/>
    <cellStyle name="Check Cell 4 4 39" xfId="21868"/>
    <cellStyle name="Check Cell 4 4 4" xfId="21869"/>
    <cellStyle name="Check Cell 4 4 4 2" xfId="21870"/>
    <cellStyle name="Check Cell 4 4 4 2 2" xfId="21871"/>
    <cellStyle name="Check Cell 4 4 4 3" xfId="21872"/>
    <cellStyle name="Check Cell 4 4 4 3 2" xfId="21873"/>
    <cellStyle name="Check Cell 4 4 4 4" xfId="21874"/>
    <cellStyle name="Check Cell 4 4 4 4 2" xfId="21875"/>
    <cellStyle name="Check Cell 4 4 4 5" xfId="21876"/>
    <cellStyle name="Check Cell 4 4 40" xfId="21877"/>
    <cellStyle name="Check Cell 4 4 41" xfId="21878"/>
    <cellStyle name="Check Cell 4 4 42" xfId="21879"/>
    <cellStyle name="Check Cell 4 4 43" xfId="21880"/>
    <cellStyle name="Check Cell 4 4 44" xfId="21881"/>
    <cellStyle name="Check Cell 4 4 45" xfId="21882"/>
    <cellStyle name="Check Cell 4 4 46" xfId="21883"/>
    <cellStyle name="Check Cell 4 4 47" xfId="21884"/>
    <cellStyle name="Check Cell 4 4 48" xfId="21885"/>
    <cellStyle name="Check Cell 4 4 49" xfId="21886"/>
    <cellStyle name="Check Cell 4 4 5" xfId="21887"/>
    <cellStyle name="Check Cell 4 4 5 2" xfId="21888"/>
    <cellStyle name="Check Cell 4 4 5 2 2" xfId="21889"/>
    <cellStyle name="Check Cell 4 4 5 3" xfId="21890"/>
    <cellStyle name="Check Cell 4 4 5 3 2" xfId="21891"/>
    <cellStyle name="Check Cell 4 4 5 4" xfId="21892"/>
    <cellStyle name="Check Cell 4 4 5 4 2" xfId="21893"/>
    <cellStyle name="Check Cell 4 4 5 5" xfId="21894"/>
    <cellStyle name="Check Cell 4 4 50" xfId="21895"/>
    <cellStyle name="Check Cell 4 4 51" xfId="21896"/>
    <cellStyle name="Check Cell 4 4 6" xfId="21897"/>
    <cellStyle name="Check Cell 4 4 6 2" xfId="21898"/>
    <cellStyle name="Check Cell 4 4 6 2 2" xfId="21899"/>
    <cellStyle name="Check Cell 4 4 6 3" xfId="21900"/>
    <cellStyle name="Check Cell 4 4 6 3 2" xfId="21901"/>
    <cellStyle name="Check Cell 4 4 6 4" xfId="21902"/>
    <cellStyle name="Check Cell 4 4 6 4 2" xfId="21903"/>
    <cellStyle name="Check Cell 4 4 6 5" xfId="21904"/>
    <cellStyle name="Check Cell 4 4 7" xfId="21905"/>
    <cellStyle name="Check Cell 4 4 7 2" xfId="21906"/>
    <cellStyle name="Check Cell 4 4 7 2 2" xfId="21907"/>
    <cellStyle name="Check Cell 4 4 7 3" xfId="21908"/>
    <cellStyle name="Check Cell 4 4 7 3 2" xfId="21909"/>
    <cellStyle name="Check Cell 4 4 7 4" xfId="21910"/>
    <cellStyle name="Check Cell 4 4 7 4 2" xfId="21911"/>
    <cellStyle name="Check Cell 4 4 7 5" xfId="21912"/>
    <cellStyle name="Check Cell 4 4 8" xfId="21913"/>
    <cellStyle name="Check Cell 4 4 8 2" xfId="21914"/>
    <cellStyle name="Check Cell 4 4 8 2 2" xfId="21915"/>
    <cellStyle name="Check Cell 4 4 8 3" xfId="21916"/>
    <cellStyle name="Check Cell 4 4 8 3 2" xfId="21917"/>
    <cellStyle name="Check Cell 4 4 8 4" xfId="21918"/>
    <cellStyle name="Check Cell 4 4 8 4 2" xfId="21919"/>
    <cellStyle name="Check Cell 4 4 8 5" xfId="21920"/>
    <cellStyle name="Check Cell 4 4 9" xfId="21921"/>
    <cellStyle name="Check Cell 4 4 9 2" xfId="21922"/>
    <cellStyle name="Check Cell 4 4 9 2 2" xfId="21923"/>
    <cellStyle name="Check Cell 4 4 9 3" xfId="21924"/>
    <cellStyle name="Check Cell 4 4 9 3 2" xfId="21925"/>
    <cellStyle name="Check Cell 4 4 9 4" xfId="21926"/>
    <cellStyle name="Check Cell 4 4 9 4 2" xfId="21927"/>
    <cellStyle name="Check Cell 4 4 9 5" xfId="21928"/>
    <cellStyle name="Check Cell 4 40" xfId="21929"/>
    <cellStyle name="Check Cell 4 41" xfId="21930"/>
    <cellStyle name="Check Cell 4 42" xfId="21931"/>
    <cellStyle name="Check Cell 4 43" xfId="21932"/>
    <cellStyle name="Check Cell 4 44" xfId="21933"/>
    <cellStyle name="Check Cell 4 45" xfId="21934"/>
    <cellStyle name="Check Cell 4 46" xfId="21935"/>
    <cellStyle name="Check Cell 4 47" xfId="21936"/>
    <cellStyle name="Check Cell 4 48" xfId="21937"/>
    <cellStyle name="Check Cell 4 49" xfId="21938"/>
    <cellStyle name="Check Cell 4 5" xfId="21939"/>
    <cellStyle name="Check Cell 4 5 2" xfId="21940"/>
    <cellStyle name="Check Cell 4 5 2 2" xfId="21941"/>
    <cellStyle name="Check Cell 4 5 3" xfId="21942"/>
    <cellStyle name="Check Cell 4 5 3 2" xfId="21943"/>
    <cellStyle name="Check Cell 4 5 4" xfId="21944"/>
    <cellStyle name="Check Cell 4 5 4 2" xfId="21945"/>
    <cellStyle name="Check Cell 4 5 5" xfId="21946"/>
    <cellStyle name="Check Cell 4 50" xfId="21947"/>
    <cellStyle name="Check Cell 4 51" xfId="21948"/>
    <cellStyle name="Check Cell 4 52" xfId="21949"/>
    <cellStyle name="Check Cell 4 53" xfId="21950"/>
    <cellStyle name="Check Cell 4 54" xfId="21951"/>
    <cellStyle name="Check Cell 4 6" xfId="21952"/>
    <cellStyle name="Check Cell 4 6 2" xfId="21953"/>
    <cellStyle name="Check Cell 4 6 2 2" xfId="21954"/>
    <cellStyle name="Check Cell 4 6 3" xfId="21955"/>
    <cellStyle name="Check Cell 4 6 3 2" xfId="21956"/>
    <cellStyle name="Check Cell 4 6 4" xfId="21957"/>
    <cellStyle name="Check Cell 4 6 4 2" xfId="21958"/>
    <cellStyle name="Check Cell 4 6 5" xfId="21959"/>
    <cellStyle name="Check Cell 4 7" xfId="21960"/>
    <cellStyle name="Check Cell 4 7 2" xfId="21961"/>
    <cellStyle name="Check Cell 4 7 2 2" xfId="21962"/>
    <cellStyle name="Check Cell 4 7 3" xfId="21963"/>
    <cellStyle name="Check Cell 4 7 3 2" xfId="21964"/>
    <cellStyle name="Check Cell 4 7 4" xfId="21965"/>
    <cellStyle name="Check Cell 4 7 4 2" xfId="21966"/>
    <cellStyle name="Check Cell 4 7 5" xfId="21967"/>
    <cellStyle name="Check Cell 4 8" xfId="21968"/>
    <cellStyle name="Check Cell 4 8 2" xfId="21969"/>
    <cellStyle name="Check Cell 4 8 2 2" xfId="21970"/>
    <cellStyle name="Check Cell 4 8 3" xfId="21971"/>
    <cellStyle name="Check Cell 4 8 3 2" xfId="21972"/>
    <cellStyle name="Check Cell 4 8 4" xfId="21973"/>
    <cellStyle name="Check Cell 4 8 4 2" xfId="21974"/>
    <cellStyle name="Check Cell 4 8 5" xfId="21975"/>
    <cellStyle name="Check Cell 4 9" xfId="21976"/>
    <cellStyle name="Check Cell 4 9 2" xfId="21977"/>
    <cellStyle name="Check Cell 4 9 2 2" xfId="21978"/>
    <cellStyle name="Check Cell 4 9 3" xfId="21979"/>
    <cellStyle name="Check Cell 4 9 3 2" xfId="21980"/>
    <cellStyle name="Check Cell 4 9 4" xfId="21981"/>
    <cellStyle name="Check Cell 4 9 4 2" xfId="21982"/>
    <cellStyle name="Check Cell 4 9 5" xfId="21983"/>
    <cellStyle name="Check Cell 5" xfId="21984"/>
    <cellStyle name="Check Cell 5 10" xfId="21985"/>
    <cellStyle name="Check Cell 5 10 2" xfId="21986"/>
    <cellStyle name="Check Cell 5 10 2 2" xfId="21987"/>
    <cellStyle name="Check Cell 5 10 3" xfId="21988"/>
    <cellStyle name="Check Cell 5 10 3 2" xfId="21989"/>
    <cellStyle name="Check Cell 5 10 4" xfId="21990"/>
    <cellStyle name="Check Cell 5 10 4 2" xfId="21991"/>
    <cellStyle name="Check Cell 5 10 5" xfId="21992"/>
    <cellStyle name="Check Cell 5 11" xfId="21993"/>
    <cellStyle name="Check Cell 5 11 2" xfId="21994"/>
    <cellStyle name="Check Cell 5 11 2 2" xfId="21995"/>
    <cellStyle name="Check Cell 5 11 3" xfId="21996"/>
    <cellStyle name="Check Cell 5 11 3 2" xfId="21997"/>
    <cellStyle name="Check Cell 5 11 4" xfId="21998"/>
    <cellStyle name="Check Cell 5 11 4 2" xfId="21999"/>
    <cellStyle name="Check Cell 5 11 5" xfId="22000"/>
    <cellStyle name="Check Cell 5 12" xfId="22001"/>
    <cellStyle name="Check Cell 5 12 2" xfId="22002"/>
    <cellStyle name="Check Cell 5 12 2 2" xfId="22003"/>
    <cellStyle name="Check Cell 5 12 3" xfId="22004"/>
    <cellStyle name="Check Cell 5 12 3 2" xfId="22005"/>
    <cellStyle name="Check Cell 5 12 4" xfId="22006"/>
    <cellStyle name="Check Cell 5 12 4 2" xfId="22007"/>
    <cellStyle name="Check Cell 5 12 5" xfId="22008"/>
    <cellStyle name="Check Cell 5 13" xfId="22009"/>
    <cellStyle name="Check Cell 5 13 2" xfId="22010"/>
    <cellStyle name="Check Cell 5 13 2 2" xfId="22011"/>
    <cellStyle name="Check Cell 5 13 3" xfId="22012"/>
    <cellStyle name="Check Cell 5 13 3 2" xfId="22013"/>
    <cellStyle name="Check Cell 5 13 4" xfId="22014"/>
    <cellStyle name="Check Cell 5 13 4 2" xfId="22015"/>
    <cellStyle name="Check Cell 5 13 5" xfId="22016"/>
    <cellStyle name="Check Cell 5 14" xfId="22017"/>
    <cellStyle name="Check Cell 5 14 2" xfId="22018"/>
    <cellStyle name="Check Cell 5 14 2 2" xfId="22019"/>
    <cellStyle name="Check Cell 5 14 3" xfId="22020"/>
    <cellStyle name="Check Cell 5 14 3 2" xfId="22021"/>
    <cellStyle name="Check Cell 5 14 4" xfId="22022"/>
    <cellStyle name="Check Cell 5 14 4 2" xfId="22023"/>
    <cellStyle name="Check Cell 5 14 5" xfId="22024"/>
    <cellStyle name="Check Cell 5 15" xfId="22025"/>
    <cellStyle name="Check Cell 5 15 2" xfId="22026"/>
    <cellStyle name="Check Cell 5 15 2 2" xfId="22027"/>
    <cellStyle name="Check Cell 5 15 3" xfId="22028"/>
    <cellStyle name="Check Cell 5 15 3 2" xfId="22029"/>
    <cellStyle name="Check Cell 5 15 4" xfId="22030"/>
    <cellStyle name="Check Cell 5 15 4 2" xfId="22031"/>
    <cellStyle name="Check Cell 5 15 5" xfId="22032"/>
    <cellStyle name="Check Cell 5 16" xfId="22033"/>
    <cellStyle name="Check Cell 5 16 2" xfId="22034"/>
    <cellStyle name="Check Cell 5 16 2 2" xfId="22035"/>
    <cellStyle name="Check Cell 5 16 3" xfId="22036"/>
    <cellStyle name="Check Cell 5 16 3 2" xfId="22037"/>
    <cellStyle name="Check Cell 5 16 4" xfId="22038"/>
    <cellStyle name="Check Cell 5 16 4 2" xfId="22039"/>
    <cellStyle name="Check Cell 5 16 5" xfId="22040"/>
    <cellStyle name="Check Cell 5 17" xfId="22041"/>
    <cellStyle name="Check Cell 5 17 2" xfId="22042"/>
    <cellStyle name="Check Cell 5 17 2 2" xfId="22043"/>
    <cellStyle name="Check Cell 5 17 3" xfId="22044"/>
    <cellStyle name="Check Cell 5 17 3 2" xfId="22045"/>
    <cellStyle name="Check Cell 5 17 4" xfId="22046"/>
    <cellStyle name="Check Cell 5 17 4 2" xfId="22047"/>
    <cellStyle name="Check Cell 5 17 5" xfId="22048"/>
    <cellStyle name="Check Cell 5 18" xfId="22049"/>
    <cellStyle name="Check Cell 5 18 2" xfId="22050"/>
    <cellStyle name="Check Cell 5 19" xfId="22051"/>
    <cellStyle name="Check Cell 5 19 2" xfId="22052"/>
    <cellStyle name="Check Cell 5 2" xfId="22053"/>
    <cellStyle name="Check Cell 5 2 10" xfId="22054"/>
    <cellStyle name="Check Cell 5 2 10 2" xfId="22055"/>
    <cellStyle name="Check Cell 5 2 10 2 2" xfId="22056"/>
    <cellStyle name="Check Cell 5 2 10 3" xfId="22057"/>
    <cellStyle name="Check Cell 5 2 10 3 2" xfId="22058"/>
    <cellStyle name="Check Cell 5 2 10 4" xfId="22059"/>
    <cellStyle name="Check Cell 5 2 10 4 2" xfId="22060"/>
    <cellStyle name="Check Cell 5 2 10 5" xfId="22061"/>
    <cellStyle name="Check Cell 5 2 11" xfId="22062"/>
    <cellStyle name="Check Cell 5 2 11 2" xfId="22063"/>
    <cellStyle name="Check Cell 5 2 11 2 2" xfId="22064"/>
    <cellStyle name="Check Cell 5 2 11 3" xfId="22065"/>
    <cellStyle name="Check Cell 5 2 11 3 2" xfId="22066"/>
    <cellStyle name="Check Cell 5 2 11 4" xfId="22067"/>
    <cellStyle name="Check Cell 5 2 11 4 2" xfId="22068"/>
    <cellStyle name="Check Cell 5 2 11 5" xfId="22069"/>
    <cellStyle name="Check Cell 5 2 12" xfId="22070"/>
    <cellStyle name="Check Cell 5 2 12 2" xfId="22071"/>
    <cellStyle name="Check Cell 5 2 12 2 2" xfId="22072"/>
    <cellStyle name="Check Cell 5 2 12 3" xfId="22073"/>
    <cellStyle name="Check Cell 5 2 12 3 2" xfId="22074"/>
    <cellStyle name="Check Cell 5 2 12 4" xfId="22075"/>
    <cellStyle name="Check Cell 5 2 12 4 2" xfId="22076"/>
    <cellStyle name="Check Cell 5 2 12 5" xfId="22077"/>
    <cellStyle name="Check Cell 5 2 13" xfId="22078"/>
    <cellStyle name="Check Cell 5 2 13 2" xfId="22079"/>
    <cellStyle name="Check Cell 5 2 13 2 2" xfId="22080"/>
    <cellStyle name="Check Cell 5 2 13 3" xfId="22081"/>
    <cellStyle name="Check Cell 5 2 13 3 2" xfId="22082"/>
    <cellStyle name="Check Cell 5 2 13 4" xfId="22083"/>
    <cellStyle name="Check Cell 5 2 13 4 2" xfId="22084"/>
    <cellStyle name="Check Cell 5 2 13 5" xfId="22085"/>
    <cellStyle name="Check Cell 5 2 14" xfId="22086"/>
    <cellStyle name="Check Cell 5 2 14 2" xfId="22087"/>
    <cellStyle name="Check Cell 5 2 14 2 2" xfId="22088"/>
    <cellStyle name="Check Cell 5 2 14 3" xfId="22089"/>
    <cellStyle name="Check Cell 5 2 14 3 2" xfId="22090"/>
    <cellStyle name="Check Cell 5 2 14 4" xfId="22091"/>
    <cellStyle name="Check Cell 5 2 14 4 2" xfId="22092"/>
    <cellStyle name="Check Cell 5 2 14 5" xfId="22093"/>
    <cellStyle name="Check Cell 5 2 15" xfId="22094"/>
    <cellStyle name="Check Cell 5 2 15 2" xfId="22095"/>
    <cellStyle name="Check Cell 5 2 16" xfId="22096"/>
    <cellStyle name="Check Cell 5 2 16 2" xfId="22097"/>
    <cellStyle name="Check Cell 5 2 17" xfId="22098"/>
    <cellStyle name="Check Cell 5 2 17 2" xfId="22099"/>
    <cellStyle name="Check Cell 5 2 18" xfId="22100"/>
    <cellStyle name="Check Cell 5 2 18 2" xfId="22101"/>
    <cellStyle name="Check Cell 5 2 19" xfId="22102"/>
    <cellStyle name="Check Cell 5 2 19 2" xfId="22103"/>
    <cellStyle name="Check Cell 5 2 2" xfId="22104"/>
    <cellStyle name="Check Cell 5 2 2 2" xfId="22105"/>
    <cellStyle name="Check Cell 5 2 2 2 2" xfId="22106"/>
    <cellStyle name="Check Cell 5 2 2 3" xfId="22107"/>
    <cellStyle name="Check Cell 5 2 2 3 2" xfId="22108"/>
    <cellStyle name="Check Cell 5 2 2 4" xfId="22109"/>
    <cellStyle name="Check Cell 5 2 2 4 2" xfId="22110"/>
    <cellStyle name="Check Cell 5 2 2 5" xfId="22111"/>
    <cellStyle name="Check Cell 5 2 20" xfId="22112"/>
    <cellStyle name="Check Cell 5 2 21" xfId="22113"/>
    <cellStyle name="Check Cell 5 2 22" xfId="22114"/>
    <cellStyle name="Check Cell 5 2 23" xfId="22115"/>
    <cellStyle name="Check Cell 5 2 24" xfId="22116"/>
    <cellStyle name="Check Cell 5 2 25" xfId="22117"/>
    <cellStyle name="Check Cell 5 2 26" xfId="22118"/>
    <cellStyle name="Check Cell 5 2 27" xfId="22119"/>
    <cellStyle name="Check Cell 5 2 28" xfId="22120"/>
    <cellStyle name="Check Cell 5 2 29" xfId="22121"/>
    <cellStyle name="Check Cell 5 2 3" xfId="22122"/>
    <cellStyle name="Check Cell 5 2 3 2" xfId="22123"/>
    <cellStyle name="Check Cell 5 2 3 2 2" xfId="22124"/>
    <cellStyle name="Check Cell 5 2 3 3" xfId="22125"/>
    <cellStyle name="Check Cell 5 2 3 3 2" xfId="22126"/>
    <cellStyle name="Check Cell 5 2 3 4" xfId="22127"/>
    <cellStyle name="Check Cell 5 2 3 4 2" xfId="22128"/>
    <cellStyle name="Check Cell 5 2 3 5" xfId="22129"/>
    <cellStyle name="Check Cell 5 2 30" xfId="22130"/>
    <cellStyle name="Check Cell 5 2 31" xfId="22131"/>
    <cellStyle name="Check Cell 5 2 32" xfId="22132"/>
    <cellStyle name="Check Cell 5 2 33" xfId="22133"/>
    <cellStyle name="Check Cell 5 2 34" xfId="22134"/>
    <cellStyle name="Check Cell 5 2 35" xfId="22135"/>
    <cellStyle name="Check Cell 5 2 36" xfId="22136"/>
    <cellStyle name="Check Cell 5 2 37" xfId="22137"/>
    <cellStyle name="Check Cell 5 2 38" xfId="22138"/>
    <cellStyle name="Check Cell 5 2 39" xfId="22139"/>
    <cellStyle name="Check Cell 5 2 4" xfId="22140"/>
    <cellStyle name="Check Cell 5 2 4 2" xfId="22141"/>
    <cellStyle name="Check Cell 5 2 4 2 2" xfId="22142"/>
    <cellStyle name="Check Cell 5 2 4 3" xfId="22143"/>
    <cellStyle name="Check Cell 5 2 4 3 2" xfId="22144"/>
    <cellStyle name="Check Cell 5 2 4 4" xfId="22145"/>
    <cellStyle name="Check Cell 5 2 4 4 2" xfId="22146"/>
    <cellStyle name="Check Cell 5 2 4 5" xfId="22147"/>
    <cellStyle name="Check Cell 5 2 40" xfId="22148"/>
    <cellStyle name="Check Cell 5 2 41" xfId="22149"/>
    <cellStyle name="Check Cell 5 2 42" xfId="22150"/>
    <cellStyle name="Check Cell 5 2 43" xfId="22151"/>
    <cellStyle name="Check Cell 5 2 44" xfId="22152"/>
    <cellStyle name="Check Cell 5 2 45" xfId="22153"/>
    <cellStyle name="Check Cell 5 2 46" xfId="22154"/>
    <cellStyle name="Check Cell 5 2 47" xfId="22155"/>
    <cellStyle name="Check Cell 5 2 48" xfId="22156"/>
    <cellStyle name="Check Cell 5 2 49" xfId="22157"/>
    <cellStyle name="Check Cell 5 2 5" xfId="22158"/>
    <cellStyle name="Check Cell 5 2 5 2" xfId="22159"/>
    <cellStyle name="Check Cell 5 2 5 2 2" xfId="22160"/>
    <cellStyle name="Check Cell 5 2 5 3" xfId="22161"/>
    <cellStyle name="Check Cell 5 2 5 3 2" xfId="22162"/>
    <cellStyle name="Check Cell 5 2 5 4" xfId="22163"/>
    <cellStyle name="Check Cell 5 2 5 4 2" xfId="22164"/>
    <cellStyle name="Check Cell 5 2 5 5" xfId="22165"/>
    <cellStyle name="Check Cell 5 2 50" xfId="22166"/>
    <cellStyle name="Check Cell 5 2 51" xfId="22167"/>
    <cellStyle name="Check Cell 5 2 6" xfId="22168"/>
    <cellStyle name="Check Cell 5 2 6 2" xfId="22169"/>
    <cellStyle name="Check Cell 5 2 6 2 2" xfId="22170"/>
    <cellStyle name="Check Cell 5 2 6 3" xfId="22171"/>
    <cellStyle name="Check Cell 5 2 6 3 2" xfId="22172"/>
    <cellStyle name="Check Cell 5 2 6 4" xfId="22173"/>
    <cellStyle name="Check Cell 5 2 6 4 2" xfId="22174"/>
    <cellStyle name="Check Cell 5 2 6 5" xfId="22175"/>
    <cellStyle name="Check Cell 5 2 7" xfId="22176"/>
    <cellStyle name="Check Cell 5 2 7 2" xfId="22177"/>
    <cellStyle name="Check Cell 5 2 7 2 2" xfId="22178"/>
    <cellStyle name="Check Cell 5 2 7 3" xfId="22179"/>
    <cellStyle name="Check Cell 5 2 7 3 2" xfId="22180"/>
    <cellStyle name="Check Cell 5 2 7 4" xfId="22181"/>
    <cellStyle name="Check Cell 5 2 7 4 2" xfId="22182"/>
    <cellStyle name="Check Cell 5 2 7 5" xfId="22183"/>
    <cellStyle name="Check Cell 5 2 8" xfId="22184"/>
    <cellStyle name="Check Cell 5 2 8 2" xfId="22185"/>
    <cellStyle name="Check Cell 5 2 8 2 2" xfId="22186"/>
    <cellStyle name="Check Cell 5 2 8 3" xfId="22187"/>
    <cellStyle name="Check Cell 5 2 8 3 2" xfId="22188"/>
    <cellStyle name="Check Cell 5 2 8 4" xfId="22189"/>
    <cellStyle name="Check Cell 5 2 8 4 2" xfId="22190"/>
    <cellStyle name="Check Cell 5 2 8 5" xfId="22191"/>
    <cellStyle name="Check Cell 5 2 9" xfId="22192"/>
    <cellStyle name="Check Cell 5 2 9 2" xfId="22193"/>
    <cellStyle name="Check Cell 5 2 9 2 2" xfId="22194"/>
    <cellStyle name="Check Cell 5 2 9 3" xfId="22195"/>
    <cellStyle name="Check Cell 5 2 9 3 2" xfId="22196"/>
    <cellStyle name="Check Cell 5 2 9 4" xfId="22197"/>
    <cellStyle name="Check Cell 5 2 9 4 2" xfId="22198"/>
    <cellStyle name="Check Cell 5 2 9 5" xfId="22199"/>
    <cellStyle name="Check Cell 5 20" xfId="22200"/>
    <cellStyle name="Check Cell 5 20 2" xfId="22201"/>
    <cellStyle name="Check Cell 5 21" xfId="22202"/>
    <cellStyle name="Check Cell 5 21 2" xfId="22203"/>
    <cellStyle name="Check Cell 5 22" xfId="22204"/>
    <cellStyle name="Check Cell 5 22 2" xfId="22205"/>
    <cellStyle name="Check Cell 5 23" xfId="22206"/>
    <cellStyle name="Check Cell 5 24" xfId="22207"/>
    <cellStyle name="Check Cell 5 25" xfId="22208"/>
    <cellStyle name="Check Cell 5 26" xfId="22209"/>
    <cellStyle name="Check Cell 5 27" xfId="22210"/>
    <cellStyle name="Check Cell 5 28" xfId="22211"/>
    <cellStyle name="Check Cell 5 29" xfId="22212"/>
    <cellStyle name="Check Cell 5 3" xfId="22213"/>
    <cellStyle name="Check Cell 5 3 10" xfId="22214"/>
    <cellStyle name="Check Cell 5 3 10 2" xfId="22215"/>
    <cellStyle name="Check Cell 5 3 10 2 2" xfId="22216"/>
    <cellStyle name="Check Cell 5 3 10 3" xfId="22217"/>
    <cellStyle name="Check Cell 5 3 10 3 2" xfId="22218"/>
    <cellStyle name="Check Cell 5 3 10 4" xfId="22219"/>
    <cellStyle name="Check Cell 5 3 10 4 2" xfId="22220"/>
    <cellStyle name="Check Cell 5 3 10 5" xfId="22221"/>
    <cellStyle name="Check Cell 5 3 11" xfId="22222"/>
    <cellStyle name="Check Cell 5 3 11 2" xfId="22223"/>
    <cellStyle name="Check Cell 5 3 11 2 2" xfId="22224"/>
    <cellStyle name="Check Cell 5 3 11 3" xfId="22225"/>
    <cellStyle name="Check Cell 5 3 11 3 2" xfId="22226"/>
    <cellStyle name="Check Cell 5 3 11 4" xfId="22227"/>
    <cellStyle name="Check Cell 5 3 11 4 2" xfId="22228"/>
    <cellStyle name="Check Cell 5 3 11 5" xfId="22229"/>
    <cellStyle name="Check Cell 5 3 12" xfId="22230"/>
    <cellStyle name="Check Cell 5 3 12 2" xfId="22231"/>
    <cellStyle name="Check Cell 5 3 12 2 2" xfId="22232"/>
    <cellStyle name="Check Cell 5 3 12 3" xfId="22233"/>
    <cellStyle name="Check Cell 5 3 12 3 2" xfId="22234"/>
    <cellStyle name="Check Cell 5 3 12 4" xfId="22235"/>
    <cellStyle name="Check Cell 5 3 12 4 2" xfId="22236"/>
    <cellStyle name="Check Cell 5 3 12 5" xfId="22237"/>
    <cellStyle name="Check Cell 5 3 13" xfId="22238"/>
    <cellStyle name="Check Cell 5 3 13 2" xfId="22239"/>
    <cellStyle name="Check Cell 5 3 13 2 2" xfId="22240"/>
    <cellStyle name="Check Cell 5 3 13 3" xfId="22241"/>
    <cellStyle name="Check Cell 5 3 13 3 2" xfId="22242"/>
    <cellStyle name="Check Cell 5 3 13 4" xfId="22243"/>
    <cellStyle name="Check Cell 5 3 13 4 2" xfId="22244"/>
    <cellStyle name="Check Cell 5 3 13 5" xfId="22245"/>
    <cellStyle name="Check Cell 5 3 14" xfId="22246"/>
    <cellStyle name="Check Cell 5 3 14 2" xfId="22247"/>
    <cellStyle name="Check Cell 5 3 14 2 2" xfId="22248"/>
    <cellStyle name="Check Cell 5 3 14 3" xfId="22249"/>
    <cellStyle name="Check Cell 5 3 14 3 2" xfId="22250"/>
    <cellStyle name="Check Cell 5 3 14 4" xfId="22251"/>
    <cellStyle name="Check Cell 5 3 14 4 2" xfId="22252"/>
    <cellStyle name="Check Cell 5 3 14 5" xfId="22253"/>
    <cellStyle name="Check Cell 5 3 15" xfId="22254"/>
    <cellStyle name="Check Cell 5 3 15 2" xfId="22255"/>
    <cellStyle name="Check Cell 5 3 16" xfId="22256"/>
    <cellStyle name="Check Cell 5 3 16 2" xfId="22257"/>
    <cellStyle name="Check Cell 5 3 17" xfId="22258"/>
    <cellStyle name="Check Cell 5 3 17 2" xfId="22259"/>
    <cellStyle name="Check Cell 5 3 18" xfId="22260"/>
    <cellStyle name="Check Cell 5 3 18 2" xfId="22261"/>
    <cellStyle name="Check Cell 5 3 19" xfId="22262"/>
    <cellStyle name="Check Cell 5 3 19 2" xfId="22263"/>
    <cellStyle name="Check Cell 5 3 2" xfId="22264"/>
    <cellStyle name="Check Cell 5 3 2 2" xfId="22265"/>
    <cellStyle name="Check Cell 5 3 2 2 2" xfId="22266"/>
    <cellStyle name="Check Cell 5 3 2 3" xfId="22267"/>
    <cellStyle name="Check Cell 5 3 2 3 2" xfId="22268"/>
    <cellStyle name="Check Cell 5 3 2 4" xfId="22269"/>
    <cellStyle name="Check Cell 5 3 2 4 2" xfId="22270"/>
    <cellStyle name="Check Cell 5 3 2 5" xfId="22271"/>
    <cellStyle name="Check Cell 5 3 20" xfId="22272"/>
    <cellStyle name="Check Cell 5 3 20 2" xfId="22273"/>
    <cellStyle name="Check Cell 5 3 21" xfId="22274"/>
    <cellStyle name="Check Cell 5 3 22" xfId="22275"/>
    <cellStyle name="Check Cell 5 3 23" xfId="22276"/>
    <cellStyle name="Check Cell 5 3 24" xfId="22277"/>
    <cellStyle name="Check Cell 5 3 25" xfId="22278"/>
    <cellStyle name="Check Cell 5 3 26" xfId="22279"/>
    <cellStyle name="Check Cell 5 3 27" xfId="22280"/>
    <cellStyle name="Check Cell 5 3 28" xfId="22281"/>
    <cellStyle name="Check Cell 5 3 29" xfId="22282"/>
    <cellStyle name="Check Cell 5 3 3" xfId="22283"/>
    <cellStyle name="Check Cell 5 3 3 2" xfId="22284"/>
    <cellStyle name="Check Cell 5 3 3 2 2" xfId="22285"/>
    <cellStyle name="Check Cell 5 3 3 3" xfId="22286"/>
    <cellStyle name="Check Cell 5 3 3 3 2" xfId="22287"/>
    <cellStyle name="Check Cell 5 3 3 4" xfId="22288"/>
    <cellStyle name="Check Cell 5 3 3 4 2" xfId="22289"/>
    <cellStyle name="Check Cell 5 3 3 5" xfId="22290"/>
    <cellStyle name="Check Cell 5 3 30" xfId="22291"/>
    <cellStyle name="Check Cell 5 3 31" xfId="22292"/>
    <cellStyle name="Check Cell 5 3 32" xfId="22293"/>
    <cellStyle name="Check Cell 5 3 33" xfId="22294"/>
    <cellStyle name="Check Cell 5 3 34" xfId="22295"/>
    <cellStyle name="Check Cell 5 3 35" xfId="22296"/>
    <cellStyle name="Check Cell 5 3 36" xfId="22297"/>
    <cellStyle name="Check Cell 5 3 37" xfId="22298"/>
    <cellStyle name="Check Cell 5 3 38" xfId="22299"/>
    <cellStyle name="Check Cell 5 3 39" xfId="22300"/>
    <cellStyle name="Check Cell 5 3 4" xfId="22301"/>
    <cellStyle name="Check Cell 5 3 4 2" xfId="22302"/>
    <cellStyle name="Check Cell 5 3 4 2 2" xfId="22303"/>
    <cellStyle name="Check Cell 5 3 4 3" xfId="22304"/>
    <cellStyle name="Check Cell 5 3 4 3 2" xfId="22305"/>
    <cellStyle name="Check Cell 5 3 4 4" xfId="22306"/>
    <cellStyle name="Check Cell 5 3 4 4 2" xfId="22307"/>
    <cellStyle name="Check Cell 5 3 4 5" xfId="22308"/>
    <cellStyle name="Check Cell 5 3 40" xfId="22309"/>
    <cellStyle name="Check Cell 5 3 41" xfId="22310"/>
    <cellStyle name="Check Cell 5 3 42" xfId="22311"/>
    <cellStyle name="Check Cell 5 3 43" xfId="22312"/>
    <cellStyle name="Check Cell 5 3 44" xfId="22313"/>
    <cellStyle name="Check Cell 5 3 45" xfId="22314"/>
    <cellStyle name="Check Cell 5 3 46" xfId="22315"/>
    <cellStyle name="Check Cell 5 3 47" xfId="22316"/>
    <cellStyle name="Check Cell 5 3 48" xfId="22317"/>
    <cellStyle name="Check Cell 5 3 49" xfId="22318"/>
    <cellStyle name="Check Cell 5 3 5" xfId="22319"/>
    <cellStyle name="Check Cell 5 3 5 2" xfId="22320"/>
    <cellStyle name="Check Cell 5 3 5 2 2" xfId="22321"/>
    <cellStyle name="Check Cell 5 3 5 3" xfId="22322"/>
    <cellStyle name="Check Cell 5 3 5 3 2" xfId="22323"/>
    <cellStyle name="Check Cell 5 3 5 4" xfId="22324"/>
    <cellStyle name="Check Cell 5 3 5 4 2" xfId="22325"/>
    <cellStyle name="Check Cell 5 3 5 5" xfId="22326"/>
    <cellStyle name="Check Cell 5 3 50" xfId="22327"/>
    <cellStyle name="Check Cell 5 3 51" xfId="22328"/>
    <cellStyle name="Check Cell 5 3 6" xfId="22329"/>
    <cellStyle name="Check Cell 5 3 6 2" xfId="22330"/>
    <cellStyle name="Check Cell 5 3 6 2 2" xfId="22331"/>
    <cellStyle name="Check Cell 5 3 6 3" xfId="22332"/>
    <cellStyle name="Check Cell 5 3 6 3 2" xfId="22333"/>
    <cellStyle name="Check Cell 5 3 6 4" xfId="22334"/>
    <cellStyle name="Check Cell 5 3 6 4 2" xfId="22335"/>
    <cellStyle name="Check Cell 5 3 6 5" xfId="22336"/>
    <cellStyle name="Check Cell 5 3 7" xfId="22337"/>
    <cellStyle name="Check Cell 5 3 7 2" xfId="22338"/>
    <cellStyle name="Check Cell 5 3 7 2 2" xfId="22339"/>
    <cellStyle name="Check Cell 5 3 7 3" xfId="22340"/>
    <cellStyle name="Check Cell 5 3 7 3 2" xfId="22341"/>
    <cellStyle name="Check Cell 5 3 7 4" xfId="22342"/>
    <cellStyle name="Check Cell 5 3 7 4 2" xfId="22343"/>
    <cellStyle name="Check Cell 5 3 7 5" xfId="22344"/>
    <cellStyle name="Check Cell 5 3 8" xfId="22345"/>
    <cellStyle name="Check Cell 5 3 8 2" xfId="22346"/>
    <cellStyle name="Check Cell 5 3 8 2 2" xfId="22347"/>
    <cellStyle name="Check Cell 5 3 8 3" xfId="22348"/>
    <cellStyle name="Check Cell 5 3 8 3 2" xfId="22349"/>
    <cellStyle name="Check Cell 5 3 8 4" xfId="22350"/>
    <cellStyle name="Check Cell 5 3 8 4 2" xfId="22351"/>
    <cellStyle name="Check Cell 5 3 8 5" xfId="22352"/>
    <cellStyle name="Check Cell 5 3 9" xfId="22353"/>
    <cellStyle name="Check Cell 5 3 9 2" xfId="22354"/>
    <cellStyle name="Check Cell 5 3 9 2 2" xfId="22355"/>
    <cellStyle name="Check Cell 5 3 9 3" xfId="22356"/>
    <cellStyle name="Check Cell 5 3 9 3 2" xfId="22357"/>
    <cellStyle name="Check Cell 5 3 9 4" xfId="22358"/>
    <cellStyle name="Check Cell 5 3 9 4 2" xfId="22359"/>
    <cellStyle name="Check Cell 5 3 9 5" xfId="22360"/>
    <cellStyle name="Check Cell 5 30" xfId="22361"/>
    <cellStyle name="Check Cell 5 31" xfId="22362"/>
    <cellStyle name="Check Cell 5 32" xfId="22363"/>
    <cellStyle name="Check Cell 5 33" xfId="22364"/>
    <cellStyle name="Check Cell 5 34" xfId="22365"/>
    <cellStyle name="Check Cell 5 35" xfId="22366"/>
    <cellStyle name="Check Cell 5 36" xfId="22367"/>
    <cellStyle name="Check Cell 5 37" xfId="22368"/>
    <cellStyle name="Check Cell 5 38" xfId="22369"/>
    <cellStyle name="Check Cell 5 39" xfId="22370"/>
    <cellStyle name="Check Cell 5 4" xfId="22371"/>
    <cellStyle name="Check Cell 5 4 10" xfId="22372"/>
    <cellStyle name="Check Cell 5 4 10 2" xfId="22373"/>
    <cellStyle name="Check Cell 5 4 10 2 2" xfId="22374"/>
    <cellStyle name="Check Cell 5 4 10 3" xfId="22375"/>
    <cellStyle name="Check Cell 5 4 10 3 2" xfId="22376"/>
    <cellStyle name="Check Cell 5 4 10 4" xfId="22377"/>
    <cellStyle name="Check Cell 5 4 10 4 2" xfId="22378"/>
    <cellStyle name="Check Cell 5 4 10 5" xfId="22379"/>
    <cellStyle name="Check Cell 5 4 11" xfId="22380"/>
    <cellStyle name="Check Cell 5 4 11 2" xfId="22381"/>
    <cellStyle name="Check Cell 5 4 11 2 2" xfId="22382"/>
    <cellStyle name="Check Cell 5 4 11 3" xfId="22383"/>
    <cellStyle name="Check Cell 5 4 11 3 2" xfId="22384"/>
    <cellStyle name="Check Cell 5 4 11 4" xfId="22385"/>
    <cellStyle name="Check Cell 5 4 11 4 2" xfId="22386"/>
    <cellStyle name="Check Cell 5 4 11 5" xfId="22387"/>
    <cellStyle name="Check Cell 5 4 12" xfId="22388"/>
    <cellStyle name="Check Cell 5 4 12 2" xfId="22389"/>
    <cellStyle name="Check Cell 5 4 12 2 2" xfId="22390"/>
    <cellStyle name="Check Cell 5 4 12 3" xfId="22391"/>
    <cellStyle name="Check Cell 5 4 12 3 2" xfId="22392"/>
    <cellStyle name="Check Cell 5 4 12 4" xfId="22393"/>
    <cellStyle name="Check Cell 5 4 12 4 2" xfId="22394"/>
    <cellStyle name="Check Cell 5 4 12 5" xfId="22395"/>
    <cellStyle name="Check Cell 5 4 13" xfId="22396"/>
    <cellStyle name="Check Cell 5 4 13 2" xfId="22397"/>
    <cellStyle name="Check Cell 5 4 13 2 2" xfId="22398"/>
    <cellStyle name="Check Cell 5 4 13 3" xfId="22399"/>
    <cellStyle name="Check Cell 5 4 13 3 2" xfId="22400"/>
    <cellStyle name="Check Cell 5 4 13 4" xfId="22401"/>
    <cellStyle name="Check Cell 5 4 13 4 2" xfId="22402"/>
    <cellStyle name="Check Cell 5 4 13 5" xfId="22403"/>
    <cellStyle name="Check Cell 5 4 14" xfId="22404"/>
    <cellStyle name="Check Cell 5 4 14 2" xfId="22405"/>
    <cellStyle name="Check Cell 5 4 14 2 2" xfId="22406"/>
    <cellStyle name="Check Cell 5 4 14 3" xfId="22407"/>
    <cellStyle name="Check Cell 5 4 14 3 2" xfId="22408"/>
    <cellStyle name="Check Cell 5 4 14 4" xfId="22409"/>
    <cellStyle name="Check Cell 5 4 14 4 2" xfId="22410"/>
    <cellStyle name="Check Cell 5 4 14 5" xfId="22411"/>
    <cellStyle name="Check Cell 5 4 15" xfId="22412"/>
    <cellStyle name="Check Cell 5 4 15 2" xfId="22413"/>
    <cellStyle name="Check Cell 5 4 16" xfId="22414"/>
    <cellStyle name="Check Cell 5 4 16 2" xfId="22415"/>
    <cellStyle name="Check Cell 5 4 17" xfId="22416"/>
    <cellStyle name="Check Cell 5 4 17 2" xfId="22417"/>
    <cellStyle name="Check Cell 5 4 18" xfId="22418"/>
    <cellStyle name="Check Cell 5 4 18 2" xfId="22419"/>
    <cellStyle name="Check Cell 5 4 19" xfId="22420"/>
    <cellStyle name="Check Cell 5 4 19 2" xfId="22421"/>
    <cellStyle name="Check Cell 5 4 2" xfId="22422"/>
    <cellStyle name="Check Cell 5 4 2 2" xfId="22423"/>
    <cellStyle name="Check Cell 5 4 2 2 2" xfId="22424"/>
    <cellStyle name="Check Cell 5 4 2 3" xfId="22425"/>
    <cellStyle name="Check Cell 5 4 2 3 2" xfId="22426"/>
    <cellStyle name="Check Cell 5 4 2 4" xfId="22427"/>
    <cellStyle name="Check Cell 5 4 2 4 2" xfId="22428"/>
    <cellStyle name="Check Cell 5 4 2 5" xfId="22429"/>
    <cellStyle name="Check Cell 5 4 20" xfId="22430"/>
    <cellStyle name="Check Cell 5 4 20 2" xfId="22431"/>
    <cellStyle name="Check Cell 5 4 21" xfId="22432"/>
    <cellStyle name="Check Cell 5 4 22" xfId="22433"/>
    <cellStyle name="Check Cell 5 4 23" xfId="22434"/>
    <cellStyle name="Check Cell 5 4 24" xfId="22435"/>
    <cellStyle name="Check Cell 5 4 25" xfId="22436"/>
    <cellStyle name="Check Cell 5 4 26" xfId="22437"/>
    <cellStyle name="Check Cell 5 4 27" xfId="22438"/>
    <cellStyle name="Check Cell 5 4 28" xfId="22439"/>
    <cellStyle name="Check Cell 5 4 29" xfId="22440"/>
    <cellStyle name="Check Cell 5 4 3" xfId="22441"/>
    <cellStyle name="Check Cell 5 4 3 2" xfId="22442"/>
    <cellStyle name="Check Cell 5 4 3 2 2" xfId="22443"/>
    <cellStyle name="Check Cell 5 4 3 3" xfId="22444"/>
    <cellStyle name="Check Cell 5 4 3 3 2" xfId="22445"/>
    <cellStyle name="Check Cell 5 4 3 4" xfId="22446"/>
    <cellStyle name="Check Cell 5 4 3 4 2" xfId="22447"/>
    <cellStyle name="Check Cell 5 4 3 5" xfId="22448"/>
    <cellStyle name="Check Cell 5 4 30" xfId="22449"/>
    <cellStyle name="Check Cell 5 4 31" xfId="22450"/>
    <cellStyle name="Check Cell 5 4 32" xfId="22451"/>
    <cellStyle name="Check Cell 5 4 33" xfId="22452"/>
    <cellStyle name="Check Cell 5 4 34" xfId="22453"/>
    <cellStyle name="Check Cell 5 4 35" xfId="22454"/>
    <cellStyle name="Check Cell 5 4 36" xfId="22455"/>
    <cellStyle name="Check Cell 5 4 37" xfId="22456"/>
    <cellStyle name="Check Cell 5 4 38" xfId="22457"/>
    <cellStyle name="Check Cell 5 4 39" xfId="22458"/>
    <cellStyle name="Check Cell 5 4 4" xfId="22459"/>
    <cellStyle name="Check Cell 5 4 4 2" xfId="22460"/>
    <cellStyle name="Check Cell 5 4 4 2 2" xfId="22461"/>
    <cellStyle name="Check Cell 5 4 4 3" xfId="22462"/>
    <cellStyle name="Check Cell 5 4 4 3 2" xfId="22463"/>
    <cellStyle name="Check Cell 5 4 4 4" xfId="22464"/>
    <cellStyle name="Check Cell 5 4 4 4 2" xfId="22465"/>
    <cellStyle name="Check Cell 5 4 4 5" xfId="22466"/>
    <cellStyle name="Check Cell 5 4 40" xfId="22467"/>
    <cellStyle name="Check Cell 5 4 41" xfId="22468"/>
    <cellStyle name="Check Cell 5 4 42" xfId="22469"/>
    <cellStyle name="Check Cell 5 4 43" xfId="22470"/>
    <cellStyle name="Check Cell 5 4 44" xfId="22471"/>
    <cellStyle name="Check Cell 5 4 45" xfId="22472"/>
    <cellStyle name="Check Cell 5 4 46" xfId="22473"/>
    <cellStyle name="Check Cell 5 4 47" xfId="22474"/>
    <cellStyle name="Check Cell 5 4 48" xfId="22475"/>
    <cellStyle name="Check Cell 5 4 49" xfId="22476"/>
    <cellStyle name="Check Cell 5 4 5" xfId="22477"/>
    <cellStyle name="Check Cell 5 4 5 2" xfId="22478"/>
    <cellStyle name="Check Cell 5 4 5 2 2" xfId="22479"/>
    <cellStyle name="Check Cell 5 4 5 3" xfId="22480"/>
    <cellStyle name="Check Cell 5 4 5 3 2" xfId="22481"/>
    <cellStyle name="Check Cell 5 4 5 4" xfId="22482"/>
    <cellStyle name="Check Cell 5 4 5 4 2" xfId="22483"/>
    <cellStyle name="Check Cell 5 4 5 5" xfId="22484"/>
    <cellStyle name="Check Cell 5 4 50" xfId="22485"/>
    <cellStyle name="Check Cell 5 4 51" xfId="22486"/>
    <cellStyle name="Check Cell 5 4 6" xfId="22487"/>
    <cellStyle name="Check Cell 5 4 6 2" xfId="22488"/>
    <cellStyle name="Check Cell 5 4 6 2 2" xfId="22489"/>
    <cellStyle name="Check Cell 5 4 6 3" xfId="22490"/>
    <cellStyle name="Check Cell 5 4 6 3 2" xfId="22491"/>
    <cellStyle name="Check Cell 5 4 6 4" xfId="22492"/>
    <cellStyle name="Check Cell 5 4 6 4 2" xfId="22493"/>
    <cellStyle name="Check Cell 5 4 6 5" xfId="22494"/>
    <cellStyle name="Check Cell 5 4 7" xfId="22495"/>
    <cellStyle name="Check Cell 5 4 7 2" xfId="22496"/>
    <cellStyle name="Check Cell 5 4 7 2 2" xfId="22497"/>
    <cellStyle name="Check Cell 5 4 7 3" xfId="22498"/>
    <cellStyle name="Check Cell 5 4 7 3 2" xfId="22499"/>
    <cellStyle name="Check Cell 5 4 7 4" xfId="22500"/>
    <cellStyle name="Check Cell 5 4 7 4 2" xfId="22501"/>
    <cellStyle name="Check Cell 5 4 7 5" xfId="22502"/>
    <cellStyle name="Check Cell 5 4 8" xfId="22503"/>
    <cellStyle name="Check Cell 5 4 8 2" xfId="22504"/>
    <cellStyle name="Check Cell 5 4 8 2 2" xfId="22505"/>
    <cellStyle name="Check Cell 5 4 8 3" xfId="22506"/>
    <cellStyle name="Check Cell 5 4 8 3 2" xfId="22507"/>
    <cellStyle name="Check Cell 5 4 8 4" xfId="22508"/>
    <cellStyle name="Check Cell 5 4 8 4 2" xfId="22509"/>
    <cellStyle name="Check Cell 5 4 8 5" xfId="22510"/>
    <cellStyle name="Check Cell 5 4 9" xfId="22511"/>
    <cellStyle name="Check Cell 5 4 9 2" xfId="22512"/>
    <cellStyle name="Check Cell 5 4 9 2 2" xfId="22513"/>
    <cellStyle name="Check Cell 5 4 9 3" xfId="22514"/>
    <cellStyle name="Check Cell 5 4 9 3 2" xfId="22515"/>
    <cellStyle name="Check Cell 5 4 9 4" xfId="22516"/>
    <cellStyle name="Check Cell 5 4 9 4 2" xfId="22517"/>
    <cellStyle name="Check Cell 5 4 9 5" xfId="22518"/>
    <cellStyle name="Check Cell 5 40" xfId="22519"/>
    <cellStyle name="Check Cell 5 41" xfId="22520"/>
    <cellStyle name="Check Cell 5 42" xfId="22521"/>
    <cellStyle name="Check Cell 5 43" xfId="22522"/>
    <cellStyle name="Check Cell 5 44" xfId="22523"/>
    <cellStyle name="Check Cell 5 45" xfId="22524"/>
    <cellStyle name="Check Cell 5 46" xfId="22525"/>
    <cellStyle name="Check Cell 5 47" xfId="22526"/>
    <cellStyle name="Check Cell 5 48" xfId="22527"/>
    <cellStyle name="Check Cell 5 49" xfId="22528"/>
    <cellStyle name="Check Cell 5 5" xfId="22529"/>
    <cellStyle name="Check Cell 5 5 2" xfId="22530"/>
    <cellStyle name="Check Cell 5 5 2 2" xfId="22531"/>
    <cellStyle name="Check Cell 5 5 3" xfId="22532"/>
    <cellStyle name="Check Cell 5 5 3 2" xfId="22533"/>
    <cellStyle name="Check Cell 5 5 4" xfId="22534"/>
    <cellStyle name="Check Cell 5 5 4 2" xfId="22535"/>
    <cellStyle name="Check Cell 5 5 5" xfId="22536"/>
    <cellStyle name="Check Cell 5 50" xfId="22537"/>
    <cellStyle name="Check Cell 5 51" xfId="22538"/>
    <cellStyle name="Check Cell 5 52" xfId="22539"/>
    <cellStyle name="Check Cell 5 53" xfId="22540"/>
    <cellStyle name="Check Cell 5 54" xfId="22541"/>
    <cellStyle name="Check Cell 5 6" xfId="22542"/>
    <cellStyle name="Check Cell 5 6 2" xfId="22543"/>
    <cellStyle name="Check Cell 5 6 2 2" xfId="22544"/>
    <cellStyle name="Check Cell 5 6 3" xfId="22545"/>
    <cellStyle name="Check Cell 5 6 3 2" xfId="22546"/>
    <cellStyle name="Check Cell 5 6 4" xfId="22547"/>
    <cellStyle name="Check Cell 5 6 4 2" xfId="22548"/>
    <cellStyle name="Check Cell 5 6 5" xfId="22549"/>
    <cellStyle name="Check Cell 5 7" xfId="22550"/>
    <cellStyle name="Check Cell 5 7 2" xfId="22551"/>
    <cellStyle name="Check Cell 5 7 2 2" xfId="22552"/>
    <cellStyle name="Check Cell 5 7 3" xfId="22553"/>
    <cellStyle name="Check Cell 5 7 3 2" xfId="22554"/>
    <cellStyle name="Check Cell 5 7 4" xfId="22555"/>
    <cellStyle name="Check Cell 5 7 4 2" xfId="22556"/>
    <cellStyle name="Check Cell 5 7 5" xfId="22557"/>
    <cellStyle name="Check Cell 5 8" xfId="22558"/>
    <cellStyle name="Check Cell 5 8 2" xfId="22559"/>
    <cellStyle name="Check Cell 5 8 2 2" xfId="22560"/>
    <cellStyle name="Check Cell 5 8 3" xfId="22561"/>
    <cellStyle name="Check Cell 5 8 3 2" xfId="22562"/>
    <cellStyle name="Check Cell 5 8 4" xfId="22563"/>
    <cellStyle name="Check Cell 5 8 4 2" xfId="22564"/>
    <cellStyle name="Check Cell 5 8 5" xfId="22565"/>
    <cellStyle name="Check Cell 5 9" xfId="22566"/>
    <cellStyle name="Check Cell 5 9 2" xfId="22567"/>
    <cellStyle name="Check Cell 5 9 2 2" xfId="22568"/>
    <cellStyle name="Check Cell 5 9 3" xfId="22569"/>
    <cellStyle name="Check Cell 5 9 3 2" xfId="22570"/>
    <cellStyle name="Check Cell 5 9 4" xfId="22571"/>
    <cellStyle name="Check Cell 5 9 4 2" xfId="22572"/>
    <cellStyle name="Check Cell 5 9 5" xfId="22573"/>
    <cellStyle name="Check Cell 6" xfId="22574"/>
    <cellStyle name="Check Cell 6 10" xfId="22575"/>
    <cellStyle name="Check Cell 6 10 2" xfId="22576"/>
    <cellStyle name="Check Cell 6 10 2 2" xfId="22577"/>
    <cellStyle name="Check Cell 6 10 3" xfId="22578"/>
    <cellStyle name="Check Cell 6 10 3 2" xfId="22579"/>
    <cellStyle name="Check Cell 6 10 4" xfId="22580"/>
    <cellStyle name="Check Cell 6 10 4 2" xfId="22581"/>
    <cellStyle name="Check Cell 6 10 5" xfId="22582"/>
    <cellStyle name="Check Cell 6 11" xfId="22583"/>
    <cellStyle name="Check Cell 6 11 2" xfId="22584"/>
    <cellStyle name="Check Cell 6 11 2 2" xfId="22585"/>
    <cellStyle name="Check Cell 6 11 3" xfId="22586"/>
    <cellStyle name="Check Cell 6 11 3 2" xfId="22587"/>
    <cellStyle name="Check Cell 6 11 4" xfId="22588"/>
    <cellStyle name="Check Cell 6 11 4 2" xfId="22589"/>
    <cellStyle name="Check Cell 6 11 5" xfId="22590"/>
    <cellStyle name="Check Cell 6 12" xfId="22591"/>
    <cellStyle name="Check Cell 6 12 2" xfId="22592"/>
    <cellStyle name="Check Cell 6 12 2 2" xfId="22593"/>
    <cellStyle name="Check Cell 6 12 3" xfId="22594"/>
    <cellStyle name="Check Cell 6 12 3 2" xfId="22595"/>
    <cellStyle name="Check Cell 6 12 4" xfId="22596"/>
    <cellStyle name="Check Cell 6 12 4 2" xfId="22597"/>
    <cellStyle name="Check Cell 6 12 5" xfId="22598"/>
    <cellStyle name="Check Cell 6 13" xfId="22599"/>
    <cellStyle name="Check Cell 6 13 2" xfId="22600"/>
    <cellStyle name="Check Cell 6 13 2 2" xfId="22601"/>
    <cellStyle name="Check Cell 6 13 3" xfId="22602"/>
    <cellStyle name="Check Cell 6 13 3 2" xfId="22603"/>
    <cellStyle name="Check Cell 6 13 4" xfId="22604"/>
    <cellStyle name="Check Cell 6 13 4 2" xfId="22605"/>
    <cellStyle name="Check Cell 6 13 5" xfId="22606"/>
    <cellStyle name="Check Cell 6 14" xfId="22607"/>
    <cellStyle name="Check Cell 6 14 2" xfId="22608"/>
    <cellStyle name="Check Cell 6 14 2 2" xfId="22609"/>
    <cellStyle name="Check Cell 6 14 3" xfId="22610"/>
    <cellStyle name="Check Cell 6 14 3 2" xfId="22611"/>
    <cellStyle name="Check Cell 6 14 4" xfId="22612"/>
    <cellStyle name="Check Cell 6 14 4 2" xfId="22613"/>
    <cellStyle name="Check Cell 6 14 5" xfId="22614"/>
    <cellStyle name="Check Cell 6 15" xfId="22615"/>
    <cellStyle name="Check Cell 6 15 2" xfId="22616"/>
    <cellStyle name="Check Cell 6 15 2 2" xfId="22617"/>
    <cellStyle name="Check Cell 6 15 3" xfId="22618"/>
    <cellStyle name="Check Cell 6 15 3 2" xfId="22619"/>
    <cellStyle name="Check Cell 6 15 4" xfId="22620"/>
    <cellStyle name="Check Cell 6 15 4 2" xfId="22621"/>
    <cellStyle name="Check Cell 6 15 5" xfId="22622"/>
    <cellStyle name="Check Cell 6 16" xfId="22623"/>
    <cellStyle name="Check Cell 6 16 2" xfId="22624"/>
    <cellStyle name="Check Cell 6 16 2 2" xfId="22625"/>
    <cellStyle name="Check Cell 6 16 3" xfId="22626"/>
    <cellStyle name="Check Cell 6 16 3 2" xfId="22627"/>
    <cellStyle name="Check Cell 6 16 4" xfId="22628"/>
    <cellStyle name="Check Cell 6 16 4 2" xfId="22629"/>
    <cellStyle name="Check Cell 6 16 5" xfId="22630"/>
    <cellStyle name="Check Cell 6 17" xfId="22631"/>
    <cellStyle name="Check Cell 6 17 2" xfId="22632"/>
    <cellStyle name="Check Cell 6 17 2 2" xfId="22633"/>
    <cellStyle name="Check Cell 6 17 3" xfId="22634"/>
    <cellStyle name="Check Cell 6 17 3 2" xfId="22635"/>
    <cellStyle name="Check Cell 6 17 4" xfId="22636"/>
    <cellStyle name="Check Cell 6 17 4 2" xfId="22637"/>
    <cellStyle name="Check Cell 6 17 5" xfId="22638"/>
    <cellStyle name="Check Cell 6 18" xfId="22639"/>
    <cellStyle name="Check Cell 6 18 2" xfId="22640"/>
    <cellStyle name="Check Cell 6 19" xfId="22641"/>
    <cellStyle name="Check Cell 6 19 2" xfId="22642"/>
    <cellStyle name="Check Cell 6 2" xfId="22643"/>
    <cellStyle name="Check Cell 6 2 10" xfId="22644"/>
    <cellStyle name="Check Cell 6 2 10 2" xfId="22645"/>
    <cellStyle name="Check Cell 6 2 10 2 2" xfId="22646"/>
    <cellStyle name="Check Cell 6 2 10 3" xfId="22647"/>
    <cellStyle name="Check Cell 6 2 10 3 2" xfId="22648"/>
    <cellStyle name="Check Cell 6 2 10 4" xfId="22649"/>
    <cellStyle name="Check Cell 6 2 10 4 2" xfId="22650"/>
    <cellStyle name="Check Cell 6 2 10 5" xfId="22651"/>
    <cellStyle name="Check Cell 6 2 11" xfId="22652"/>
    <cellStyle name="Check Cell 6 2 11 2" xfId="22653"/>
    <cellStyle name="Check Cell 6 2 11 2 2" xfId="22654"/>
    <cellStyle name="Check Cell 6 2 11 3" xfId="22655"/>
    <cellStyle name="Check Cell 6 2 11 3 2" xfId="22656"/>
    <cellStyle name="Check Cell 6 2 11 4" xfId="22657"/>
    <cellStyle name="Check Cell 6 2 11 4 2" xfId="22658"/>
    <cellStyle name="Check Cell 6 2 11 5" xfId="22659"/>
    <cellStyle name="Check Cell 6 2 12" xfId="22660"/>
    <cellStyle name="Check Cell 6 2 12 2" xfId="22661"/>
    <cellStyle name="Check Cell 6 2 12 2 2" xfId="22662"/>
    <cellStyle name="Check Cell 6 2 12 3" xfId="22663"/>
    <cellStyle name="Check Cell 6 2 12 3 2" xfId="22664"/>
    <cellStyle name="Check Cell 6 2 12 4" xfId="22665"/>
    <cellStyle name="Check Cell 6 2 12 4 2" xfId="22666"/>
    <cellStyle name="Check Cell 6 2 12 5" xfId="22667"/>
    <cellStyle name="Check Cell 6 2 13" xfId="22668"/>
    <cellStyle name="Check Cell 6 2 13 2" xfId="22669"/>
    <cellStyle name="Check Cell 6 2 13 2 2" xfId="22670"/>
    <cellStyle name="Check Cell 6 2 13 3" xfId="22671"/>
    <cellStyle name="Check Cell 6 2 13 3 2" xfId="22672"/>
    <cellStyle name="Check Cell 6 2 13 4" xfId="22673"/>
    <cellStyle name="Check Cell 6 2 13 4 2" xfId="22674"/>
    <cellStyle name="Check Cell 6 2 13 5" xfId="22675"/>
    <cellStyle name="Check Cell 6 2 14" xfId="22676"/>
    <cellStyle name="Check Cell 6 2 14 2" xfId="22677"/>
    <cellStyle name="Check Cell 6 2 14 2 2" xfId="22678"/>
    <cellStyle name="Check Cell 6 2 14 3" xfId="22679"/>
    <cellStyle name="Check Cell 6 2 14 3 2" xfId="22680"/>
    <cellStyle name="Check Cell 6 2 14 4" xfId="22681"/>
    <cellStyle name="Check Cell 6 2 14 4 2" xfId="22682"/>
    <cellStyle name="Check Cell 6 2 14 5" xfId="22683"/>
    <cellStyle name="Check Cell 6 2 15" xfId="22684"/>
    <cellStyle name="Check Cell 6 2 15 2" xfId="22685"/>
    <cellStyle name="Check Cell 6 2 16" xfId="22686"/>
    <cellStyle name="Check Cell 6 2 16 2" xfId="22687"/>
    <cellStyle name="Check Cell 6 2 17" xfId="22688"/>
    <cellStyle name="Check Cell 6 2 17 2" xfId="22689"/>
    <cellStyle name="Check Cell 6 2 18" xfId="22690"/>
    <cellStyle name="Check Cell 6 2 18 2" xfId="22691"/>
    <cellStyle name="Check Cell 6 2 19" xfId="22692"/>
    <cellStyle name="Check Cell 6 2 19 2" xfId="22693"/>
    <cellStyle name="Check Cell 6 2 2" xfId="22694"/>
    <cellStyle name="Check Cell 6 2 2 2" xfId="22695"/>
    <cellStyle name="Check Cell 6 2 2 2 2" xfId="22696"/>
    <cellStyle name="Check Cell 6 2 2 3" xfId="22697"/>
    <cellStyle name="Check Cell 6 2 2 3 2" xfId="22698"/>
    <cellStyle name="Check Cell 6 2 2 4" xfId="22699"/>
    <cellStyle name="Check Cell 6 2 2 4 2" xfId="22700"/>
    <cellStyle name="Check Cell 6 2 2 5" xfId="22701"/>
    <cellStyle name="Check Cell 6 2 20" xfId="22702"/>
    <cellStyle name="Check Cell 6 2 21" xfId="22703"/>
    <cellStyle name="Check Cell 6 2 22" xfId="22704"/>
    <cellStyle name="Check Cell 6 2 23" xfId="22705"/>
    <cellStyle name="Check Cell 6 2 24" xfId="22706"/>
    <cellStyle name="Check Cell 6 2 25" xfId="22707"/>
    <cellStyle name="Check Cell 6 2 26" xfId="22708"/>
    <cellStyle name="Check Cell 6 2 27" xfId="22709"/>
    <cellStyle name="Check Cell 6 2 28" xfId="22710"/>
    <cellStyle name="Check Cell 6 2 29" xfId="22711"/>
    <cellStyle name="Check Cell 6 2 3" xfId="22712"/>
    <cellStyle name="Check Cell 6 2 3 2" xfId="22713"/>
    <cellStyle name="Check Cell 6 2 3 2 2" xfId="22714"/>
    <cellStyle name="Check Cell 6 2 3 3" xfId="22715"/>
    <cellStyle name="Check Cell 6 2 3 3 2" xfId="22716"/>
    <cellStyle name="Check Cell 6 2 3 4" xfId="22717"/>
    <cellStyle name="Check Cell 6 2 3 4 2" xfId="22718"/>
    <cellStyle name="Check Cell 6 2 3 5" xfId="22719"/>
    <cellStyle name="Check Cell 6 2 30" xfId="22720"/>
    <cellStyle name="Check Cell 6 2 31" xfId="22721"/>
    <cellStyle name="Check Cell 6 2 32" xfId="22722"/>
    <cellStyle name="Check Cell 6 2 33" xfId="22723"/>
    <cellStyle name="Check Cell 6 2 34" xfId="22724"/>
    <cellStyle name="Check Cell 6 2 35" xfId="22725"/>
    <cellStyle name="Check Cell 6 2 36" xfId="22726"/>
    <cellStyle name="Check Cell 6 2 37" xfId="22727"/>
    <cellStyle name="Check Cell 6 2 38" xfId="22728"/>
    <cellStyle name="Check Cell 6 2 39" xfId="22729"/>
    <cellStyle name="Check Cell 6 2 4" xfId="22730"/>
    <cellStyle name="Check Cell 6 2 4 2" xfId="22731"/>
    <cellStyle name="Check Cell 6 2 4 2 2" xfId="22732"/>
    <cellStyle name="Check Cell 6 2 4 3" xfId="22733"/>
    <cellStyle name="Check Cell 6 2 4 3 2" xfId="22734"/>
    <cellStyle name="Check Cell 6 2 4 4" xfId="22735"/>
    <cellStyle name="Check Cell 6 2 4 4 2" xfId="22736"/>
    <cellStyle name="Check Cell 6 2 4 5" xfId="22737"/>
    <cellStyle name="Check Cell 6 2 40" xfId="22738"/>
    <cellStyle name="Check Cell 6 2 41" xfId="22739"/>
    <cellStyle name="Check Cell 6 2 42" xfId="22740"/>
    <cellStyle name="Check Cell 6 2 43" xfId="22741"/>
    <cellStyle name="Check Cell 6 2 44" xfId="22742"/>
    <cellStyle name="Check Cell 6 2 45" xfId="22743"/>
    <cellStyle name="Check Cell 6 2 46" xfId="22744"/>
    <cellStyle name="Check Cell 6 2 47" xfId="22745"/>
    <cellStyle name="Check Cell 6 2 48" xfId="22746"/>
    <cellStyle name="Check Cell 6 2 49" xfId="22747"/>
    <cellStyle name="Check Cell 6 2 5" xfId="22748"/>
    <cellStyle name="Check Cell 6 2 5 2" xfId="22749"/>
    <cellStyle name="Check Cell 6 2 5 2 2" xfId="22750"/>
    <cellStyle name="Check Cell 6 2 5 3" xfId="22751"/>
    <cellStyle name="Check Cell 6 2 5 3 2" xfId="22752"/>
    <cellStyle name="Check Cell 6 2 5 4" xfId="22753"/>
    <cellStyle name="Check Cell 6 2 5 4 2" xfId="22754"/>
    <cellStyle name="Check Cell 6 2 5 5" xfId="22755"/>
    <cellStyle name="Check Cell 6 2 50" xfId="22756"/>
    <cellStyle name="Check Cell 6 2 51" xfId="22757"/>
    <cellStyle name="Check Cell 6 2 6" xfId="22758"/>
    <cellStyle name="Check Cell 6 2 6 2" xfId="22759"/>
    <cellStyle name="Check Cell 6 2 6 2 2" xfId="22760"/>
    <cellStyle name="Check Cell 6 2 6 3" xfId="22761"/>
    <cellStyle name="Check Cell 6 2 6 3 2" xfId="22762"/>
    <cellStyle name="Check Cell 6 2 6 4" xfId="22763"/>
    <cellStyle name="Check Cell 6 2 6 4 2" xfId="22764"/>
    <cellStyle name="Check Cell 6 2 6 5" xfId="22765"/>
    <cellStyle name="Check Cell 6 2 7" xfId="22766"/>
    <cellStyle name="Check Cell 6 2 7 2" xfId="22767"/>
    <cellStyle name="Check Cell 6 2 7 2 2" xfId="22768"/>
    <cellStyle name="Check Cell 6 2 7 3" xfId="22769"/>
    <cellStyle name="Check Cell 6 2 7 3 2" xfId="22770"/>
    <cellStyle name="Check Cell 6 2 7 4" xfId="22771"/>
    <cellStyle name="Check Cell 6 2 7 4 2" xfId="22772"/>
    <cellStyle name="Check Cell 6 2 7 5" xfId="22773"/>
    <cellStyle name="Check Cell 6 2 8" xfId="22774"/>
    <cellStyle name="Check Cell 6 2 8 2" xfId="22775"/>
    <cellStyle name="Check Cell 6 2 8 2 2" xfId="22776"/>
    <cellStyle name="Check Cell 6 2 8 3" xfId="22777"/>
    <cellStyle name="Check Cell 6 2 8 3 2" xfId="22778"/>
    <cellStyle name="Check Cell 6 2 8 4" xfId="22779"/>
    <cellStyle name="Check Cell 6 2 8 4 2" xfId="22780"/>
    <cellStyle name="Check Cell 6 2 8 5" xfId="22781"/>
    <cellStyle name="Check Cell 6 2 9" xfId="22782"/>
    <cellStyle name="Check Cell 6 2 9 2" xfId="22783"/>
    <cellStyle name="Check Cell 6 2 9 2 2" xfId="22784"/>
    <cellStyle name="Check Cell 6 2 9 3" xfId="22785"/>
    <cellStyle name="Check Cell 6 2 9 3 2" xfId="22786"/>
    <cellStyle name="Check Cell 6 2 9 4" xfId="22787"/>
    <cellStyle name="Check Cell 6 2 9 4 2" xfId="22788"/>
    <cellStyle name="Check Cell 6 2 9 5" xfId="22789"/>
    <cellStyle name="Check Cell 6 20" xfId="22790"/>
    <cellStyle name="Check Cell 6 20 2" xfId="22791"/>
    <cellStyle name="Check Cell 6 21" xfId="22792"/>
    <cellStyle name="Check Cell 6 21 2" xfId="22793"/>
    <cellStyle name="Check Cell 6 22" xfId="22794"/>
    <cellStyle name="Check Cell 6 22 2" xfId="22795"/>
    <cellStyle name="Check Cell 6 23" xfId="22796"/>
    <cellStyle name="Check Cell 6 24" xfId="22797"/>
    <cellStyle name="Check Cell 6 25" xfId="22798"/>
    <cellStyle name="Check Cell 6 26" xfId="22799"/>
    <cellStyle name="Check Cell 6 27" xfId="22800"/>
    <cellStyle name="Check Cell 6 28" xfId="22801"/>
    <cellStyle name="Check Cell 6 29" xfId="22802"/>
    <cellStyle name="Check Cell 6 3" xfId="22803"/>
    <cellStyle name="Check Cell 6 3 10" xfId="22804"/>
    <cellStyle name="Check Cell 6 3 10 2" xfId="22805"/>
    <cellStyle name="Check Cell 6 3 10 2 2" xfId="22806"/>
    <cellStyle name="Check Cell 6 3 10 3" xfId="22807"/>
    <cellStyle name="Check Cell 6 3 10 3 2" xfId="22808"/>
    <cellStyle name="Check Cell 6 3 10 4" xfId="22809"/>
    <cellStyle name="Check Cell 6 3 10 4 2" xfId="22810"/>
    <cellStyle name="Check Cell 6 3 10 5" xfId="22811"/>
    <cellStyle name="Check Cell 6 3 11" xfId="22812"/>
    <cellStyle name="Check Cell 6 3 11 2" xfId="22813"/>
    <cellStyle name="Check Cell 6 3 11 2 2" xfId="22814"/>
    <cellStyle name="Check Cell 6 3 11 3" xfId="22815"/>
    <cellStyle name="Check Cell 6 3 11 3 2" xfId="22816"/>
    <cellStyle name="Check Cell 6 3 11 4" xfId="22817"/>
    <cellStyle name="Check Cell 6 3 11 4 2" xfId="22818"/>
    <cellStyle name="Check Cell 6 3 11 5" xfId="22819"/>
    <cellStyle name="Check Cell 6 3 12" xfId="22820"/>
    <cellStyle name="Check Cell 6 3 12 2" xfId="22821"/>
    <cellStyle name="Check Cell 6 3 12 2 2" xfId="22822"/>
    <cellStyle name="Check Cell 6 3 12 3" xfId="22823"/>
    <cellStyle name="Check Cell 6 3 12 3 2" xfId="22824"/>
    <cellStyle name="Check Cell 6 3 12 4" xfId="22825"/>
    <cellStyle name="Check Cell 6 3 12 4 2" xfId="22826"/>
    <cellStyle name="Check Cell 6 3 12 5" xfId="22827"/>
    <cellStyle name="Check Cell 6 3 13" xfId="22828"/>
    <cellStyle name="Check Cell 6 3 13 2" xfId="22829"/>
    <cellStyle name="Check Cell 6 3 13 2 2" xfId="22830"/>
    <cellStyle name="Check Cell 6 3 13 3" xfId="22831"/>
    <cellStyle name="Check Cell 6 3 13 3 2" xfId="22832"/>
    <cellStyle name="Check Cell 6 3 13 4" xfId="22833"/>
    <cellStyle name="Check Cell 6 3 13 4 2" xfId="22834"/>
    <cellStyle name="Check Cell 6 3 13 5" xfId="22835"/>
    <cellStyle name="Check Cell 6 3 14" xfId="22836"/>
    <cellStyle name="Check Cell 6 3 14 2" xfId="22837"/>
    <cellStyle name="Check Cell 6 3 14 2 2" xfId="22838"/>
    <cellStyle name="Check Cell 6 3 14 3" xfId="22839"/>
    <cellStyle name="Check Cell 6 3 14 3 2" xfId="22840"/>
    <cellStyle name="Check Cell 6 3 14 4" xfId="22841"/>
    <cellStyle name="Check Cell 6 3 14 4 2" xfId="22842"/>
    <cellStyle name="Check Cell 6 3 14 5" xfId="22843"/>
    <cellStyle name="Check Cell 6 3 15" xfId="22844"/>
    <cellStyle name="Check Cell 6 3 15 2" xfId="22845"/>
    <cellStyle name="Check Cell 6 3 16" xfId="22846"/>
    <cellStyle name="Check Cell 6 3 16 2" xfId="22847"/>
    <cellStyle name="Check Cell 6 3 17" xfId="22848"/>
    <cellStyle name="Check Cell 6 3 17 2" xfId="22849"/>
    <cellStyle name="Check Cell 6 3 18" xfId="22850"/>
    <cellStyle name="Check Cell 6 3 18 2" xfId="22851"/>
    <cellStyle name="Check Cell 6 3 19" xfId="22852"/>
    <cellStyle name="Check Cell 6 3 19 2" xfId="22853"/>
    <cellStyle name="Check Cell 6 3 2" xfId="22854"/>
    <cellStyle name="Check Cell 6 3 2 2" xfId="22855"/>
    <cellStyle name="Check Cell 6 3 2 2 2" xfId="22856"/>
    <cellStyle name="Check Cell 6 3 2 3" xfId="22857"/>
    <cellStyle name="Check Cell 6 3 2 3 2" xfId="22858"/>
    <cellStyle name="Check Cell 6 3 2 4" xfId="22859"/>
    <cellStyle name="Check Cell 6 3 2 4 2" xfId="22860"/>
    <cellStyle name="Check Cell 6 3 2 5" xfId="22861"/>
    <cellStyle name="Check Cell 6 3 20" xfId="22862"/>
    <cellStyle name="Check Cell 6 3 20 2" xfId="22863"/>
    <cellStyle name="Check Cell 6 3 21" xfId="22864"/>
    <cellStyle name="Check Cell 6 3 22" xfId="22865"/>
    <cellStyle name="Check Cell 6 3 23" xfId="22866"/>
    <cellStyle name="Check Cell 6 3 24" xfId="22867"/>
    <cellStyle name="Check Cell 6 3 25" xfId="22868"/>
    <cellStyle name="Check Cell 6 3 26" xfId="22869"/>
    <cellStyle name="Check Cell 6 3 27" xfId="22870"/>
    <cellStyle name="Check Cell 6 3 28" xfId="22871"/>
    <cellStyle name="Check Cell 6 3 29" xfId="22872"/>
    <cellStyle name="Check Cell 6 3 3" xfId="22873"/>
    <cellStyle name="Check Cell 6 3 3 2" xfId="22874"/>
    <cellStyle name="Check Cell 6 3 3 2 2" xfId="22875"/>
    <cellStyle name="Check Cell 6 3 3 3" xfId="22876"/>
    <cellStyle name="Check Cell 6 3 3 3 2" xfId="22877"/>
    <cellStyle name="Check Cell 6 3 3 4" xfId="22878"/>
    <cellStyle name="Check Cell 6 3 3 4 2" xfId="22879"/>
    <cellStyle name="Check Cell 6 3 3 5" xfId="22880"/>
    <cellStyle name="Check Cell 6 3 30" xfId="22881"/>
    <cellStyle name="Check Cell 6 3 31" xfId="22882"/>
    <cellStyle name="Check Cell 6 3 32" xfId="22883"/>
    <cellStyle name="Check Cell 6 3 33" xfId="22884"/>
    <cellStyle name="Check Cell 6 3 34" xfId="22885"/>
    <cellStyle name="Check Cell 6 3 35" xfId="22886"/>
    <cellStyle name="Check Cell 6 3 36" xfId="22887"/>
    <cellStyle name="Check Cell 6 3 37" xfId="22888"/>
    <cellStyle name="Check Cell 6 3 38" xfId="22889"/>
    <cellStyle name="Check Cell 6 3 39" xfId="22890"/>
    <cellStyle name="Check Cell 6 3 4" xfId="22891"/>
    <cellStyle name="Check Cell 6 3 4 2" xfId="22892"/>
    <cellStyle name="Check Cell 6 3 4 2 2" xfId="22893"/>
    <cellStyle name="Check Cell 6 3 4 3" xfId="22894"/>
    <cellStyle name="Check Cell 6 3 4 3 2" xfId="22895"/>
    <cellStyle name="Check Cell 6 3 4 4" xfId="22896"/>
    <cellStyle name="Check Cell 6 3 4 4 2" xfId="22897"/>
    <cellStyle name="Check Cell 6 3 4 5" xfId="22898"/>
    <cellStyle name="Check Cell 6 3 40" xfId="22899"/>
    <cellStyle name="Check Cell 6 3 41" xfId="22900"/>
    <cellStyle name="Check Cell 6 3 42" xfId="22901"/>
    <cellStyle name="Check Cell 6 3 43" xfId="22902"/>
    <cellStyle name="Check Cell 6 3 44" xfId="22903"/>
    <cellStyle name="Check Cell 6 3 45" xfId="22904"/>
    <cellStyle name="Check Cell 6 3 46" xfId="22905"/>
    <cellStyle name="Check Cell 6 3 47" xfId="22906"/>
    <cellStyle name="Check Cell 6 3 48" xfId="22907"/>
    <cellStyle name="Check Cell 6 3 49" xfId="22908"/>
    <cellStyle name="Check Cell 6 3 5" xfId="22909"/>
    <cellStyle name="Check Cell 6 3 5 2" xfId="22910"/>
    <cellStyle name="Check Cell 6 3 5 2 2" xfId="22911"/>
    <cellStyle name="Check Cell 6 3 5 3" xfId="22912"/>
    <cellStyle name="Check Cell 6 3 5 3 2" xfId="22913"/>
    <cellStyle name="Check Cell 6 3 5 4" xfId="22914"/>
    <cellStyle name="Check Cell 6 3 5 4 2" xfId="22915"/>
    <cellStyle name="Check Cell 6 3 5 5" xfId="22916"/>
    <cellStyle name="Check Cell 6 3 50" xfId="22917"/>
    <cellStyle name="Check Cell 6 3 51" xfId="22918"/>
    <cellStyle name="Check Cell 6 3 6" xfId="22919"/>
    <cellStyle name="Check Cell 6 3 6 2" xfId="22920"/>
    <cellStyle name="Check Cell 6 3 6 2 2" xfId="22921"/>
    <cellStyle name="Check Cell 6 3 6 3" xfId="22922"/>
    <cellStyle name="Check Cell 6 3 6 3 2" xfId="22923"/>
    <cellStyle name="Check Cell 6 3 6 4" xfId="22924"/>
    <cellStyle name="Check Cell 6 3 6 4 2" xfId="22925"/>
    <cellStyle name="Check Cell 6 3 6 5" xfId="22926"/>
    <cellStyle name="Check Cell 6 3 7" xfId="22927"/>
    <cellStyle name="Check Cell 6 3 7 2" xfId="22928"/>
    <cellStyle name="Check Cell 6 3 7 2 2" xfId="22929"/>
    <cellStyle name="Check Cell 6 3 7 3" xfId="22930"/>
    <cellStyle name="Check Cell 6 3 7 3 2" xfId="22931"/>
    <cellStyle name="Check Cell 6 3 7 4" xfId="22932"/>
    <cellStyle name="Check Cell 6 3 7 4 2" xfId="22933"/>
    <cellStyle name="Check Cell 6 3 7 5" xfId="22934"/>
    <cellStyle name="Check Cell 6 3 8" xfId="22935"/>
    <cellStyle name="Check Cell 6 3 8 2" xfId="22936"/>
    <cellStyle name="Check Cell 6 3 8 2 2" xfId="22937"/>
    <cellStyle name="Check Cell 6 3 8 3" xfId="22938"/>
    <cellStyle name="Check Cell 6 3 8 3 2" xfId="22939"/>
    <cellStyle name="Check Cell 6 3 8 4" xfId="22940"/>
    <cellStyle name="Check Cell 6 3 8 4 2" xfId="22941"/>
    <cellStyle name="Check Cell 6 3 8 5" xfId="22942"/>
    <cellStyle name="Check Cell 6 3 9" xfId="22943"/>
    <cellStyle name="Check Cell 6 3 9 2" xfId="22944"/>
    <cellStyle name="Check Cell 6 3 9 2 2" xfId="22945"/>
    <cellStyle name="Check Cell 6 3 9 3" xfId="22946"/>
    <cellStyle name="Check Cell 6 3 9 3 2" xfId="22947"/>
    <cellStyle name="Check Cell 6 3 9 4" xfId="22948"/>
    <cellStyle name="Check Cell 6 3 9 4 2" xfId="22949"/>
    <cellStyle name="Check Cell 6 3 9 5" xfId="22950"/>
    <cellStyle name="Check Cell 6 30" xfId="22951"/>
    <cellStyle name="Check Cell 6 31" xfId="22952"/>
    <cellStyle name="Check Cell 6 32" xfId="22953"/>
    <cellStyle name="Check Cell 6 33" xfId="22954"/>
    <cellStyle name="Check Cell 6 34" xfId="22955"/>
    <cellStyle name="Check Cell 6 35" xfId="22956"/>
    <cellStyle name="Check Cell 6 36" xfId="22957"/>
    <cellStyle name="Check Cell 6 37" xfId="22958"/>
    <cellStyle name="Check Cell 6 38" xfId="22959"/>
    <cellStyle name="Check Cell 6 39" xfId="22960"/>
    <cellStyle name="Check Cell 6 4" xfId="22961"/>
    <cellStyle name="Check Cell 6 4 10" xfId="22962"/>
    <cellStyle name="Check Cell 6 4 10 2" xfId="22963"/>
    <cellStyle name="Check Cell 6 4 10 2 2" xfId="22964"/>
    <cellStyle name="Check Cell 6 4 10 3" xfId="22965"/>
    <cellStyle name="Check Cell 6 4 10 3 2" xfId="22966"/>
    <cellStyle name="Check Cell 6 4 10 4" xfId="22967"/>
    <cellStyle name="Check Cell 6 4 10 4 2" xfId="22968"/>
    <cellStyle name="Check Cell 6 4 10 5" xfId="22969"/>
    <cellStyle name="Check Cell 6 4 11" xfId="22970"/>
    <cellStyle name="Check Cell 6 4 11 2" xfId="22971"/>
    <cellStyle name="Check Cell 6 4 11 2 2" xfId="22972"/>
    <cellStyle name="Check Cell 6 4 11 3" xfId="22973"/>
    <cellStyle name="Check Cell 6 4 11 3 2" xfId="22974"/>
    <cellStyle name="Check Cell 6 4 11 4" xfId="22975"/>
    <cellStyle name="Check Cell 6 4 11 4 2" xfId="22976"/>
    <cellStyle name="Check Cell 6 4 11 5" xfId="22977"/>
    <cellStyle name="Check Cell 6 4 12" xfId="22978"/>
    <cellStyle name="Check Cell 6 4 12 2" xfId="22979"/>
    <cellStyle name="Check Cell 6 4 12 2 2" xfId="22980"/>
    <cellStyle name="Check Cell 6 4 12 3" xfId="22981"/>
    <cellStyle name="Check Cell 6 4 12 3 2" xfId="22982"/>
    <cellStyle name="Check Cell 6 4 12 4" xfId="22983"/>
    <cellStyle name="Check Cell 6 4 12 4 2" xfId="22984"/>
    <cellStyle name="Check Cell 6 4 12 5" xfId="22985"/>
    <cellStyle name="Check Cell 6 4 13" xfId="22986"/>
    <cellStyle name="Check Cell 6 4 13 2" xfId="22987"/>
    <cellStyle name="Check Cell 6 4 13 2 2" xfId="22988"/>
    <cellStyle name="Check Cell 6 4 13 3" xfId="22989"/>
    <cellStyle name="Check Cell 6 4 13 3 2" xfId="22990"/>
    <cellStyle name="Check Cell 6 4 13 4" xfId="22991"/>
    <cellStyle name="Check Cell 6 4 13 4 2" xfId="22992"/>
    <cellStyle name="Check Cell 6 4 13 5" xfId="22993"/>
    <cellStyle name="Check Cell 6 4 14" xfId="22994"/>
    <cellStyle name="Check Cell 6 4 14 2" xfId="22995"/>
    <cellStyle name="Check Cell 6 4 14 2 2" xfId="22996"/>
    <cellStyle name="Check Cell 6 4 14 3" xfId="22997"/>
    <cellStyle name="Check Cell 6 4 14 3 2" xfId="22998"/>
    <cellStyle name="Check Cell 6 4 14 4" xfId="22999"/>
    <cellStyle name="Check Cell 6 4 14 4 2" xfId="23000"/>
    <cellStyle name="Check Cell 6 4 14 5" xfId="23001"/>
    <cellStyle name="Check Cell 6 4 15" xfId="23002"/>
    <cellStyle name="Check Cell 6 4 15 2" xfId="23003"/>
    <cellStyle name="Check Cell 6 4 16" xfId="23004"/>
    <cellStyle name="Check Cell 6 4 16 2" xfId="23005"/>
    <cellStyle name="Check Cell 6 4 17" xfId="23006"/>
    <cellStyle name="Check Cell 6 4 17 2" xfId="23007"/>
    <cellStyle name="Check Cell 6 4 18" xfId="23008"/>
    <cellStyle name="Check Cell 6 4 18 2" xfId="23009"/>
    <cellStyle name="Check Cell 6 4 19" xfId="23010"/>
    <cellStyle name="Check Cell 6 4 19 2" xfId="23011"/>
    <cellStyle name="Check Cell 6 4 2" xfId="23012"/>
    <cellStyle name="Check Cell 6 4 2 2" xfId="23013"/>
    <cellStyle name="Check Cell 6 4 2 2 2" xfId="23014"/>
    <cellStyle name="Check Cell 6 4 2 3" xfId="23015"/>
    <cellStyle name="Check Cell 6 4 2 3 2" xfId="23016"/>
    <cellStyle name="Check Cell 6 4 2 4" xfId="23017"/>
    <cellStyle name="Check Cell 6 4 2 4 2" xfId="23018"/>
    <cellStyle name="Check Cell 6 4 2 5" xfId="23019"/>
    <cellStyle name="Check Cell 6 4 20" xfId="23020"/>
    <cellStyle name="Check Cell 6 4 20 2" xfId="23021"/>
    <cellStyle name="Check Cell 6 4 21" xfId="23022"/>
    <cellStyle name="Check Cell 6 4 22" xfId="23023"/>
    <cellStyle name="Check Cell 6 4 23" xfId="23024"/>
    <cellStyle name="Check Cell 6 4 24" xfId="23025"/>
    <cellStyle name="Check Cell 6 4 25" xfId="23026"/>
    <cellStyle name="Check Cell 6 4 26" xfId="23027"/>
    <cellStyle name="Check Cell 6 4 27" xfId="23028"/>
    <cellStyle name="Check Cell 6 4 28" xfId="23029"/>
    <cellStyle name="Check Cell 6 4 29" xfId="23030"/>
    <cellStyle name="Check Cell 6 4 3" xfId="23031"/>
    <cellStyle name="Check Cell 6 4 3 2" xfId="23032"/>
    <cellStyle name="Check Cell 6 4 3 2 2" xfId="23033"/>
    <cellStyle name="Check Cell 6 4 3 3" xfId="23034"/>
    <cellStyle name="Check Cell 6 4 3 3 2" xfId="23035"/>
    <cellStyle name="Check Cell 6 4 3 4" xfId="23036"/>
    <cellStyle name="Check Cell 6 4 3 4 2" xfId="23037"/>
    <cellStyle name="Check Cell 6 4 3 5" xfId="23038"/>
    <cellStyle name="Check Cell 6 4 30" xfId="23039"/>
    <cellStyle name="Check Cell 6 4 31" xfId="23040"/>
    <cellStyle name="Check Cell 6 4 32" xfId="23041"/>
    <cellStyle name="Check Cell 6 4 33" xfId="23042"/>
    <cellStyle name="Check Cell 6 4 34" xfId="23043"/>
    <cellStyle name="Check Cell 6 4 35" xfId="23044"/>
    <cellStyle name="Check Cell 6 4 36" xfId="23045"/>
    <cellStyle name="Check Cell 6 4 37" xfId="23046"/>
    <cellStyle name="Check Cell 6 4 38" xfId="23047"/>
    <cellStyle name="Check Cell 6 4 39" xfId="23048"/>
    <cellStyle name="Check Cell 6 4 4" xfId="23049"/>
    <cellStyle name="Check Cell 6 4 4 2" xfId="23050"/>
    <cellStyle name="Check Cell 6 4 4 2 2" xfId="23051"/>
    <cellStyle name="Check Cell 6 4 4 3" xfId="23052"/>
    <cellStyle name="Check Cell 6 4 4 3 2" xfId="23053"/>
    <cellStyle name="Check Cell 6 4 4 4" xfId="23054"/>
    <cellStyle name="Check Cell 6 4 4 4 2" xfId="23055"/>
    <cellStyle name="Check Cell 6 4 4 5" xfId="23056"/>
    <cellStyle name="Check Cell 6 4 40" xfId="23057"/>
    <cellStyle name="Check Cell 6 4 41" xfId="23058"/>
    <cellStyle name="Check Cell 6 4 42" xfId="23059"/>
    <cellStyle name="Check Cell 6 4 43" xfId="23060"/>
    <cellStyle name="Check Cell 6 4 44" xfId="23061"/>
    <cellStyle name="Check Cell 6 4 45" xfId="23062"/>
    <cellStyle name="Check Cell 6 4 46" xfId="23063"/>
    <cellStyle name="Check Cell 6 4 47" xfId="23064"/>
    <cellStyle name="Check Cell 6 4 48" xfId="23065"/>
    <cellStyle name="Check Cell 6 4 49" xfId="23066"/>
    <cellStyle name="Check Cell 6 4 5" xfId="23067"/>
    <cellStyle name="Check Cell 6 4 5 2" xfId="23068"/>
    <cellStyle name="Check Cell 6 4 5 2 2" xfId="23069"/>
    <cellStyle name="Check Cell 6 4 5 3" xfId="23070"/>
    <cellStyle name="Check Cell 6 4 5 3 2" xfId="23071"/>
    <cellStyle name="Check Cell 6 4 5 4" xfId="23072"/>
    <cellStyle name="Check Cell 6 4 5 4 2" xfId="23073"/>
    <cellStyle name="Check Cell 6 4 5 5" xfId="23074"/>
    <cellStyle name="Check Cell 6 4 50" xfId="23075"/>
    <cellStyle name="Check Cell 6 4 51" xfId="23076"/>
    <cellStyle name="Check Cell 6 4 6" xfId="23077"/>
    <cellStyle name="Check Cell 6 4 6 2" xfId="23078"/>
    <cellStyle name="Check Cell 6 4 6 2 2" xfId="23079"/>
    <cellStyle name="Check Cell 6 4 6 3" xfId="23080"/>
    <cellStyle name="Check Cell 6 4 6 3 2" xfId="23081"/>
    <cellStyle name="Check Cell 6 4 6 4" xfId="23082"/>
    <cellStyle name="Check Cell 6 4 6 4 2" xfId="23083"/>
    <cellStyle name="Check Cell 6 4 6 5" xfId="23084"/>
    <cellStyle name="Check Cell 6 4 7" xfId="23085"/>
    <cellStyle name="Check Cell 6 4 7 2" xfId="23086"/>
    <cellStyle name="Check Cell 6 4 7 2 2" xfId="23087"/>
    <cellStyle name="Check Cell 6 4 7 3" xfId="23088"/>
    <cellStyle name="Check Cell 6 4 7 3 2" xfId="23089"/>
    <cellStyle name="Check Cell 6 4 7 4" xfId="23090"/>
    <cellStyle name="Check Cell 6 4 7 4 2" xfId="23091"/>
    <cellStyle name="Check Cell 6 4 7 5" xfId="23092"/>
    <cellStyle name="Check Cell 6 4 8" xfId="23093"/>
    <cellStyle name="Check Cell 6 4 8 2" xfId="23094"/>
    <cellStyle name="Check Cell 6 4 8 2 2" xfId="23095"/>
    <cellStyle name="Check Cell 6 4 8 3" xfId="23096"/>
    <cellStyle name="Check Cell 6 4 8 3 2" xfId="23097"/>
    <cellStyle name="Check Cell 6 4 8 4" xfId="23098"/>
    <cellStyle name="Check Cell 6 4 8 4 2" xfId="23099"/>
    <cellStyle name="Check Cell 6 4 8 5" xfId="23100"/>
    <cellStyle name="Check Cell 6 4 9" xfId="23101"/>
    <cellStyle name="Check Cell 6 4 9 2" xfId="23102"/>
    <cellStyle name="Check Cell 6 4 9 2 2" xfId="23103"/>
    <cellStyle name="Check Cell 6 4 9 3" xfId="23104"/>
    <cellStyle name="Check Cell 6 4 9 3 2" xfId="23105"/>
    <cellStyle name="Check Cell 6 4 9 4" xfId="23106"/>
    <cellStyle name="Check Cell 6 4 9 4 2" xfId="23107"/>
    <cellStyle name="Check Cell 6 4 9 5" xfId="23108"/>
    <cellStyle name="Check Cell 6 40" xfId="23109"/>
    <cellStyle name="Check Cell 6 41" xfId="23110"/>
    <cellStyle name="Check Cell 6 42" xfId="23111"/>
    <cellStyle name="Check Cell 6 43" xfId="23112"/>
    <cellStyle name="Check Cell 6 44" xfId="23113"/>
    <cellStyle name="Check Cell 6 45" xfId="23114"/>
    <cellStyle name="Check Cell 6 46" xfId="23115"/>
    <cellStyle name="Check Cell 6 47" xfId="23116"/>
    <cellStyle name="Check Cell 6 48" xfId="23117"/>
    <cellStyle name="Check Cell 6 49" xfId="23118"/>
    <cellStyle name="Check Cell 6 5" xfId="23119"/>
    <cellStyle name="Check Cell 6 5 2" xfId="23120"/>
    <cellStyle name="Check Cell 6 5 2 2" xfId="23121"/>
    <cellStyle name="Check Cell 6 5 3" xfId="23122"/>
    <cellStyle name="Check Cell 6 5 3 2" xfId="23123"/>
    <cellStyle name="Check Cell 6 5 4" xfId="23124"/>
    <cellStyle name="Check Cell 6 5 4 2" xfId="23125"/>
    <cellStyle name="Check Cell 6 5 5" xfId="23126"/>
    <cellStyle name="Check Cell 6 50" xfId="23127"/>
    <cellStyle name="Check Cell 6 51" xfId="23128"/>
    <cellStyle name="Check Cell 6 52" xfId="23129"/>
    <cellStyle name="Check Cell 6 53" xfId="23130"/>
    <cellStyle name="Check Cell 6 54" xfId="23131"/>
    <cellStyle name="Check Cell 6 6" xfId="23132"/>
    <cellStyle name="Check Cell 6 6 2" xfId="23133"/>
    <cellStyle name="Check Cell 6 6 2 2" xfId="23134"/>
    <cellStyle name="Check Cell 6 6 3" xfId="23135"/>
    <cellStyle name="Check Cell 6 6 3 2" xfId="23136"/>
    <cellStyle name="Check Cell 6 6 4" xfId="23137"/>
    <cellStyle name="Check Cell 6 6 4 2" xfId="23138"/>
    <cellStyle name="Check Cell 6 6 5" xfId="23139"/>
    <cellStyle name="Check Cell 6 7" xfId="23140"/>
    <cellStyle name="Check Cell 6 7 2" xfId="23141"/>
    <cellStyle name="Check Cell 6 7 2 2" xfId="23142"/>
    <cellStyle name="Check Cell 6 7 3" xfId="23143"/>
    <cellStyle name="Check Cell 6 7 3 2" xfId="23144"/>
    <cellStyle name="Check Cell 6 7 4" xfId="23145"/>
    <cellStyle name="Check Cell 6 7 4 2" xfId="23146"/>
    <cellStyle name="Check Cell 6 7 5" xfId="23147"/>
    <cellStyle name="Check Cell 6 8" xfId="23148"/>
    <cellStyle name="Check Cell 6 8 2" xfId="23149"/>
    <cellStyle name="Check Cell 6 8 2 2" xfId="23150"/>
    <cellStyle name="Check Cell 6 8 3" xfId="23151"/>
    <cellStyle name="Check Cell 6 8 3 2" xfId="23152"/>
    <cellStyle name="Check Cell 6 8 4" xfId="23153"/>
    <cellStyle name="Check Cell 6 8 4 2" xfId="23154"/>
    <cellStyle name="Check Cell 6 8 5" xfId="23155"/>
    <cellStyle name="Check Cell 6 9" xfId="23156"/>
    <cellStyle name="Check Cell 6 9 2" xfId="23157"/>
    <cellStyle name="Check Cell 6 9 2 2" xfId="23158"/>
    <cellStyle name="Check Cell 6 9 3" xfId="23159"/>
    <cellStyle name="Check Cell 6 9 3 2" xfId="23160"/>
    <cellStyle name="Check Cell 6 9 4" xfId="23161"/>
    <cellStyle name="Check Cell 6 9 4 2" xfId="23162"/>
    <cellStyle name="Check Cell 6 9 5" xfId="23163"/>
    <cellStyle name="Check Cell 7" xfId="23164"/>
    <cellStyle name="Check Cell 7 10" xfId="23165"/>
    <cellStyle name="Check Cell 7 10 2" xfId="23166"/>
    <cellStyle name="Check Cell 7 10 2 2" xfId="23167"/>
    <cellStyle name="Check Cell 7 10 3" xfId="23168"/>
    <cellStyle name="Check Cell 7 10 3 2" xfId="23169"/>
    <cellStyle name="Check Cell 7 10 4" xfId="23170"/>
    <cellStyle name="Check Cell 7 10 4 2" xfId="23171"/>
    <cellStyle name="Check Cell 7 10 5" xfId="23172"/>
    <cellStyle name="Check Cell 7 11" xfId="23173"/>
    <cellStyle name="Check Cell 7 11 2" xfId="23174"/>
    <cellStyle name="Check Cell 7 11 2 2" xfId="23175"/>
    <cellStyle name="Check Cell 7 11 3" xfId="23176"/>
    <cellStyle name="Check Cell 7 11 3 2" xfId="23177"/>
    <cellStyle name="Check Cell 7 11 4" xfId="23178"/>
    <cellStyle name="Check Cell 7 11 4 2" xfId="23179"/>
    <cellStyle name="Check Cell 7 11 5" xfId="23180"/>
    <cellStyle name="Check Cell 7 12" xfId="23181"/>
    <cellStyle name="Check Cell 7 12 2" xfId="23182"/>
    <cellStyle name="Check Cell 7 12 2 2" xfId="23183"/>
    <cellStyle name="Check Cell 7 12 3" xfId="23184"/>
    <cellStyle name="Check Cell 7 12 3 2" xfId="23185"/>
    <cellStyle name="Check Cell 7 12 4" xfId="23186"/>
    <cellStyle name="Check Cell 7 12 4 2" xfId="23187"/>
    <cellStyle name="Check Cell 7 12 5" xfId="23188"/>
    <cellStyle name="Check Cell 7 13" xfId="23189"/>
    <cellStyle name="Check Cell 7 13 2" xfId="23190"/>
    <cellStyle name="Check Cell 7 13 2 2" xfId="23191"/>
    <cellStyle name="Check Cell 7 13 3" xfId="23192"/>
    <cellStyle name="Check Cell 7 13 3 2" xfId="23193"/>
    <cellStyle name="Check Cell 7 13 4" xfId="23194"/>
    <cellStyle name="Check Cell 7 13 4 2" xfId="23195"/>
    <cellStyle name="Check Cell 7 13 5" xfId="23196"/>
    <cellStyle name="Check Cell 7 14" xfId="23197"/>
    <cellStyle name="Check Cell 7 14 2" xfId="23198"/>
    <cellStyle name="Check Cell 7 14 2 2" xfId="23199"/>
    <cellStyle name="Check Cell 7 14 3" xfId="23200"/>
    <cellStyle name="Check Cell 7 14 3 2" xfId="23201"/>
    <cellStyle name="Check Cell 7 14 4" xfId="23202"/>
    <cellStyle name="Check Cell 7 14 4 2" xfId="23203"/>
    <cellStyle name="Check Cell 7 14 5" xfId="23204"/>
    <cellStyle name="Check Cell 7 15" xfId="23205"/>
    <cellStyle name="Check Cell 7 15 2" xfId="23206"/>
    <cellStyle name="Check Cell 7 15 2 2" xfId="23207"/>
    <cellStyle name="Check Cell 7 15 3" xfId="23208"/>
    <cellStyle name="Check Cell 7 15 3 2" xfId="23209"/>
    <cellStyle name="Check Cell 7 15 4" xfId="23210"/>
    <cellStyle name="Check Cell 7 15 4 2" xfId="23211"/>
    <cellStyle name="Check Cell 7 15 5" xfId="23212"/>
    <cellStyle name="Check Cell 7 16" xfId="23213"/>
    <cellStyle name="Check Cell 7 16 2" xfId="23214"/>
    <cellStyle name="Check Cell 7 16 2 2" xfId="23215"/>
    <cellStyle name="Check Cell 7 16 3" xfId="23216"/>
    <cellStyle name="Check Cell 7 16 3 2" xfId="23217"/>
    <cellStyle name="Check Cell 7 16 4" xfId="23218"/>
    <cellStyle name="Check Cell 7 16 4 2" xfId="23219"/>
    <cellStyle name="Check Cell 7 16 5" xfId="23220"/>
    <cellStyle name="Check Cell 7 17" xfId="23221"/>
    <cellStyle name="Check Cell 7 17 2" xfId="23222"/>
    <cellStyle name="Check Cell 7 17 2 2" xfId="23223"/>
    <cellStyle name="Check Cell 7 17 3" xfId="23224"/>
    <cellStyle name="Check Cell 7 17 3 2" xfId="23225"/>
    <cellStyle name="Check Cell 7 17 4" xfId="23226"/>
    <cellStyle name="Check Cell 7 17 4 2" xfId="23227"/>
    <cellStyle name="Check Cell 7 17 5" xfId="23228"/>
    <cellStyle name="Check Cell 7 18" xfId="23229"/>
    <cellStyle name="Check Cell 7 18 2" xfId="23230"/>
    <cellStyle name="Check Cell 7 19" xfId="23231"/>
    <cellStyle name="Check Cell 7 19 2" xfId="23232"/>
    <cellStyle name="Check Cell 7 2" xfId="23233"/>
    <cellStyle name="Check Cell 7 2 10" xfId="23234"/>
    <cellStyle name="Check Cell 7 2 10 2" xfId="23235"/>
    <cellStyle name="Check Cell 7 2 10 2 2" xfId="23236"/>
    <cellStyle name="Check Cell 7 2 10 3" xfId="23237"/>
    <cellStyle name="Check Cell 7 2 10 3 2" xfId="23238"/>
    <cellStyle name="Check Cell 7 2 10 4" xfId="23239"/>
    <cellStyle name="Check Cell 7 2 10 4 2" xfId="23240"/>
    <cellStyle name="Check Cell 7 2 10 5" xfId="23241"/>
    <cellStyle name="Check Cell 7 2 11" xfId="23242"/>
    <cellStyle name="Check Cell 7 2 11 2" xfId="23243"/>
    <cellStyle name="Check Cell 7 2 11 2 2" xfId="23244"/>
    <cellStyle name="Check Cell 7 2 11 3" xfId="23245"/>
    <cellStyle name="Check Cell 7 2 11 3 2" xfId="23246"/>
    <cellStyle name="Check Cell 7 2 11 4" xfId="23247"/>
    <cellStyle name="Check Cell 7 2 11 4 2" xfId="23248"/>
    <cellStyle name="Check Cell 7 2 11 5" xfId="23249"/>
    <cellStyle name="Check Cell 7 2 12" xfId="23250"/>
    <cellStyle name="Check Cell 7 2 12 2" xfId="23251"/>
    <cellStyle name="Check Cell 7 2 12 2 2" xfId="23252"/>
    <cellStyle name="Check Cell 7 2 12 3" xfId="23253"/>
    <cellStyle name="Check Cell 7 2 12 3 2" xfId="23254"/>
    <cellStyle name="Check Cell 7 2 12 4" xfId="23255"/>
    <cellStyle name="Check Cell 7 2 12 4 2" xfId="23256"/>
    <cellStyle name="Check Cell 7 2 12 5" xfId="23257"/>
    <cellStyle name="Check Cell 7 2 13" xfId="23258"/>
    <cellStyle name="Check Cell 7 2 13 2" xfId="23259"/>
    <cellStyle name="Check Cell 7 2 13 2 2" xfId="23260"/>
    <cellStyle name="Check Cell 7 2 13 3" xfId="23261"/>
    <cellStyle name="Check Cell 7 2 13 3 2" xfId="23262"/>
    <cellStyle name="Check Cell 7 2 13 4" xfId="23263"/>
    <cellStyle name="Check Cell 7 2 13 4 2" xfId="23264"/>
    <cellStyle name="Check Cell 7 2 13 5" xfId="23265"/>
    <cellStyle name="Check Cell 7 2 14" xfId="23266"/>
    <cellStyle name="Check Cell 7 2 14 2" xfId="23267"/>
    <cellStyle name="Check Cell 7 2 14 2 2" xfId="23268"/>
    <cellStyle name="Check Cell 7 2 14 3" xfId="23269"/>
    <cellStyle name="Check Cell 7 2 14 3 2" xfId="23270"/>
    <cellStyle name="Check Cell 7 2 14 4" xfId="23271"/>
    <cellStyle name="Check Cell 7 2 14 4 2" xfId="23272"/>
    <cellStyle name="Check Cell 7 2 14 5" xfId="23273"/>
    <cellStyle name="Check Cell 7 2 15" xfId="23274"/>
    <cellStyle name="Check Cell 7 2 15 2" xfId="23275"/>
    <cellStyle name="Check Cell 7 2 16" xfId="23276"/>
    <cellStyle name="Check Cell 7 2 16 2" xfId="23277"/>
    <cellStyle name="Check Cell 7 2 17" xfId="23278"/>
    <cellStyle name="Check Cell 7 2 17 2" xfId="23279"/>
    <cellStyle name="Check Cell 7 2 18" xfId="23280"/>
    <cellStyle name="Check Cell 7 2 18 2" xfId="23281"/>
    <cellStyle name="Check Cell 7 2 19" xfId="23282"/>
    <cellStyle name="Check Cell 7 2 19 2" xfId="23283"/>
    <cellStyle name="Check Cell 7 2 2" xfId="23284"/>
    <cellStyle name="Check Cell 7 2 2 2" xfId="23285"/>
    <cellStyle name="Check Cell 7 2 2 2 2" xfId="23286"/>
    <cellStyle name="Check Cell 7 2 2 3" xfId="23287"/>
    <cellStyle name="Check Cell 7 2 2 3 2" xfId="23288"/>
    <cellStyle name="Check Cell 7 2 2 4" xfId="23289"/>
    <cellStyle name="Check Cell 7 2 2 4 2" xfId="23290"/>
    <cellStyle name="Check Cell 7 2 2 5" xfId="23291"/>
    <cellStyle name="Check Cell 7 2 20" xfId="23292"/>
    <cellStyle name="Check Cell 7 2 21" xfId="23293"/>
    <cellStyle name="Check Cell 7 2 22" xfId="23294"/>
    <cellStyle name="Check Cell 7 2 23" xfId="23295"/>
    <cellStyle name="Check Cell 7 2 24" xfId="23296"/>
    <cellStyle name="Check Cell 7 2 25" xfId="23297"/>
    <cellStyle name="Check Cell 7 2 26" xfId="23298"/>
    <cellStyle name="Check Cell 7 2 27" xfId="23299"/>
    <cellStyle name="Check Cell 7 2 28" xfId="23300"/>
    <cellStyle name="Check Cell 7 2 29" xfId="23301"/>
    <cellStyle name="Check Cell 7 2 3" xfId="23302"/>
    <cellStyle name="Check Cell 7 2 3 2" xfId="23303"/>
    <cellStyle name="Check Cell 7 2 3 2 2" xfId="23304"/>
    <cellStyle name="Check Cell 7 2 3 3" xfId="23305"/>
    <cellStyle name="Check Cell 7 2 3 3 2" xfId="23306"/>
    <cellStyle name="Check Cell 7 2 3 4" xfId="23307"/>
    <cellStyle name="Check Cell 7 2 3 4 2" xfId="23308"/>
    <cellStyle name="Check Cell 7 2 3 5" xfId="23309"/>
    <cellStyle name="Check Cell 7 2 30" xfId="23310"/>
    <cellStyle name="Check Cell 7 2 31" xfId="23311"/>
    <cellStyle name="Check Cell 7 2 32" xfId="23312"/>
    <cellStyle name="Check Cell 7 2 33" xfId="23313"/>
    <cellStyle name="Check Cell 7 2 34" xfId="23314"/>
    <cellStyle name="Check Cell 7 2 35" xfId="23315"/>
    <cellStyle name="Check Cell 7 2 36" xfId="23316"/>
    <cellStyle name="Check Cell 7 2 37" xfId="23317"/>
    <cellStyle name="Check Cell 7 2 38" xfId="23318"/>
    <cellStyle name="Check Cell 7 2 39" xfId="23319"/>
    <cellStyle name="Check Cell 7 2 4" xfId="23320"/>
    <cellStyle name="Check Cell 7 2 4 2" xfId="23321"/>
    <cellStyle name="Check Cell 7 2 4 2 2" xfId="23322"/>
    <cellStyle name="Check Cell 7 2 4 3" xfId="23323"/>
    <cellStyle name="Check Cell 7 2 4 3 2" xfId="23324"/>
    <cellStyle name="Check Cell 7 2 4 4" xfId="23325"/>
    <cellStyle name="Check Cell 7 2 4 4 2" xfId="23326"/>
    <cellStyle name="Check Cell 7 2 4 5" xfId="23327"/>
    <cellStyle name="Check Cell 7 2 40" xfId="23328"/>
    <cellStyle name="Check Cell 7 2 41" xfId="23329"/>
    <cellStyle name="Check Cell 7 2 42" xfId="23330"/>
    <cellStyle name="Check Cell 7 2 43" xfId="23331"/>
    <cellStyle name="Check Cell 7 2 44" xfId="23332"/>
    <cellStyle name="Check Cell 7 2 45" xfId="23333"/>
    <cellStyle name="Check Cell 7 2 46" xfId="23334"/>
    <cellStyle name="Check Cell 7 2 47" xfId="23335"/>
    <cellStyle name="Check Cell 7 2 48" xfId="23336"/>
    <cellStyle name="Check Cell 7 2 49" xfId="23337"/>
    <cellStyle name="Check Cell 7 2 5" xfId="23338"/>
    <cellStyle name="Check Cell 7 2 5 2" xfId="23339"/>
    <cellStyle name="Check Cell 7 2 5 2 2" xfId="23340"/>
    <cellStyle name="Check Cell 7 2 5 3" xfId="23341"/>
    <cellStyle name="Check Cell 7 2 5 3 2" xfId="23342"/>
    <cellStyle name="Check Cell 7 2 5 4" xfId="23343"/>
    <cellStyle name="Check Cell 7 2 5 4 2" xfId="23344"/>
    <cellStyle name="Check Cell 7 2 5 5" xfId="23345"/>
    <cellStyle name="Check Cell 7 2 50" xfId="23346"/>
    <cellStyle name="Check Cell 7 2 51" xfId="23347"/>
    <cellStyle name="Check Cell 7 2 6" xfId="23348"/>
    <cellStyle name="Check Cell 7 2 6 2" xfId="23349"/>
    <cellStyle name="Check Cell 7 2 6 2 2" xfId="23350"/>
    <cellStyle name="Check Cell 7 2 6 3" xfId="23351"/>
    <cellStyle name="Check Cell 7 2 6 3 2" xfId="23352"/>
    <cellStyle name="Check Cell 7 2 6 4" xfId="23353"/>
    <cellStyle name="Check Cell 7 2 6 4 2" xfId="23354"/>
    <cellStyle name="Check Cell 7 2 6 5" xfId="23355"/>
    <cellStyle name="Check Cell 7 2 7" xfId="23356"/>
    <cellStyle name="Check Cell 7 2 7 2" xfId="23357"/>
    <cellStyle name="Check Cell 7 2 7 2 2" xfId="23358"/>
    <cellStyle name="Check Cell 7 2 7 3" xfId="23359"/>
    <cellStyle name="Check Cell 7 2 7 3 2" xfId="23360"/>
    <cellStyle name="Check Cell 7 2 7 4" xfId="23361"/>
    <cellStyle name="Check Cell 7 2 7 4 2" xfId="23362"/>
    <cellStyle name="Check Cell 7 2 7 5" xfId="23363"/>
    <cellStyle name="Check Cell 7 2 8" xfId="23364"/>
    <cellStyle name="Check Cell 7 2 8 2" xfId="23365"/>
    <cellStyle name="Check Cell 7 2 8 2 2" xfId="23366"/>
    <cellStyle name="Check Cell 7 2 8 3" xfId="23367"/>
    <cellStyle name="Check Cell 7 2 8 3 2" xfId="23368"/>
    <cellStyle name="Check Cell 7 2 8 4" xfId="23369"/>
    <cellStyle name="Check Cell 7 2 8 4 2" xfId="23370"/>
    <cellStyle name="Check Cell 7 2 8 5" xfId="23371"/>
    <cellStyle name="Check Cell 7 2 9" xfId="23372"/>
    <cellStyle name="Check Cell 7 2 9 2" xfId="23373"/>
    <cellStyle name="Check Cell 7 2 9 2 2" xfId="23374"/>
    <cellStyle name="Check Cell 7 2 9 3" xfId="23375"/>
    <cellStyle name="Check Cell 7 2 9 3 2" xfId="23376"/>
    <cellStyle name="Check Cell 7 2 9 4" xfId="23377"/>
    <cellStyle name="Check Cell 7 2 9 4 2" xfId="23378"/>
    <cellStyle name="Check Cell 7 2 9 5" xfId="23379"/>
    <cellStyle name="Check Cell 7 20" xfId="23380"/>
    <cellStyle name="Check Cell 7 20 2" xfId="23381"/>
    <cellStyle name="Check Cell 7 21" xfId="23382"/>
    <cellStyle name="Check Cell 7 21 2" xfId="23383"/>
    <cellStyle name="Check Cell 7 22" xfId="23384"/>
    <cellStyle name="Check Cell 7 22 2" xfId="23385"/>
    <cellStyle name="Check Cell 7 23" xfId="23386"/>
    <cellStyle name="Check Cell 7 24" xfId="23387"/>
    <cellStyle name="Check Cell 7 25" xfId="23388"/>
    <cellStyle name="Check Cell 7 26" xfId="23389"/>
    <cellStyle name="Check Cell 7 27" xfId="23390"/>
    <cellStyle name="Check Cell 7 28" xfId="23391"/>
    <cellStyle name="Check Cell 7 29" xfId="23392"/>
    <cellStyle name="Check Cell 7 3" xfId="23393"/>
    <cellStyle name="Check Cell 7 3 10" xfId="23394"/>
    <cellStyle name="Check Cell 7 3 10 2" xfId="23395"/>
    <cellStyle name="Check Cell 7 3 10 2 2" xfId="23396"/>
    <cellStyle name="Check Cell 7 3 10 3" xfId="23397"/>
    <cellStyle name="Check Cell 7 3 10 3 2" xfId="23398"/>
    <cellStyle name="Check Cell 7 3 10 4" xfId="23399"/>
    <cellStyle name="Check Cell 7 3 10 4 2" xfId="23400"/>
    <cellStyle name="Check Cell 7 3 10 5" xfId="23401"/>
    <cellStyle name="Check Cell 7 3 11" xfId="23402"/>
    <cellStyle name="Check Cell 7 3 11 2" xfId="23403"/>
    <cellStyle name="Check Cell 7 3 11 2 2" xfId="23404"/>
    <cellStyle name="Check Cell 7 3 11 3" xfId="23405"/>
    <cellStyle name="Check Cell 7 3 11 3 2" xfId="23406"/>
    <cellStyle name="Check Cell 7 3 11 4" xfId="23407"/>
    <cellStyle name="Check Cell 7 3 11 4 2" xfId="23408"/>
    <cellStyle name="Check Cell 7 3 11 5" xfId="23409"/>
    <cellStyle name="Check Cell 7 3 12" xfId="23410"/>
    <cellStyle name="Check Cell 7 3 12 2" xfId="23411"/>
    <cellStyle name="Check Cell 7 3 12 2 2" xfId="23412"/>
    <cellStyle name="Check Cell 7 3 12 3" xfId="23413"/>
    <cellStyle name="Check Cell 7 3 12 3 2" xfId="23414"/>
    <cellStyle name="Check Cell 7 3 12 4" xfId="23415"/>
    <cellStyle name="Check Cell 7 3 12 4 2" xfId="23416"/>
    <cellStyle name="Check Cell 7 3 12 5" xfId="23417"/>
    <cellStyle name="Check Cell 7 3 13" xfId="23418"/>
    <cellStyle name="Check Cell 7 3 13 2" xfId="23419"/>
    <cellStyle name="Check Cell 7 3 13 2 2" xfId="23420"/>
    <cellStyle name="Check Cell 7 3 13 3" xfId="23421"/>
    <cellStyle name="Check Cell 7 3 13 3 2" xfId="23422"/>
    <cellStyle name="Check Cell 7 3 13 4" xfId="23423"/>
    <cellStyle name="Check Cell 7 3 13 4 2" xfId="23424"/>
    <cellStyle name="Check Cell 7 3 13 5" xfId="23425"/>
    <cellStyle name="Check Cell 7 3 14" xfId="23426"/>
    <cellStyle name="Check Cell 7 3 14 2" xfId="23427"/>
    <cellStyle name="Check Cell 7 3 14 2 2" xfId="23428"/>
    <cellStyle name="Check Cell 7 3 14 3" xfId="23429"/>
    <cellStyle name="Check Cell 7 3 14 3 2" xfId="23430"/>
    <cellStyle name="Check Cell 7 3 14 4" xfId="23431"/>
    <cellStyle name="Check Cell 7 3 14 4 2" xfId="23432"/>
    <cellStyle name="Check Cell 7 3 14 5" xfId="23433"/>
    <cellStyle name="Check Cell 7 3 15" xfId="23434"/>
    <cellStyle name="Check Cell 7 3 15 2" xfId="23435"/>
    <cellStyle name="Check Cell 7 3 16" xfId="23436"/>
    <cellStyle name="Check Cell 7 3 16 2" xfId="23437"/>
    <cellStyle name="Check Cell 7 3 17" xfId="23438"/>
    <cellStyle name="Check Cell 7 3 17 2" xfId="23439"/>
    <cellStyle name="Check Cell 7 3 18" xfId="23440"/>
    <cellStyle name="Check Cell 7 3 18 2" xfId="23441"/>
    <cellStyle name="Check Cell 7 3 19" xfId="23442"/>
    <cellStyle name="Check Cell 7 3 19 2" xfId="23443"/>
    <cellStyle name="Check Cell 7 3 2" xfId="23444"/>
    <cellStyle name="Check Cell 7 3 2 2" xfId="23445"/>
    <cellStyle name="Check Cell 7 3 2 2 2" xfId="23446"/>
    <cellStyle name="Check Cell 7 3 2 3" xfId="23447"/>
    <cellStyle name="Check Cell 7 3 2 3 2" xfId="23448"/>
    <cellStyle name="Check Cell 7 3 2 4" xfId="23449"/>
    <cellStyle name="Check Cell 7 3 2 4 2" xfId="23450"/>
    <cellStyle name="Check Cell 7 3 2 5" xfId="23451"/>
    <cellStyle name="Check Cell 7 3 20" xfId="23452"/>
    <cellStyle name="Check Cell 7 3 20 2" xfId="23453"/>
    <cellStyle name="Check Cell 7 3 21" xfId="23454"/>
    <cellStyle name="Check Cell 7 3 22" xfId="23455"/>
    <cellStyle name="Check Cell 7 3 23" xfId="23456"/>
    <cellStyle name="Check Cell 7 3 24" xfId="23457"/>
    <cellStyle name="Check Cell 7 3 25" xfId="23458"/>
    <cellStyle name="Check Cell 7 3 26" xfId="23459"/>
    <cellStyle name="Check Cell 7 3 27" xfId="23460"/>
    <cellStyle name="Check Cell 7 3 28" xfId="23461"/>
    <cellStyle name="Check Cell 7 3 29" xfId="23462"/>
    <cellStyle name="Check Cell 7 3 3" xfId="23463"/>
    <cellStyle name="Check Cell 7 3 3 2" xfId="23464"/>
    <cellStyle name="Check Cell 7 3 3 2 2" xfId="23465"/>
    <cellStyle name="Check Cell 7 3 3 3" xfId="23466"/>
    <cellStyle name="Check Cell 7 3 3 3 2" xfId="23467"/>
    <cellStyle name="Check Cell 7 3 3 4" xfId="23468"/>
    <cellStyle name="Check Cell 7 3 3 4 2" xfId="23469"/>
    <cellStyle name="Check Cell 7 3 3 5" xfId="23470"/>
    <cellStyle name="Check Cell 7 3 30" xfId="23471"/>
    <cellStyle name="Check Cell 7 3 31" xfId="23472"/>
    <cellStyle name="Check Cell 7 3 32" xfId="23473"/>
    <cellStyle name="Check Cell 7 3 33" xfId="23474"/>
    <cellStyle name="Check Cell 7 3 34" xfId="23475"/>
    <cellStyle name="Check Cell 7 3 35" xfId="23476"/>
    <cellStyle name="Check Cell 7 3 36" xfId="23477"/>
    <cellStyle name="Check Cell 7 3 37" xfId="23478"/>
    <cellStyle name="Check Cell 7 3 38" xfId="23479"/>
    <cellStyle name="Check Cell 7 3 39" xfId="23480"/>
    <cellStyle name="Check Cell 7 3 4" xfId="23481"/>
    <cellStyle name="Check Cell 7 3 4 2" xfId="23482"/>
    <cellStyle name="Check Cell 7 3 4 2 2" xfId="23483"/>
    <cellStyle name="Check Cell 7 3 4 3" xfId="23484"/>
    <cellStyle name="Check Cell 7 3 4 3 2" xfId="23485"/>
    <cellStyle name="Check Cell 7 3 4 4" xfId="23486"/>
    <cellStyle name="Check Cell 7 3 4 4 2" xfId="23487"/>
    <cellStyle name="Check Cell 7 3 4 5" xfId="23488"/>
    <cellStyle name="Check Cell 7 3 40" xfId="23489"/>
    <cellStyle name="Check Cell 7 3 41" xfId="23490"/>
    <cellStyle name="Check Cell 7 3 42" xfId="23491"/>
    <cellStyle name="Check Cell 7 3 43" xfId="23492"/>
    <cellStyle name="Check Cell 7 3 44" xfId="23493"/>
    <cellStyle name="Check Cell 7 3 45" xfId="23494"/>
    <cellStyle name="Check Cell 7 3 46" xfId="23495"/>
    <cellStyle name="Check Cell 7 3 47" xfId="23496"/>
    <cellStyle name="Check Cell 7 3 48" xfId="23497"/>
    <cellStyle name="Check Cell 7 3 49" xfId="23498"/>
    <cellStyle name="Check Cell 7 3 5" xfId="23499"/>
    <cellStyle name="Check Cell 7 3 5 2" xfId="23500"/>
    <cellStyle name="Check Cell 7 3 5 2 2" xfId="23501"/>
    <cellStyle name="Check Cell 7 3 5 3" xfId="23502"/>
    <cellStyle name="Check Cell 7 3 5 3 2" xfId="23503"/>
    <cellStyle name="Check Cell 7 3 5 4" xfId="23504"/>
    <cellStyle name="Check Cell 7 3 5 4 2" xfId="23505"/>
    <cellStyle name="Check Cell 7 3 5 5" xfId="23506"/>
    <cellStyle name="Check Cell 7 3 50" xfId="23507"/>
    <cellStyle name="Check Cell 7 3 51" xfId="23508"/>
    <cellStyle name="Check Cell 7 3 6" xfId="23509"/>
    <cellStyle name="Check Cell 7 3 6 2" xfId="23510"/>
    <cellStyle name="Check Cell 7 3 6 2 2" xfId="23511"/>
    <cellStyle name="Check Cell 7 3 6 3" xfId="23512"/>
    <cellStyle name="Check Cell 7 3 6 3 2" xfId="23513"/>
    <cellStyle name="Check Cell 7 3 6 4" xfId="23514"/>
    <cellStyle name="Check Cell 7 3 6 4 2" xfId="23515"/>
    <cellStyle name="Check Cell 7 3 6 5" xfId="23516"/>
    <cellStyle name="Check Cell 7 3 7" xfId="23517"/>
    <cellStyle name="Check Cell 7 3 7 2" xfId="23518"/>
    <cellStyle name="Check Cell 7 3 7 2 2" xfId="23519"/>
    <cellStyle name="Check Cell 7 3 7 3" xfId="23520"/>
    <cellStyle name="Check Cell 7 3 7 3 2" xfId="23521"/>
    <cellStyle name="Check Cell 7 3 7 4" xfId="23522"/>
    <cellStyle name="Check Cell 7 3 7 4 2" xfId="23523"/>
    <cellStyle name="Check Cell 7 3 7 5" xfId="23524"/>
    <cellStyle name="Check Cell 7 3 8" xfId="23525"/>
    <cellStyle name="Check Cell 7 3 8 2" xfId="23526"/>
    <cellStyle name="Check Cell 7 3 8 2 2" xfId="23527"/>
    <cellStyle name="Check Cell 7 3 8 3" xfId="23528"/>
    <cellStyle name="Check Cell 7 3 8 3 2" xfId="23529"/>
    <cellStyle name="Check Cell 7 3 8 4" xfId="23530"/>
    <cellStyle name="Check Cell 7 3 8 4 2" xfId="23531"/>
    <cellStyle name="Check Cell 7 3 8 5" xfId="23532"/>
    <cellStyle name="Check Cell 7 3 9" xfId="23533"/>
    <cellStyle name="Check Cell 7 3 9 2" xfId="23534"/>
    <cellStyle name="Check Cell 7 3 9 2 2" xfId="23535"/>
    <cellStyle name="Check Cell 7 3 9 3" xfId="23536"/>
    <cellStyle name="Check Cell 7 3 9 3 2" xfId="23537"/>
    <cellStyle name="Check Cell 7 3 9 4" xfId="23538"/>
    <cellStyle name="Check Cell 7 3 9 4 2" xfId="23539"/>
    <cellStyle name="Check Cell 7 3 9 5" xfId="23540"/>
    <cellStyle name="Check Cell 7 30" xfId="23541"/>
    <cellStyle name="Check Cell 7 31" xfId="23542"/>
    <cellStyle name="Check Cell 7 32" xfId="23543"/>
    <cellStyle name="Check Cell 7 33" xfId="23544"/>
    <cellStyle name="Check Cell 7 34" xfId="23545"/>
    <cellStyle name="Check Cell 7 35" xfId="23546"/>
    <cellStyle name="Check Cell 7 36" xfId="23547"/>
    <cellStyle name="Check Cell 7 37" xfId="23548"/>
    <cellStyle name="Check Cell 7 38" xfId="23549"/>
    <cellStyle name="Check Cell 7 39" xfId="23550"/>
    <cellStyle name="Check Cell 7 4" xfId="23551"/>
    <cellStyle name="Check Cell 7 4 10" xfId="23552"/>
    <cellStyle name="Check Cell 7 4 10 2" xfId="23553"/>
    <cellStyle name="Check Cell 7 4 10 2 2" xfId="23554"/>
    <cellStyle name="Check Cell 7 4 10 3" xfId="23555"/>
    <cellStyle name="Check Cell 7 4 10 3 2" xfId="23556"/>
    <cellStyle name="Check Cell 7 4 10 4" xfId="23557"/>
    <cellStyle name="Check Cell 7 4 10 4 2" xfId="23558"/>
    <cellStyle name="Check Cell 7 4 10 5" xfId="23559"/>
    <cellStyle name="Check Cell 7 4 11" xfId="23560"/>
    <cellStyle name="Check Cell 7 4 11 2" xfId="23561"/>
    <cellStyle name="Check Cell 7 4 11 2 2" xfId="23562"/>
    <cellStyle name="Check Cell 7 4 11 3" xfId="23563"/>
    <cellStyle name="Check Cell 7 4 11 3 2" xfId="23564"/>
    <cellStyle name="Check Cell 7 4 11 4" xfId="23565"/>
    <cellStyle name="Check Cell 7 4 11 4 2" xfId="23566"/>
    <cellStyle name="Check Cell 7 4 11 5" xfId="23567"/>
    <cellStyle name="Check Cell 7 4 12" xfId="23568"/>
    <cellStyle name="Check Cell 7 4 12 2" xfId="23569"/>
    <cellStyle name="Check Cell 7 4 12 2 2" xfId="23570"/>
    <cellStyle name="Check Cell 7 4 12 3" xfId="23571"/>
    <cellStyle name="Check Cell 7 4 12 3 2" xfId="23572"/>
    <cellStyle name="Check Cell 7 4 12 4" xfId="23573"/>
    <cellStyle name="Check Cell 7 4 12 4 2" xfId="23574"/>
    <cellStyle name="Check Cell 7 4 12 5" xfId="23575"/>
    <cellStyle name="Check Cell 7 4 13" xfId="23576"/>
    <cellStyle name="Check Cell 7 4 13 2" xfId="23577"/>
    <cellStyle name="Check Cell 7 4 13 2 2" xfId="23578"/>
    <cellStyle name="Check Cell 7 4 13 3" xfId="23579"/>
    <cellStyle name="Check Cell 7 4 13 3 2" xfId="23580"/>
    <cellStyle name="Check Cell 7 4 13 4" xfId="23581"/>
    <cellStyle name="Check Cell 7 4 13 4 2" xfId="23582"/>
    <cellStyle name="Check Cell 7 4 13 5" xfId="23583"/>
    <cellStyle name="Check Cell 7 4 14" xfId="23584"/>
    <cellStyle name="Check Cell 7 4 14 2" xfId="23585"/>
    <cellStyle name="Check Cell 7 4 14 2 2" xfId="23586"/>
    <cellStyle name="Check Cell 7 4 14 3" xfId="23587"/>
    <cellStyle name="Check Cell 7 4 14 3 2" xfId="23588"/>
    <cellStyle name="Check Cell 7 4 14 4" xfId="23589"/>
    <cellStyle name="Check Cell 7 4 14 4 2" xfId="23590"/>
    <cellStyle name="Check Cell 7 4 14 5" xfId="23591"/>
    <cellStyle name="Check Cell 7 4 15" xfId="23592"/>
    <cellStyle name="Check Cell 7 4 15 2" xfId="23593"/>
    <cellStyle name="Check Cell 7 4 16" xfId="23594"/>
    <cellStyle name="Check Cell 7 4 16 2" xfId="23595"/>
    <cellStyle name="Check Cell 7 4 17" xfId="23596"/>
    <cellStyle name="Check Cell 7 4 17 2" xfId="23597"/>
    <cellStyle name="Check Cell 7 4 18" xfId="23598"/>
    <cellStyle name="Check Cell 7 4 18 2" xfId="23599"/>
    <cellStyle name="Check Cell 7 4 19" xfId="23600"/>
    <cellStyle name="Check Cell 7 4 19 2" xfId="23601"/>
    <cellStyle name="Check Cell 7 4 2" xfId="23602"/>
    <cellStyle name="Check Cell 7 4 2 2" xfId="23603"/>
    <cellStyle name="Check Cell 7 4 2 2 2" xfId="23604"/>
    <cellStyle name="Check Cell 7 4 2 3" xfId="23605"/>
    <cellStyle name="Check Cell 7 4 2 3 2" xfId="23606"/>
    <cellStyle name="Check Cell 7 4 2 4" xfId="23607"/>
    <cellStyle name="Check Cell 7 4 2 4 2" xfId="23608"/>
    <cellStyle name="Check Cell 7 4 2 5" xfId="23609"/>
    <cellStyle name="Check Cell 7 4 20" xfId="23610"/>
    <cellStyle name="Check Cell 7 4 20 2" xfId="23611"/>
    <cellStyle name="Check Cell 7 4 21" xfId="23612"/>
    <cellStyle name="Check Cell 7 4 22" xfId="23613"/>
    <cellStyle name="Check Cell 7 4 23" xfId="23614"/>
    <cellStyle name="Check Cell 7 4 24" xfId="23615"/>
    <cellStyle name="Check Cell 7 4 25" xfId="23616"/>
    <cellStyle name="Check Cell 7 4 26" xfId="23617"/>
    <cellStyle name="Check Cell 7 4 27" xfId="23618"/>
    <cellStyle name="Check Cell 7 4 28" xfId="23619"/>
    <cellStyle name="Check Cell 7 4 29" xfId="23620"/>
    <cellStyle name="Check Cell 7 4 3" xfId="23621"/>
    <cellStyle name="Check Cell 7 4 3 2" xfId="23622"/>
    <cellStyle name="Check Cell 7 4 3 2 2" xfId="23623"/>
    <cellStyle name="Check Cell 7 4 3 3" xfId="23624"/>
    <cellStyle name="Check Cell 7 4 3 3 2" xfId="23625"/>
    <cellStyle name="Check Cell 7 4 3 4" xfId="23626"/>
    <cellStyle name="Check Cell 7 4 3 4 2" xfId="23627"/>
    <cellStyle name="Check Cell 7 4 3 5" xfId="23628"/>
    <cellStyle name="Check Cell 7 4 30" xfId="23629"/>
    <cellStyle name="Check Cell 7 4 31" xfId="23630"/>
    <cellStyle name="Check Cell 7 4 32" xfId="23631"/>
    <cellStyle name="Check Cell 7 4 33" xfId="23632"/>
    <cellStyle name="Check Cell 7 4 34" xfId="23633"/>
    <cellStyle name="Check Cell 7 4 35" xfId="23634"/>
    <cellStyle name="Check Cell 7 4 36" xfId="23635"/>
    <cellStyle name="Check Cell 7 4 37" xfId="23636"/>
    <cellStyle name="Check Cell 7 4 38" xfId="23637"/>
    <cellStyle name="Check Cell 7 4 39" xfId="23638"/>
    <cellStyle name="Check Cell 7 4 4" xfId="23639"/>
    <cellStyle name="Check Cell 7 4 4 2" xfId="23640"/>
    <cellStyle name="Check Cell 7 4 4 2 2" xfId="23641"/>
    <cellStyle name="Check Cell 7 4 4 3" xfId="23642"/>
    <cellStyle name="Check Cell 7 4 4 3 2" xfId="23643"/>
    <cellStyle name="Check Cell 7 4 4 4" xfId="23644"/>
    <cellStyle name="Check Cell 7 4 4 4 2" xfId="23645"/>
    <cellStyle name="Check Cell 7 4 4 5" xfId="23646"/>
    <cellStyle name="Check Cell 7 4 40" xfId="23647"/>
    <cellStyle name="Check Cell 7 4 41" xfId="23648"/>
    <cellStyle name="Check Cell 7 4 42" xfId="23649"/>
    <cellStyle name="Check Cell 7 4 43" xfId="23650"/>
    <cellStyle name="Check Cell 7 4 44" xfId="23651"/>
    <cellStyle name="Check Cell 7 4 45" xfId="23652"/>
    <cellStyle name="Check Cell 7 4 46" xfId="23653"/>
    <cellStyle name="Check Cell 7 4 47" xfId="23654"/>
    <cellStyle name="Check Cell 7 4 48" xfId="23655"/>
    <cellStyle name="Check Cell 7 4 49" xfId="23656"/>
    <cellStyle name="Check Cell 7 4 5" xfId="23657"/>
    <cellStyle name="Check Cell 7 4 5 2" xfId="23658"/>
    <cellStyle name="Check Cell 7 4 5 2 2" xfId="23659"/>
    <cellStyle name="Check Cell 7 4 5 3" xfId="23660"/>
    <cellStyle name="Check Cell 7 4 5 3 2" xfId="23661"/>
    <cellStyle name="Check Cell 7 4 5 4" xfId="23662"/>
    <cellStyle name="Check Cell 7 4 5 4 2" xfId="23663"/>
    <cellStyle name="Check Cell 7 4 5 5" xfId="23664"/>
    <cellStyle name="Check Cell 7 4 50" xfId="23665"/>
    <cellStyle name="Check Cell 7 4 51" xfId="23666"/>
    <cellStyle name="Check Cell 7 4 6" xfId="23667"/>
    <cellStyle name="Check Cell 7 4 6 2" xfId="23668"/>
    <cellStyle name="Check Cell 7 4 6 2 2" xfId="23669"/>
    <cellStyle name="Check Cell 7 4 6 3" xfId="23670"/>
    <cellStyle name="Check Cell 7 4 6 3 2" xfId="23671"/>
    <cellStyle name="Check Cell 7 4 6 4" xfId="23672"/>
    <cellStyle name="Check Cell 7 4 6 4 2" xfId="23673"/>
    <cellStyle name="Check Cell 7 4 6 5" xfId="23674"/>
    <cellStyle name="Check Cell 7 4 7" xfId="23675"/>
    <cellStyle name="Check Cell 7 4 7 2" xfId="23676"/>
    <cellStyle name="Check Cell 7 4 7 2 2" xfId="23677"/>
    <cellStyle name="Check Cell 7 4 7 3" xfId="23678"/>
    <cellStyle name="Check Cell 7 4 7 3 2" xfId="23679"/>
    <cellStyle name="Check Cell 7 4 7 4" xfId="23680"/>
    <cellStyle name="Check Cell 7 4 7 4 2" xfId="23681"/>
    <cellStyle name="Check Cell 7 4 7 5" xfId="23682"/>
    <cellStyle name="Check Cell 7 4 8" xfId="23683"/>
    <cellStyle name="Check Cell 7 4 8 2" xfId="23684"/>
    <cellStyle name="Check Cell 7 4 8 2 2" xfId="23685"/>
    <cellStyle name="Check Cell 7 4 8 3" xfId="23686"/>
    <cellStyle name="Check Cell 7 4 8 3 2" xfId="23687"/>
    <cellStyle name="Check Cell 7 4 8 4" xfId="23688"/>
    <cellStyle name="Check Cell 7 4 8 4 2" xfId="23689"/>
    <cellStyle name="Check Cell 7 4 8 5" xfId="23690"/>
    <cellStyle name="Check Cell 7 4 9" xfId="23691"/>
    <cellStyle name="Check Cell 7 4 9 2" xfId="23692"/>
    <cellStyle name="Check Cell 7 4 9 2 2" xfId="23693"/>
    <cellStyle name="Check Cell 7 4 9 3" xfId="23694"/>
    <cellStyle name="Check Cell 7 4 9 3 2" xfId="23695"/>
    <cellStyle name="Check Cell 7 4 9 4" xfId="23696"/>
    <cellStyle name="Check Cell 7 4 9 4 2" xfId="23697"/>
    <cellStyle name="Check Cell 7 4 9 5" xfId="23698"/>
    <cellStyle name="Check Cell 7 40" xfId="23699"/>
    <cellStyle name="Check Cell 7 41" xfId="23700"/>
    <cellStyle name="Check Cell 7 42" xfId="23701"/>
    <cellStyle name="Check Cell 7 43" xfId="23702"/>
    <cellStyle name="Check Cell 7 44" xfId="23703"/>
    <cellStyle name="Check Cell 7 45" xfId="23704"/>
    <cellStyle name="Check Cell 7 46" xfId="23705"/>
    <cellStyle name="Check Cell 7 47" xfId="23706"/>
    <cellStyle name="Check Cell 7 48" xfId="23707"/>
    <cellStyle name="Check Cell 7 49" xfId="23708"/>
    <cellStyle name="Check Cell 7 5" xfId="23709"/>
    <cellStyle name="Check Cell 7 5 2" xfId="23710"/>
    <cellStyle name="Check Cell 7 5 2 2" xfId="23711"/>
    <cellStyle name="Check Cell 7 5 3" xfId="23712"/>
    <cellStyle name="Check Cell 7 5 3 2" xfId="23713"/>
    <cellStyle name="Check Cell 7 5 4" xfId="23714"/>
    <cellStyle name="Check Cell 7 5 4 2" xfId="23715"/>
    <cellStyle name="Check Cell 7 5 5" xfId="23716"/>
    <cellStyle name="Check Cell 7 50" xfId="23717"/>
    <cellStyle name="Check Cell 7 51" xfId="23718"/>
    <cellStyle name="Check Cell 7 52" xfId="23719"/>
    <cellStyle name="Check Cell 7 53" xfId="23720"/>
    <cellStyle name="Check Cell 7 54" xfId="23721"/>
    <cellStyle name="Check Cell 7 6" xfId="23722"/>
    <cellStyle name="Check Cell 7 6 2" xfId="23723"/>
    <cellStyle name="Check Cell 7 6 2 2" xfId="23724"/>
    <cellStyle name="Check Cell 7 6 3" xfId="23725"/>
    <cellStyle name="Check Cell 7 6 3 2" xfId="23726"/>
    <cellStyle name="Check Cell 7 6 4" xfId="23727"/>
    <cellStyle name="Check Cell 7 6 4 2" xfId="23728"/>
    <cellStyle name="Check Cell 7 6 5" xfId="23729"/>
    <cellStyle name="Check Cell 7 7" xfId="23730"/>
    <cellStyle name="Check Cell 7 7 2" xfId="23731"/>
    <cellStyle name="Check Cell 7 7 2 2" xfId="23732"/>
    <cellStyle name="Check Cell 7 7 3" xfId="23733"/>
    <cellStyle name="Check Cell 7 7 3 2" xfId="23734"/>
    <cellStyle name="Check Cell 7 7 4" xfId="23735"/>
    <cellStyle name="Check Cell 7 7 4 2" xfId="23736"/>
    <cellStyle name="Check Cell 7 7 5" xfId="23737"/>
    <cellStyle name="Check Cell 7 8" xfId="23738"/>
    <cellStyle name="Check Cell 7 8 2" xfId="23739"/>
    <cellStyle name="Check Cell 7 8 2 2" xfId="23740"/>
    <cellStyle name="Check Cell 7 8 3" xfId="23741"/>
    <cellStyle name="Check Cell 7 8 3 2" xfId="23742"/>
    <cellStyle name="Check Cell 7 8 4" xfId="23743"/>
    <cellStyle name="Check Cell 7 8 4 2" xfId="23744"/>
    <cellStyle name="Check Cell 7 8 5" xfId="23745"/>
    <cellStyle name="Check Cell 7 9" xfId="23746"/>
    <cellStyle name="Check Cell 7 9 2" xfId="23747"/>
    <cellStyle name="Check Cell 7 9 2 2" xfId="23748"/>
    <cellStyle name="Check Cell 7 9 3" xfId="23749"/>
    <cellStyle name="Check Cell 7 9 3 2" xfId="23750"/>
    <cellStyle name="Check Cell 7 9 4" xfId="23751"/>
    <cellStyle name="Check Cell 7 9 4 2" xfId="23752"/>
    <cellStyle name="Check Cell 7 9 5" xfId="23753"/>
    <cellStyle name="Check Cell 8" xfId="23754"/>
    <cellStyle name="Check Cell 8 10" xfId="23755"/>
    <cellStyle name="Check Cell 8 10 2" xfId="23756"/>
    <cellStyle name="Check Cell 8 10 2 2" xfId="23757"/>
    <cellStyle name="Check Cell 8 10 3" xfId="23758"/>
    <cellStyle name="Check Cell 8 10 3 2" xfId="23759"/>
    <cellStyle name="Check Cell 8 10 4" xfId="23760"/>
    <cellStyle name="Check Cell 8 10 4 2" xfId="23761"/>
    <cellStyle name="Check Cell 8 10 5" xfId="23762"/>
    <cellStyle name="Check Cell 8 11" xfId="23763"/>
    <cellStyle name="Check Cell 8 11 2" xfId="23764"/>
    <cellStyle name="Check Cell 8 11 2 2" xfId="23765"/>
    <cellStyle name="Check Cell 8 11 3" xfId="23766"/>
    <cellStyle name="Check Cell 8 11 3 2" xfId="23767"/>
    <cellStyle name="Check Cell 8 11 4" xfId="23768"/>
    <cellStyle name="Check Cell 8 11 4 2" xfId="23769"/>
    <cellStyle name="Check Cell 8 11 5" xfId="23770"/>
    <cellStyle name="Check Cell 8 12" xfId="23771"/>
    <cellStyle name="Check Cell 8 12 2" xfId="23772"/>
    <cellStyle name="Check Cell 8 12 2 2" xfId="23773"/>
    <cellStyle name="Check Cell 8 12 3" xfId="23774"/>
    <cellStyle name="Check Cell 8 12 3 2" xfId="23775"/>
    <cellStyle name="Check Cell 8 12 4" xfId="23776"/>
    <cellStyle name="Check Cell 8 12 4 2" xfId="23777"/>
    <cellStyle name="Check Cell 8 12 5" xfId="23778"/>
    <cellStyle name="Check Cell 8 13" xfId="23779"/>
    <cellStyle name="Check Cell 8 13 2" xfId="23780"/>
    <cellStyle name="Check Cell 8 13 2 2" xfId="23781"/>
    <cellStyle name="Check Cell 8 13 3" xfId="23782"/>
    <cellStyle name="Check Cell 8 13 3 2" xfId="23783"/>
    <cellStyle name="Check Cell 8 13 4" xfId="23784"/>
    <cellStyle name="Check Cell 8 13 4 2" xfId="23785"/>
    <cellStyle name="Check Cell 8 13 5" xfId="23786"/>
    <cellStyle name="Check Cell 8 14" xfId="23787"/>
    <cellStyle name="Check Cell 8 14 2" xfId="23788"/>
    <cellStyle name="Check Cell 8 14 2 2" xfId="23789"/>
    <cellStyle name="Check Cell 8 14 3" xfId="23790"/>
    <cellStyle name="Check Cell 8 14 3 2" xfId="23791"/>
    <cellStyle name="Check Cell 8 14 4" xfId="23792"/>
    <cellStyle name="Check Cell 8 14 4 2" xfId="23793"/>
    <cellStyle name="Check Cell 8 14 5" xfId="23794"/>
    <cellStyle name="Check Cell 8 15" xfId="23795"/>
    <cellStyle name="Check Cell 8 15 2" xfId="23796"/>
    <cellStyle name="Check Cell 8 15 2 2" xfId="23797"/>
    <cellStyle name="Check Cell 8 15 3" xfId="23798"/>
    <cellStyle name="Check Cell 8 15 3 2" xfId="23799"/>
    <cellStyle name="Check Cell 8 15 4" xfId="23800"/>
    <cellStyle name="Check Cell 8 15 4 2" xfId="23801"/>
    <cellStyle name="Check Cell 8 15 5" xfId="23802"/>
    <cellStyle name="Check Cell 8 16" xfId="23803"/>
    <cellStyle name="Check Cell 8 16 2" xfId="23804"/>
    <cellStyle name="Check Cell 8 16 2 2" xfId="23805"/>
    <cellStyle name="Check Cell 8 16 3" xfId="23806"/>
    <cellStyle name="Check Cell 8 16 3 2" xfId="23807"/>
    <cellStyle name="Check Cell 8 16 4" xfId="23808"/>
    <cellStyle name="Check Cell 8 16 4 2" xfId="23809"/>
    <cellStyle name="Check Cell 8 16 5" xfId="23810"/>
    <cellStyle name="Check Cell 8 17" xfId="23811"/>
    <cellStyle name="Check Cell 8 17 2" xfId="23812"/>
    <cellStyle name="Check Cell 8 17 2 2" xfId="23813"/>
    <cellStyle name="Check Cell 8 17 3" xfId="23814"/>
    <cellStyle name="Check Cell 8 17 3 2" xfId="23815"/>
    <cellStyle name="Check Cell 8 17 4" xfId="23816"/>
    <cellStyle name="Check Cell 8 17 4 2" xfId="23817"/>
    <cellStyle name="Check Cell 8 17 5" xfId="23818"/>
    <cellStyle name="Check Cell 8 18" xfId="23819"/>
    <cellStyle name="Check Cell 8 18 2" xfId="23820"/>
    <cellStyle name="Check Cell 8 19" xfId="23821"/>
    <cellStyle name="Check Cell 8 19 2" xfId="23822"/>
    <cellStyle name="Check Cell 8 2" xfId="23823"/>
    <cellStyle name="Check Cell 8 2 10" xfId="23824"/>
    <cellStyle name="Check Cell 8 2 10 2" xfId="23825"/>
    <cellStyle name="Check Cell 8 2 10 2 2" xfId="23826"/>
    <cellStyle name="Check Cell 8 2 10 3" xfId="23827"/>
    <cellStyle name="Check Cell 8 2 10 3 2" xfId="23828"/>
    <cellStyle name="Check Cell 8 2 10 4" xfId="23829"/>
    <cellStyle name="Check Cell 8 2 10 4 2" xfId="23830"/>
    <cellStyle name="Check Cell 8 2 10 5" xfId="23831"/>
    <cellStyle name="Check Cell 8 2 11" xfId="23832"/>
    <cellStyle name="Check Cell 8 2 11 2" xfId="23833"/>
    <cellStyle name="Check Cell 8 2 11 2 2" xfId="23834"/>
    <cellStyle name="Check Cell 8 2 11 3" xfId="23835"/>
    <cellStyle name="Check Cell 8 2 11 3 2" xfId="23836"/>
    <cellStyle name="Check Cell 8 2 11 4" xfId="23837"/>
    <cellStyle name="Check Cell 8 2 11 4 2" xfId="23838"/>
    <cellStyle name="Check Cell 8 2 11 5" xfId="23839"/>
    <cellStyle name="Check Cell 8 2 12" xfId="23840"/>
    <cellStyle name="Check Cell 8 2 12 2" xfId="23841"/>
    <cellStyle name="Check Cell 8 2 12 2 2" xfId="23842"/>
    <cellStyle name="Check Cell 8 2 12 3" xfId="23843"/>
    <cellStyle name="Check Cell 8 2 12 3 2" xfId="23844"/>
    <cellStyle name="Check Cell 8 2 12 4" xfId="23845"/>
    <cellStyle name="Check Cell 8 2 12 4 2" xfId="23846"/>
    <cellStyle name="Check Cell 8 2 12 5" xfId="23847"/>
    <cellStyle name="Check Cell 8 2 13" xfId="23848"/>
    <cellStyle name="Check Cell 8 2 13 2" xfId="23849"/>
    <cellStyle name="Check Cell 8 2 13 2 2" xfId="23850"/>
    <cellStyle name="Check Cell 8 2 13 3" xfId="23851"/>
    <cellStyle name="Check Cell 8 2 13 3 2" xfId="23852"/>
    <cellStyle name="Check Cell 8 2 13 4" xfId="23853"/>
    <cellStyle name="Check Cell 8 2 13 4 2" xfId="23854"/>
    <cellStyle name="Check Cell 8 2 13 5" xfId="23855"/>
    <cellStyle name="Check Cell 8 2 14" xfId="23856"/>
    <cellStyle name="Check Cell 8 2 14 2" xfId="23857"/>
    <cellStyle name="Check Cell 8 2 14 2 2" xfId="23858"/>
    <cellStyle name="Check Cell 8 2 14 3" xfId="23859"/>
    <cellStyle name="Check Cell 8 2 14 3 2" xfId="23860"/>
    <cellStyle name="Check Cell 8 2 14 4" xfId="23861"/>
    <cellStyle name="Check Cell 8 2 14 4 2" xfId="23862"/>
    <cellStyle name="Check Cell 8 2 14 5" xfId="23863"/>
    <cellStyle name="Check Cell 8 2 15" xfId="23864"/>
    <cellStyle name="Check Cell 8 2 15 2" xfId="23865"/>
    <cellStyle name="Check Cell 8 2 16" xfId="23866"/>
    <cellStyle name="Check Cell 8 2 16 2" xfId="23867"/>
    <cellStyle name="Check Cell 8 2 17" xfId="23868"/>
    <cellStyle name="Check Cell 8 2 17 2" xfId="23869"/>
    <cellStyle name="Check Cell 8 2 18" xfId="23870"/>
    <cellStyle name="Check Cell 8 2 18 2" xfId="23871"/>
    <cellStyle name="Check Cell 8 2 19" xfId="23872"/>
    <cellStyle name="Check Cell 8 2 19 2" xfId="23873"/>
    <cellStyle name="Check Cell 8 2 2" xfId="23874"/>
    <cellStyle name="Check Cell 8 2 2 2" xfId="23875"/>
    <cellStyle name="Check Cell 8 2 2 2 2" xfId="23876"/>
    <cellStyle name="Check Cell 8 2 2 3" xfId="23877"/>
    <cellStyle name="Check Cell 8 2 2 3 2" xfId="23878"/>
    <cellStyle name="Check Cell 8 2 2 4" xfId="23879"/>
    <cellStyle name="Check Cell 8 2 2 4 2" xfId="23880"/>
    <cellStyle name="Check Cell 8 2 2 5" xfId="23881"/>
    <cellStyle name="Check Cell 8 2 20" xfId="23882"/>
    <cellStyle name="Check Cell 8 2 21" xfId="23883"/>
    <cellStyle name="Check Cell 8 2 22" xfId="23884"/>
    <cellStyle name="Check Cell 8 2 23" xfId="23885"/>
    <cellStyle name="Check Cell 8 2 24" xfId="23886"/>
    <cellStyle name="Check Cell 8 2 25" xfId="23887"/>
    <cellStyle name="Check Cell 8 2 26" xfId="23888"/>
    <cellStyle name="Check Cell 8 2 27" xfId="23889"/>
    <cellStyle name="Check Cell 8 2 28" xfId="23890"/>
    <cellStyle name="Check Cell 8 2 29" xfId="23891"/>
    <cellStyle name="Check Cell 8 2 3" xfId="23892"/>
    <cellStyle name="Check Cell 8 2 3 2" xfId="23893"/>
    <cellStyle name="Check Cell 8 2 3 2 2" xfId="23894"/>
    <cellStyle name="Check Cell 8 2 3 3" xfId="23895"/>
    <cellStyle name="Check Cell 8 2 3 3 2" xfId="23896"/>
    <cellStyle name="Check Cell 8 2 3 4" xfId="23897"/>
    <cellStyle name="Check Cell 8 2 3 4 2" xfId="23898"/>
    <cellStyle name="Check Cell 8 2 3 5" xfId="23899"/>
    <cellStyle name="Check Cell 8 2 30" xfId="23900"/>
    <cellStyle name="Check Cell 8 2 31" xfId="23901"/>
    <cellStyle name="Check Cell 8 2 32" xfId="23902"/>
    <cellStyle name="Check Cell 8 2 33" xfId="23903"/>
    <cellStyle name="Check Cell 8 2 34" xfId="23904"/>
    <cellStyle name="Check Cell 8 2 35" xfId="23905"/>
    <cellStyle name="Check Cell 8 2 36" xfId="23906"/>
    <cellStyle name="Check Cell 8 2 37" xfId="23907"/>
    <cellStyle name="Check Cell 8 2 38" xfId="23908"/>
    <cellStyle name="Check Cell 8 2 39" xfId="23909"/>
    <cellStyle name="Check Cell 8 2 4" xfId="23910"/>
    <cellStyle name="Check Cell 8 2 4 2" xfId="23911"/>
    <cellStyle name="Check Cell 8 2 4 2 2" xfId="23912"/>
    <cellStyle name="Check Cell 8 2 4 3" xfId="23913"/>
    <cellStyle name="Check Cell 8 2 4 3 2" xfId="23914"/>
    <cellStyle name="Check Cell 8 2 4 4" xfId="23915"/>
    <cellStyle name="Check Cell 8 2 4 4 2" xfId="23916"/>
    <cellStyle name="Check Cell 8 2 4 5" xfId="23917"/>
    <cellStyle name="Check Cell 8 2 40" xfId="23918"/>
    <cellStyle name="Check Cell 8 2 41" xfId="23919"/>
    <cellStyle name="Check Cell 8 2 42" xfId="23920"/>
    <cellStyle name="Check Cell 8 2 43" xfId="23921"/>
    <cellStyle name="Check Cell 8 2 44" xfId="23922"/>
    <cellStyle name="Check Cell 8 2 45" xfId="23923"/>
    <cellStyle name="Check Cell 8 2 46" xfId="23924"/>
    <cellStyle name="Check Cell 8 2 47" xfId="23925"/>
    <cellStyle name="Check Cell 8 2 48" xfId="23926"/>
    <cellStyle name="Check Cell 8 2 49" xfId="23927"/>
    <cellStyle name="Check Cell 8 2 5" xfId="23928"/>
    <cellStyle name="Check Cell 8 2 5 2" xfId="23929"/>
    <cellStyle name="Check Cell 8 2 5 2 2" xfId="23930"/>
    <cellStyle name="Check Cell 8 2 5 3" xfId="23931"/>
    <cellStyle name="Check Cell 8 2 5 3 2" xfId="23932"/>
    <cellStyle name="Check Cell 8 2 5 4" xfId="23933"/>
    <cellStyle name="Check Cell 8 2 5 4 2" xfId="23934"/>
    <cellStyle name="Check Cell 8 2 5 5" xfId="23935"/>
    <cellStyle name="Check Cell 8 2 50" xfId="23936"/>
    <cellStyle name="Check Cell 8 2 51" xfId="23937"/>
    <cellStyle name="Check Cell 8 2 6" xfId="23938"/>
    <cellStyle name="Check Cell 8 2 6 2" xfId="23939"/>
    <cellStyle name="Check Cell 8 2 6 2 2" xfId="23940"/>
    <cellStyle name="Check Cell 8 2 6 3" xfId="23941"/>
    <cellStyle name="Check Cell 8 2 6 3 2" xfId="23942"/>
    <cellStyle name="Check Cell 8 2 6 4" xfId="23943"/>
    <cellStyle name="Check Cell 8 2 6 4 2" xfId="23944"/>
    <cellStyle name="Check Cell 8 2 6 5" xfId="23945"/>
    <cellStyle name="Check Cell 8 2 7" xfId="23946"/>
    <cellStyle name="Check Cell 8 2 7 2" xfId="23947"/>
    <cellStyle name="Check Cell 8 2 7 2 2" xfId="23948"/>
    <cellStyle name="Check Cell 8 2 7 3" xfId="23949"/>
    <cellStyle name="Check Cell 8 2 7 3 2" xfId="23950"/>
    <cellStyle name="Check Cell 8 2 7 4" xfId="23951"/>
    <cellStyle name="Check Cell 8 2 7 4 2" xfId="23952"/>
    <cellStyle name="Check Cell 8 2 7 5" xfId="23953"/>
    <cellStyle name="Check Cell 8 2 8" xfId="23954"/>
    <cellStyle name="Check Cell 8 2 8 2" xfId="23955"/>
    <cellStyle name="Check Cell 8 2 8 2 2" xfId="23956"/>
    <cellStyle name="Check Cell 8 2 8 3" xfId="23957"/>
    <cellStyle name="Check Cell 8 2 8 3 2" xfId="23958"/>
    <cellStyle name="Check Cell 8 2 8 4" xfId="23959"/>
    <cellStyle name="Check Cell 8 2 8 4 2" xfId="23960"/>
    <cellStyle name="Check Cell 8 2 8 5" xfId="23961"/>
    <cellStyle name="Check Cell 8 2 9" xfId="23962"/>
    <cellStyle name="Check Cell 8 2 9 2" xfId="23963"/>
    <cellStyle name="Check Cell 8 2 9 2 2" xfId="23964"/>
    <cellStyle name="Check Cell 8 2 9 3" xfId="23965"/>
    <cellStyle name="Check Cell 8 2 9 3 2" xfId="23966"/>
    <cellStyle name="Check Cell 8 2 9 4" xfId="23967"/>
    <cellStyle name="Check Cell 8 2 9 4 2" xfId="23968"/>
    <cellStyle name="Check Cell 8 2 9 5" xfId="23969"/>
    <cellStyle name="Check Cell 8 20" xfId="23970"/>
    <cellStyle name="Check Cell 8 20 2" xfId="23971"/>
    <cellStyle name="Check Cell 8 21" xfId="23972"/>
    <cellStyle name="Check Cell 8 21 2" xfId="23973"/>
    <cellStyle name="Check Cell 8 22" xfId="23974"/>
    <cellStyle name="Check Cell 8 22 2" xfId="23975"/>
    <cellStyle name="Check Cell 8 23" xfId="23976"/>
    <cellStyle name="Check Cell 8 24" xfId="23977"/>
    <cellStyle name="Check Cell 8 25" xfId="23978"/>
    <cellStyle name="Check Cell 8 26" xfId="23979"/>
    <cellStyle name="Check Cell 8 27" xfId="23980"/>
    <cellStyle name="Check Cell 8 28" xfId="23981"/>
    <cellStyle name="Check Cell 8 29" xfId="23982"/>
    <cellStyle name="Check Cell 8 3" xfId="23983"/>
    <cellStyle name="Check Cell 8 3 10" xfId="23984"/>
    <cellStyle name="Check Cell 8 3 10 2" xfId="23985"/>
    <cellStyle name="Check Cell 8 3 10 2 2" xfId="23986"/>
    <cellStyle name="Check Cell 8 3 10 3" xfId="23987"/>
    <cellStyle name="Check Cell 8 3 10 3 2" xfId="23988"/>
    <cellStyle name="Check Cell 8 3 10 4" xfId="23989"/>
    <cellStyle name="Check Cell 8 3 10 4 2" xfId="23990"/>
    <cellStyle name="Check Cell 8 3 10 5" xfId="23991"/>
    <cellStyle name="Check Cell 8 3 11" xfId="23992"/>
    <cellStyle name="Check Cell 8 3 11 2" xfId="23993"/>
    <cellStyle name="Check Cell 8 3 11 2 2" xfId="23994"/>
    <cellStyle name="Check Cell 8 3 11 3" xfId="23995"/>
    <cellStyle name="Check Cell 8 3 11 3 2" xfId="23996"/>
    <cellStyle name="Check Cell 8 3 11 4" xfId="23997"/>
    <cellStyle name="Check Cell 8 3 11 4 2" xfId="23998"/>
    <cellStyle name="Check Cell 8 3 11 5" xfId="23999"/>
    <cellStyle name="Check Cell 8 3 12" xfId="24000"/>
    <cellStyle name="Check Cell 8 3 12 2" xfId="24001"/>
    <cellStyle name="Check Cell 8 3 12 2 2" xfId="24002"/>
    <cellStyle name="Check Cell 8 3 12 3" xfId="24003"/>
    <cellStyle name="Check Cell 8 3 12 3 2" xfId="24004"/>
    <cellStyle name="Check Cell 8 3 12 4" xfId="24005"/>
    <cellStyle name="Check Cell 8 3 12 4 2" xfId="24006"/>
    <cellStyle name="Check Cell 8 3 12 5" xfId="24007"/>
    <cellStyle name="Check Cell 8 3 13" xfId="24008"/>
    <cellStyle name="Check Cell 8 3 13 2" xfId="24009"/>
    <cellStyle name="Check Cell 8 3 13 2 2" xfId="24010"/>
    <cellStyle name="Check Cell 8 3 13 3" xfId="24011"/>
    <cellStyle name="Check Cell 8 3 13 3 2" xfId="24012"/>
    <cellStyle name="Check Cell 8 3 13 4" xfId="24013"/>
    <cellStyle name="Check Cell 8 3 13 4 2" xfId="24014"/>
    <cellStyle name="Check Cell 8 3 13 5" xfId="24015"/>
    <cellStyle name="Check Cell 8 3 14" xfId="24016"/>
    <cellStyle name="Check Cell 8 3 14 2" xfId="24017"/>
    <cellStyle name="Check Cell 8 3 14 2 2" xfId="24018"/>
    <cellStyle name="Check Cell 8 3 14 3" xfId="24019"/>
    <cellStyle name="Check Cell 8 3 14 3 2" xfId="24020"/>
    <cellStyle name="Check Cell 8 3 14 4" xfId="24021"/>
    <cellStyle name="Check Cell 8 3 14 4 2" xfId="24022"/>
    <cellStyle name="Check Cell 8 3 14 5" xfId="24023"/>
    <cellStyle name="Check Cell 8 3 15" xfId="24024"/>
    <cellStyle name="Check Cell 8 3 15 2" xfId="24025"/>
    <cellStyle name="Check Cell 8 3 16" xfId="24026"/>
    <cellStyle name="Check Cell 8 3 16 2" xfId="24027"/>
    <cellStyle name="Check Cell 8 3 17" xfId="24028"/>
    <cellStyle name="Check Cell 8 3 17 2" xfId="24029"/>
    <cellStyle name="Check Cell 8 3 18" xfId="24030"/>
    <cellStyle name="Check Cell 8 3 18 2" xfId="24031"/>
    <cellStyle name="Check Cell 8 3 19" xfId="24032"/>
    <cellStyle name="Check Cell 8 3 19 2" xfId="24033"/>
    <cellStyle name="Check Cell 8 3 2" xfId="24034"/>
    <cellStyle name="Check Cell 8 3 2 2" xfId="24035"/>
    <cellStyle name="Check Cell 8 3 2 2 2" xfId="24036"/>
    <cellStyle name="Check Cell 8 3 2 3" xfId="24037"/>
    <cellStyle name="Check Cell 8 3 2 3 2" xfId="24038"/>
    <cellStyle name="Check Cell 8 3 2 4" xfId="24039"/>
    <cellStyle name="Check Cell 8 3 2 4 2" xfId="24040"/>
    <cellStyle name="Check Cell 8 3 2 5" xfId="24041"/>
    <cellStyle name="Check Cell 8 3 20" xfId="24042"/>
    <cellStyle name="Check Cell 8 3 20 2" xfId="24043"/>
    <cellStyle name="Check Cell 8 3 21" xfId="24044"/>
    <cellStyle name="Check Cell 8 3 22" xfId="24045"/>
    <cellStyle name="Check Cell 8 3 23" xfId="24046"/>
    <cellStyle name="Check Cell 8 3 24" xfId="24047"/>
    <cellStyle name="Check Cell 8 3 25" xfId="24048"/>
    <cellStyle name="Check Cell 8 3 26" xfId="24049"/>
    <cellStyle name="Check Cell 8 3 27" xfId="24050"/>
    <cellStyle name="Check Cell 8 3 28" xfId="24051"/>
    <cellStyle name="Check Cell 8 3 29" xfId="24052"/>
    <cellStyle name="Check Cell 8 3 3" xfId="24053"/>
    <cellStyle name="Check Cell 8 3 3 2" xfId="24054"/>
    <cellStyle name="Check Cell 8 3 3 2 2" xfId="24055"/>
    <cellStyle name="Check Cell 8 3 3 3" xfId="24056"/>
    <cellStyle name="Check Cell 8 3 3 3 2" xfId="24057"/>
    <cellStyle name="Check Cell 8 3 3 4" xfId="24058"/>
    <cellStyle name="Check Cell 8 3 3 4 2" xfId="24059"/>
    <cellStyle name="Check Cell 8 3 3 5" xfId="24060"/>
    <cellStyle name="Check Cell 8 3 30" xfId="24061"/>
    <cellStyle name="Check Cell 8 3 31" xfId="24062"/>
    <cellStyle name="Check Cell 8 3 32" xfId="24063"/>
    <cellStyle name="Check Cell 8 3 33" xfId="24064"/>
    <cellStyle name="Check Cell 8 3 34" xfId="24065"/>
    <cellStyle name="Check Cell 8 3 35" xfId="24066"/>
    <cellStyle name="Check Cell 8 3 36" xfId="24067"/>
    <cellStyle name="Check Cell 8 3 37" xfId="24068"/>
    <cellStyle name="Check Cell 8 3 38" xfId="24069"/>
    <cellStyle name="Check Cell 8 3 39" xfId="24070"/>
    <cellStyle name="Check Cell 8 3 4" xfId="24071"/>
    <cellStyle name="Check Cell 8 3 4 2" xfId="24072"/>
    <cellStyle name="Check Cell 8 3 4 2 2" xfId="24073"/>
    <cellStyle name="Check Cell 8 3 4 3" xfId="24074"/>
    <cellStyle name="Check Cell 8 3 4 3 2" xfId="24075"/>
    <cellStyle name="Check Cell 8 3 4 4" xfId="24076"/>
    <cellStyle name="Check Cell 8 3 4 4 2" xfId="24077"/>
    <cellStyle name="Check Cell 8 3 4 5" xfId="24078"/>
    <cellStyle name="Check Cell 8 3 40" xfId="24079"/>
    <cellStyle name="Check Cell 8 3 41" xfId="24080"/>
    <cellStyle name="Check Cell 8 3 42" xfId="24081"/>
    <cellStyle name="Check Cell 8 3 43" xfId="24082"/>
    <cellStyle name="Check Cell 8 3 44" xfId="24083"/>
    <cellStyle name="Check Cell 8 3 45" xfId="24084"/>
    <cellStyle name="Check Cell 8 3 46" xfId="24085"/>
    <cellStyle name="Check Cell 8 3 47" xfId="24086"/>
    <cellStyle name="Check Cell 8 3 48" xfId="24087"/>
    <cellStyle name="Check Cell 8 3 49" xfId="24088"/>
    <cellStyle name="Check Cell 8 3 5" xfId="24089"/>
    <cellStyle name="Check Cell 8 3 5 2" xfId="24090"/>
    <cellStyle name="Check Cell 8 3 5 2 2" xfId="24091"/>
    <cellStyle name="Check Cell 8 3 5 3" xfId="24092"/>
    <cellStyle name="Check Cell 8 3 5 3 2" xfId="24093"/>
    <cellStyle name="Check Cell 8 3 5 4" xfId="24094"/>
    <cellStyle name="Check Cell 8 3 5 4 2" xfId="24095"/>
    <cellStyle name="Check Cell 8 3 5 5" xfId="24096"/>
    <cellStyle name="Check Cell 8 3 50" xfId="24097"/>
    <cellStyle name="Check Cell 8 3 51" xfId="24098"/>
    <cellStyle name="Check Cell 8 3 6" xfId="24099"/>
    <cellStyle name="Check Cell 8 3 6 2" xfId="24100"/>
    <cellStyle name="Check Cell 8 3 6 2 2" xfId="24101"/>
    <cellStyle name="Check Cell 8 3 6 3" xfId="24102"/>
    <cellStyle name="Check Cell 8 3 6 3 2" xfId="24103"/>
    <cellStyle name="Check Cell 8 3 6 4" xfId="24104"/>
    <cellStyle name="Check Cell 8 3 6 4 2" xfId="24105"/>
    <cellStyle name="Check Cell 8 3 6 5" xfId="24106"/>
    <cellStyle name="Check Cell 8 3 7" xfId="24107"/>
    <cellStyle name="Check Cell 8 3 7 2" xfId="24108"/>
    <cellStyle name="Check Cell 8 3 7 2 2" xfId="24109"/>
    <cellStyle name="Check Cell 8 3 7 3" xfId="24110"/>
    <cellStyle name="Check Cell 8 3 7 3 2" xfId="24111"/>
    <cellStyle name="Check Cell 8 3 7 4" xfId="24112"/>
    <cellStyle name="Check Cell 8 3 7 4 2" xfId="24113"/>
    <cellStyle name="Check Cell 8 3 7 5" xfId="24114"/>
    <cellStyle name="Check Cell 8 3 8" xfId="24115"/>
    <cellStyle name="Check Cell 8 3 8 2" xfId="24116"/>
    <cellStyle name="Check Cell 8 3 8 2 2" xfId="24117"/>
    <cellStyle name="Check Cell 8 3 8 3" xfId="24118"/>
    <cellStyle name="Check Cell 8 3 8 3 2" xfId="24119"/>
    <cellStyle name="Check Cell 8 3 8 4" xfId="24120"/>
    <cellStyle name="Check Cell 8 3 8 4 2" xfId="24121"/>
    <cellStyle name="Check Cell 8 3 8 5" xfId="24122"/>
    <cellStyle name="Check Cell 8 3 9" xfId="24123"/>
    <cellStyle name="Check Cell 8 3 9 2" xfId="24124"/>
    <cellStyle name="Check Cell 8 3 9 2 2" xfId="24125"/>
    <cellStyle name="Check Cell 8 3 9 3" xfId="24126"/>
    <cellStyle name="Check Cell 8 3 9 3 2" xfId="24127"/>
    <cellStyle name="Check Cell 8 3 9 4" xfId="24128"/>
    <cellStyle name="Check Cell 8 3 9 4 2" xfId="24129"/>
    <cellStyle name="Check Cell 8 3 9 5" xfId="24130"/>
    <cellStyle name="Check Cell 8 30" xfId="24131"/>
    <cellStyle name="Check Cell 8 31" xfId="24132"/>
    <cellStyle name="Check Cell 8 32" xfId="24133"/>
    <cellStyle name="Check Cell 8 33" xfId="24134"/>
    <cellStyle name="Check Cell 8 34" xfId="24135"/>
    <cellStyle name="Check Cell 8 35" xfId="24136"/>
    <cellStyle name="Check Cell 8 36" xfId="24137"/>
    <cellStyle name="Check Cell 8 37" xfId="24138"/>
    <cellStyle name="Check Cell 8 38" xfId="24139"/>
    <cellStyle name="Check Cell 8 39" xfId="24140"/>
    <cellStyle name="Check Cell 8 4" xfId="24141"/>
    <cellStyle name="Check Cell 8 4 10" xfId="24142"/>
    <cellStyle name="Check Cell 8 4 10 2" xfId="24143"/>
    <cellStyle name="Check Cell 8 4 10 2 2" xfId="24144"/>
    <cellStyle name="Check Cell 8 4 10 3" xfId="24145"/>
    <cellStyle name="Check Cell 8 4 10 3 2" xfId="24146"/>
    <cellStyle name="Check Cell 8 4 10 4" xfId="24147"/>
    <cellStyle name="Check Cell 8 4 10 4 2" xfId="24148"/>
    <cellStyle name="Check Cell 8 4 10 5" xfId="24149"/>
    <cellStyle name="Check Cell 8 4 11" xfId="24150"/>
    <cellStyle name="Check Cell 8 4 11 2" xfId="24151"/>
    <cellStyle name="Check Cell 8 4 11 2 2" xfId="24152"/>
    <cellStyle name="Check Cell 8 4 11 3" xfId="24153"/>
    <cellStyle name="Check Cell 8 4 11 3 2" xfId="24154"/>
    <cellStyle name="Check Cell 8 4 11 4" xfId="24155"/>
    <cellStyle name="Check Cell 8 4 11 4 2" xfId="24156"/>
    <cellStyle name="Check Cell 8 4 11 5" xfId="24157"/>
    <cellStyle name="Check Cell 8 4 12" xfId="24158"/>
    <cellStyle name="Check Cell 8 4 12 2" xfId="24159"/>
    <cellStyle name="Check Cell 8 4 12 2 2" xfId="24160"/>
    <cellStyle name="Check Cell 8 4 12 3" xfId="24161"/>
    <cellStyle name="Check Cell 8 4 12 3 2" xfId="24162"/>
    <cellStyle name="Check Cell 8 4 12 4" xfId="24163"/>
    <cellStyle name="Check Cell 8 4 12 4 2" xfId="24164"/>
    <cellStyle name="Check Cell 8 4 12 5" xfId="24165"/>
    <cellStyle name="Check Cell 8 4 13" xfId="24166"/>
    <cellStyle name="Check Cell 8 4 13 2" xfId="24167"/>
    <cellStyle name="Check Cell 8 4 13 2 2" xfId="24168"/>
    <cellStyle name="Check Cell 8 4 13 3" xfId="24169"/>
    <cellStyle name="Check Cell 8 4 13 3 2" xfId="24170"/>
    <cellStyle name="Check Cell 8 4 13 4" xfId="24171"/>
    <cellStyle name="Check Cell 8 4 13 4 2" xfId="24172"/>
    <cellStyle name="Check Cell 8 4 13 5" xfId="24173"/>
    <cellStyle name="Check Cell 8 4 14" xfId="24174"/>
    <cellStyle name="Check Cell 8 4 14 2" xfId="24175"/>
    <cellStyle name="Check Cell 8 4 14 2 2" xfId="24176"/>
    <cellStyle name="Check Cell 8 4 14 3" xfId="24177"/>
    <cellStyle name="Check Cell 8 4 14 3 2" xfId="24178"/>
    <cellStyle name="Check Cell 8 4 14 4" xfId="24179"/>
    <cellStyle name="Check Cell 8 4 14 4 2" xfId="24180"/>
    <cellStyle name="Check Cell 8 4 14 5" xfId="24181"/>
    <cellStyle name="Check Cell 8 4 15" xfId="24182"/>
    <cellStyle name="Check Cell 8 4 15 2" xfId="24183"/>
    <cellStyle name="Check Cell 8 4 16" xfId="24184"/>
    <cellStyle name="Check Cell 8 4 16 2" xfId="24185"/>
    <cellStyle name="Check Cell 8 4 17" xfId="24186"/>
    <cellStyle name="Check Cell 8 4 17 2" xfId="24187"/>
    <cellStyle name="Check Cell 8 4 18" xfId="24188"/>
    <cellStyle name="Check Cell 8 4 18 2" xfId="24189"/>
    <cellStyle name="Check Cell 8 4 19" xfId="24190"/>
    <cellStyle name="Check Cell 8 4 19 2" xfId="24191"/>
    <cellStyle name="Check Cell 8 4 2" xfId="24192"/>
    <cellStyle name="Check Cell 8 4 2 2" xfId="24193"/>
    <cellStyle name="Check Cell 8 4 2 2 2" xfId="24194"/>
    <cellStyle name="Check Cell 8 4 2 3" xfId="24195"/>
    <cellStyle name="Check Cell 8 4 2 3 2" xfId="24196"/>
    <cellStyle name="Check Cell 8 4 2 4" xfId="24197"/>
    <cellStyle name="Check Cell 8 4 2 4 2" xfId="24198"/>
    <cellStyle name="Check Cell 8 4 2 5" xfId="24199"/>
    <cellStyle name="Check Cell 8 4 20" xfId="24200"/>
    <cellStyle name="Check Cell 8 4 20 2" xfId="24201"/>
    <cellStyle name="Check Cell 8 4 21" xfId="24202"/>
    <cellStyle name="Check Cell 8 4 22" xfId="24203"/>
    <cellStyle name="Check Cell 8 4 23" xfId="24204"/>
    <cellStyle name="Check Cell 8 4 24" xfId="24205"/>
    <cellStyle name="Check Cell 8 4 25" xfId="24206"/>
    <cellStyle name="Check Cell 8 4 26" xfId="24207"/>
    <cellStyle name="Check Cell 8 4 27" xfId="24208"/>
    <cellStyle name="Check Cell 8 4 28" xfId="24209"/>
    <cellStyle name="Check Cell 8 4 29" xfId="24210"/>
    <cellStyle name="Check Cell 8 4 3" xfId="24211"/>
    <cellStyle name="Check Cell 8 4 3 2" xfId="24212"/>
    <cellStyle name="Check Cell 8 4 3 2 2" xfId="24213"/>
    <cellStyle name="Check Cell 8 4 3 3" xfId="24214"/>
    <cellStyle name="Check Cell 8 4 3 3 2" xfId="24215"/>
    <cellStyle name="Check Cell 8 4 3 4" xfId="24216"/>
    <cellStyle name="Check Cell 8 4 3 4 2" xfId="24217"/>
    <cellStyle name="Check Cell 8 4 3 5" xfId="24218"/>
    <cellStyle name="Check Cell 8 4 30" xfId="24219"/>
    <cellStyle name="Check Cell 8 4 31" xfId="24220"/>
    <cellStyle name="Check Cell 8 4 32" xfId="24221"/>
    <cellStyle name="Check Cell 8 4 33" xfId="24222"/>
    <cellStyle name="Check Cell 8 4 34" xfId="24223"/>
    <cellStyle name="Check Cell 8 4 35" xfId="24224"/>
    <cellStyle name="Check Cell 8 4 36" xfId="24225"/>
    <cellStyle name="Check Cell 8 4 37" xfId="24226"/>
    <cellStyle name="Check Cell 8 4 38" xfId="24227"/>
    <cellStyle name="Check Cell 8 4 39" xfId="24228"/>
    <cellStyle name="Check Cell 8 4 4" xfId="24229"/>
    <cellStyle name="Check Cell 8 4 4 2" xfId="24230"/>
    <cellStyle name="Check Cell 8 4 4 2 2" xfId="24231"/>
    <cellStyle name="Check Cell 8 4 4 3" xfId="24232"/>
    <cellStyle name="Check Cell 8 4 4 3 2" xfId="24233"/>
    <cellStyle name="Check Cell 8 4 4 4" xfId="24234"/>
    <cellStyle name="Check Cell 8 4 4 4 2" xfId="24235"/>
    <cellStyle name="Check Cell 8 4 4 5" xfId="24236"/>
    <cellStyle name="Check Cell 8 4 40" xfId="24237"/>
    <cellStyle name="Check Cell 8 4 41" xfId="24238"/>
    <cellStyle name="Check Cell 8 4 42" xfId="24239"/>
    <cellStyle name="Check Cell 8 4 43" xfId="24240"/>
    <cellStyle name="Check Cell 8 4 44" xfId="24241"/>
    <cellStyle name="Check Cell 8 4 45" xfId="24242"/>
    <cellStyle name="Check Cell 8 4 46" xfId="24243"/>
    <cellStyle name="Check Cell 8 4 47" xfId="24244"/>
    <cellStyle name="Check Cell 8 4 48" xfId="24245"/>
    <cellStyle name="Check Cell 8 4 49" xfId="24246"/>
    <cellStyle name="Check Cell 8 4 5" xfId="24247"/>
    <cellStyle name="Check Cell 8 4 5 2" xfId="24248"/>
    <cellStyle name="Check Cell 8 4 5 2 2" xfId="24249"/>
    <cellStyle name="Check Cell 8 4 5 3" xfId="24250"/>
    <cellStyle name="Check Cell 8 4 5 3 2" xfId="24251"/>
    <cellStyle name="Check Cell 8 4 5 4" xfId="24252"/>
    <cellStyle name="Check Cell 8 4 5 4 2" xfId="24253"/>
    <cellStyle name="Check Cell 8 4 5 5" xfId="24254"/>
    <cellStyle name="Check Cell 8 4 50" xfId="24255"/>
    <cellStyle name="Check Cell 8 4 51" xfId="24256"/>
    <cellStyle name="Check Cell 8 4 6" xfId="24257"/>
    <cellStyle name="Check Cell 8 4 6 2" xfId="24258"/>
    <cellStyle name="Check Cell 8 4 6 2 2" xfId="24259"/>
    <cellStyle name="Check Cell 8 4 6 3" xfId="24260"/>
    <cellStyle name="Check Cell 8 4 6 3 2" xfId="24261"/>
    <cellStyle name="Check Cell 8 4 6 4" xfId="24262"/>
    <cellStyle name="Check Cell 8 4 6 4 2" xfId="24263"/>
    <cellStyle name="Check Cell 8 4 6 5" xfId="24264"/>
    <cellStyle name="Check Cell 8 4 7" xfId="24265"/>
    <cellStyle name="Check Cell 8 4 7 2" xfId="24266"/>
    <cellStyle name="Check Cell 8 4 7 2 2" xfId="24267"/>
    <cellStyle name="Check Cell 8 4 7 3" xfId="24268"/>
    <cellStyle name="Check Cell 8 4 7 3 2" xfId="24269"/>
    <cellStyle name="Check Cell 8 4 7 4" xfId="24270"/>
    <cellStyle name="Check Cell 8 4 7 4 2" xfId="24271"/>
    <cellStyle name="Check Cell 8 4 7 5" xfId="24272"/>
    <cellStyle name="Check Cell 8 4 8" xfId="24273"/>
    <cellStyle name="Check Cell 8 4 8 2" xfId="24274"/>
    <cellStyle name="Check Cell 8 4 8 2 2" xfId="24275"/>
    <cellStyle name="Check Cell 8 4 8 3" xfId="24276"/>
    <cellStyle name="Check Cell 8 4 8 3 2" xfId="24277"/>
    <cellStyle name="Check Cell 8 4 8 4" xfId="24278"/>
    <cellStyle name="Check Cell 8 4 8 4 2" xfId="24279"/>
    <cellStyle name="Check Cell 8 4 8 5" xfId="24280"/>
    <cellStyle name="Check Cell 8 4 9" xfId="24281"/>
    <cellStyle name="Check Cell 8 4 9 2" xfId="24282"/>
    <cellStyle name="Check Cell 8 4 9 2 2" xfId="24283"/>
    <cellStyle name="Check Cell 8 4 9 3" xfId="24284"/>
    <cellStyle name="Check Cell 8 4 9 3 2" xfId="24285"/>
    <cellStyle name="Check Cell 8 4 9 4" xfId="24286"/>
    <cellStyle name="Check Cell 8 4 9 4 2" xfId="24287"/>
    <cellStyle name="Check Cell 8 4 9 5" xfId="24288"/>
    <cellStyle name="Check Cell 8 40" xfId="24289"/>
    <cellStyle name="Check Cell 8 41" xfId="24290"/>
    <cellStyle name="Check Cell 8 42" xfId="24291"/>
    <cellStyle name="Check Cell 8 43" xfId="24292"/>
    <cellStyle name="Check Cell 8 44" xfId="24293"/>
    <cellStyle name="Check Cell 8 45" xfId="24294"/>
    <cellStyle name="Check Cell 8 46" xfId="24295"/>
    <cellStyle name="Check Cell 8 47" xfId="24296"/>
    <cellStyle name="Check Cell 8 48" xfId="24297"/>
    <cellStyle name="Check Cell 8 49" xfId="24298"/>
    <cellStyle name="Check Cell 8 5" xfId="24299"/>
    <cellStyle name="Check Cell 8 5 2" xfId="24300"/>
    <cellStyle name="Check Cell 8 5 2 2" xfId="24301"/>
    <cellStyle name="Check Cell 8 5 3" xfId="24302"/>
    <cellStyle name="Check Cell 8 5 3 2" xfId="24303"/>
    <cellStyle name="Check Cell 8 5 4" xfId="24304"/>
    <cellStyle name="Check Cell 8 5 4 2" xfId="24305"/>
    <cellStyle name="Check Cell 8 5 5" xfId="24306"/>
    <cellStyle name="Check Cell 8 50" xfId="24307"/>
    <cellStyle name="Check Cell 8 51" xfId="24308"/>
    <cellStyle name="Check Cell 8 52" xfId="24309"/>
    <cellStyle name="Check Cell 8 53" xfId="24310"/>
    <cellStyle name="Check Cell 8 54" xfId="24311"/>
    <cellStyle name="Check Cell 8 6" xfId="24312"/>
    <cellStyle name="Check Cell 8 6 2" xfId="24313"/>
    <cellStyle name="Check Cell 8 6 2 2" xfId="24314"/>
    <cellStyle name="Check Cell 8 6 3" xfId="24315"/>
    <cellStyle name="Check Cell 8 6 3 2" xfId="24316"/>
    <cellStyle name="Check Cell 8 6 4" xfId="24317"/>
    <cellStyle name="Check Cell 8 6 4 2" xfId="24318"/>
    <cellStyle name="Check Cell 8 6 5" xfId="24319"/>
    <cellStyle name="Check Cell 8 7" xfId="24320"/>
    <cellStyle name="Check Cell 8 7 2" xfId="24321"/>
    <cellStyle name="Check Cell 8 7 2 2" xfId="24322"/>
    <cellStyle name="Check Cell 8 7 3" xfId="24323"/>
    <cellStyle name="Check Cell 8 7 3 2" xfId="24324"/>
    <cellStyle name="Check Cell 8 7 4" xfId="24325"/>
    <cellStyle name="Check Cell 8 7 4 2" xfId="24326"/>
    <cellStyle name="Check Cell 8 7 5" xfId="24327"/>
    <cellStyle name="Check Cell 8 8" xfId="24328"/>
    <cellStyle name="Check Cell 8 8 2" xfId="24329"/>
    <cellStyle name="Check Cell 8 8 2 2" xfId="24330"/>
    <cellStyle name="Check Cell 8 8 3" xfId="24331"/>
    <cellStyle name="Check Cell 8 8 3 2" xfId="24332"/>
    <cellStyle name="Check Cell 8 8 4" xfId="24333"/>
    <cellStyle name="Check Cell 8 8 4 2" xfId="24334"/>
    <cellStyle name="Check Cell 8 8 5" xfId="24335"/>
    <cellStyle name="Check Cell 8 9" xfId="24336"/>
    <cellStyle name="Check Cell 8 9 2" xfId="24337"/>
    <cellStyle name="Check Cell 8 9 2 2" xfId="24338"/>
    <cellStyle name="Check Cell 8 9 3" xfId="24339"/>
    <cellStyle name="Check Cell 8 9 3 2" xfId="24340"/>
    <cellStyle name="Check Cell 8 9 4" xfId="24341"/>
    <cellStyle name="Check Cell 8 9 4 2" xfId="24342"/>
    <cellStyle name="Check Cell 8 9 5" xfId="24343"/>
    <cellStyle name="Check Cell 9" xfId="24344"/>
    <cellStyle name="Check Cell 9 10" xfId="24345"/>
    <cellStyle name="Check Cell 9 10 2" xfId="24346"/>
    <cellStyle name="Check Cell 9 10 2 2" xfId="24347"/>
    <cellStyle name="Check Cell 9 10 3" xfId="24348"/>
    <cellStyle name="Check Cell 9 10 3 2" xfId="24349"/>
    <cellStyle name="Check Cell 9 10 4" xfId="24350"/>
    <cellStyle name="Check Cell 9 10 4 2" xfId="24351"/>
    <cellStyle name="Check Cell 9 10 5" xfId="24352"/>
    <cellStyle name="Check Cell 9 11" xfId="24353"/>
    <cellStyle name="Check Cell 9 11 2" xfId="24354"/>
    <cellStyle name="Check Cell 9 11 2 2" xfId="24355"/>
    <cellStyle name="Check Cell 9 11 3" xfId="24356"/>
    <cellStyle name="Check Cell 9 11 3 2" xfId="24357"/>
    <cellStyle name="Check Cell 9 11 4" xfId="24358"/>
    <cellStyle name="Check Cell 9 11 4 2" xfId="24359"/>
    <cellStyle name="Check Cell 9 11 5" xfId="24360"/>
    <cellStyle name="Check Cell 9 12" xfId="24361"/>
    <cellStyle name="Check Cell 9 12 2" xfId="24362"/>
    <cellStyle name="Check Cell 9 12 2 2" xfId="24363"/>
    <cellStyle name="Check Cell 9 12 3" xfId="24364"/>
    <cellStyle name="Check Cell 9 12 3 2" xfId="24365"/>
    <cellStyle name="Check Cell 9 12 4" xfId="24366"/>
    <cellStyle name="Check Cell 9 12 4 2" xfId="24367"/>
    <cellStyle name="Check Cell 9 12 5" xfId="24368"/>
    <cellStyle name="Check Cell 9 13" xfId="24369"/>
    <cellStyle name="Check Cell 9 13 2" xfId="24370"/>
    <cellStyle name="Check Cell 9 13 2 2" xfId="24371"/>
    <cellStyle name="Check Cell 9 13 3" xfId="24372"/>
    <cellStyle name="Check Cell 9 13 3 2" xfId="24373"/>
    <cellStyle name="Check Cell 9 13 4" xfId="24374"/>
    <cellStyle name="Check Cell 9 13 4 2" xfId="24375"/>
    <cellStyle name="Check Cell 9 13 5" xfId="24376"/>
    <cellStyle name="Check Cell 9 14" xfId="24377"/>
    <cellStyle name="Check Cell 9 14 2" xfId="24378"/>
    <cellStyle name="Check Cell 9 14 2 2" xfId="24379"/>
    <cellStyle name="Check Cell 9 14 3" xfId="24380"/>
    <cellStyle name="Check Cell 9 14 3 2" xfId="24381"/>
    <cellStyle name="Check Cell 9 14 4" xfId="24382"/>
    <cellStyle name="Check Cell 9 14 4 2" xfId="24383"/>
    <cellStyle name="Check Cell 9 14 5" xfId="24384"/>
    <cellStyle name="Check Cell 9 15" xfId="24385"/>
    <cellStyle name="Check Cell 9 15 2" xfId="24386"/>
    <cellStyle name="Check Cell 9 15 2 2" xfId="24387"/>
    <cellStyle name="Check Cell 9 15 3" xfId="24388"/>
    <cellStyle name="Check Cell 9 15 3 2" xfId="24389"/>
    <cellStyle name="Check Cell 9 15 4" xfId="24390"/>
    <cellStyle name="Check Cell 9 15 4 2" xfId="24391"/>
    <cellStyle name="Check Cell 9 15 5" xfId="24392"/>
    <cellStyle name="Check Cell 9 16" xfId="24393"/>
    <cellStyle name="Check Cell 9 16 2" xfId="24394"/>
    <cellStyle name="Check Cell 9 16 2 2" xfId="24395"/>
    <cellStyle name="Check Cell 9 16 3" xfId="24396"/>
    <cellStyle name="Check Cell 9 16 3 2" xfId="24397"/>
    <cellStyle name="Check Cell 9 16 4" xfId="24398"/>
    <cellStyle name="Check Cell 9 16 4 2" xfId="24399"/>
    <cellStyle name="Check Cell 9 16 5" xfId="24400"/>
    <cellStyle name="Check Cell 9 17" xfId="24401"/>
    <cellStyle name="Check Cell 9 17 2" xfId="24402"/>
    <cellStyle name="Check Cell 9 17 2 2" xfId="24403"/>
    <cellStyle name="Check Cell 9 17 3" xfId="24404"/>
    <cellStyle name="Check Cell 9 17 3 2" xfId="24405"/>
    <cellStyle name="Check Cell 9 17 4" xfId="24406"/>
    <cellStyle name="Check Cell 9 17 4 2" xfId="24407"/>
    <cellStyle name="Check Cell 9 17 5" xfId="24408"/>
    <cellStyle name="Check Cell 9 18" xfId="24409"/>
    <cellStyle name="Check Cell 9 18 2" xfId="24410"/>
    <cellStyle name="Check Cell 9 19" xfId="24411"/>
    <cellStyle name="Check Cell 9 19 2" xfId="24412"/>
    <cellStyle name="Check Cell 9 2" xfId="24413"/>
    <cellStyle name="Check Cell 9 2 10" xfId="24414"/>
    <cellStyle name="Check Cell 9 2 10 2" xfId="24415"/>
    <cellStyle name="Check Cell 9 2 10 2 2" xfId="24416"/>
    <cellStyle name="Check Cell 9 2 10 3" xfId="24417"/>
    <cellStyle name="Check Cell 9 2 10 3 2" xfId="24418"/>
    <cellStyle name="Check Cell 9 2 10 4" xfId="24419"/>
    <cellStyle name="Check Cell 9 2 10 4 2" xfId="24420"/>
    <cellStyle name="Check Cell 9 2 10 5" xfId="24421"/>
    <cellStyle name="Check Cell 9 2 11" xfId="24422"/>
    <cellStyle name="Check Cell 9 2 11 2" xfId="24423"/>
    <cellStyle name="Check Cell 9 2 11 2 2" xfId="24424"/>
    <cellStyle name="Check Cell 9 2 11 3" xfId="24425"/>
    <cellStyle name="Check Cell 9 2 11 3 2" xfId="24426"/>
    <cellStyle name="Check Cell 9 2 11 4" xfId="24427"/>
    <cellStyle name="Check Cell 9 2 11 4 2" xfId="24428"/>
    <cellStyle name="Check Cell 9 2 11 5" xfId="24429"/>
    <cellStyle name="Check Cell 9 2 12" xfId="24430"/>
    <cellStyle name="Check Cell 9 2 12 2" xfId="24431"/>
    <cellStyle name="Check Cell 9 2 12 2 2" xfId="24432"/>
    <cellStyle name="Check Cell 9 2 12 3" xfId="24433"/>
    <cellStyle name="Check Cell 9 2 12 3 2" xfId="24434"/>
    <cellStyle name="Check Cell 9 2 12 4" xfId="24435"/>
    <cellStyle name="Check Cell 9 2 12 4 2" xfId="24436"/>
    <cellStyle name="Check Cell 9 2 12 5" xfId="24437"/>
    <cellStyle name="Check Cell 9 2 13" xfId="24438"/>
    <cellStyle name="Check Cell 9 2 13 2" xfId="24439"/>
    <cellStyle name="Check Cell 9 2 13 2 2" xfId="24440"/>
    <cellStyle name="Check Cell 9 2 13 3" xfId="24441"/>
    <cellStyle name="Check Cell 9 2 13 3 2" xfId="24442"/>
    <cellStyle name="Check Cell 9 2 13 4" xfId="24443"/>
    <cellStyle name="Check Cell 9 2 13 4 2" xfId="24444"/>
    <cellStyle name="Check Cell 9 2 13 5" xfId="24445"/>
    <cellStyle name="Check Cell 9 2 14" xfId="24446"/>
    <cellStyle name="Check Cell 9 2 14 2" xfId="24447"/>
    <cellStyle name="Check Cell 9 2 14 2 2" xfId="24448"/>
    <cellStyle name="Check Cell 9 2 14 3" xfId="24449"/>
    <cellStyle name="Check Cell 9 2 14 3 2" xfId="24450"/>
    <cellStyle name="Check Cell 9 2 14 4" xfId="24451"/>
    <cellStyle name="Check Cell 9 2 14 4 2" xfId="24452"/>
    <cellStyle name="Check Cell 9 2 14 5" xfId="24453"/>
    <cellStyle name="Check Cell 9 2 15" xfId="24454"/>
    <cellStyle name="Check Cell 9 2 15 2" xfId="24455"/>
    <cellStyle name="Check Cell 9 2 16" xfId="24456"/>
    <cellStyle name="Check Cell 9 2 16 2" xfId="24457"/>
    <cellStyle name="Check Cell 9 2 17" xfId="24458"/>
    <cellStyle name="Check Cell 9 2 17 2" xfId="24459"/>
    <cellStyle name="Check Cell 9 2 18" xfId="24460"/>
    <cellStyle name="Check Cell 9 2 18 2" xfId="24461"/>
    <cellStyle name="Check Cell 9 2 19" xfId="24462"/>
    <cellStyle name="Check Cell 9 2 19 2" xfId="24463"/>
    <cellStyle name="Check Cell 9 2 2" xfId="24464"/>
    <cellStyle name="Check Cell 9 2 2 2" xfId="24465"/>
    <cellStyle name="Check Cell 9 2 2 2 2" xfId="24466"/>
    <cellStyle name="Check Cell 9 2 2 3" xfId="24467"/>
    <cellStyle name="Check Cell 9 2 2 3 2" xfId="24468"/>
    <cellStyle name="Check Cell 9 2 2 4" xfId="24469"/>
    <cellStyle name="Check Cell 9 2 2 4 2" xfId="24470"/>
    <cellStyle name="Check Cell 9 2 2 5" xfId="24471"/>
    <cellStyle name="Check Cell 9 2 20" xfId="24472"/>
    <cellStyle name="Check Cell 9 2 21" xfId="24473"/>
    <cellStyle name="Check Cell 9 2 22" xfId="24474"/>
    <cellStyle name="Check Cell 9 2 23" xfId="24475"/>
    <cellStyle name="Check Cell 9 2 24" xfId="24476"/>
    <cellStyle name="Check Cell 9 2 25" xfId="24477"/>
    <cellStyle name="Check Cell 9 2 26" xfId="24478"/>
    <cellStyle name="Check Cell 9 2 27" xfId="24479"/>
    <cellStyle name="Check Cell 9 2 28" xfId="24480"/>
    <cellStyle name="Check Cell 9 2 29" xfId="24481"/>
    <cellStyle name="Check Cell 9 2 3" xfId="24482"/>
    <cellStyle name="Check Cell 9 2 3 2" xfId="24483"/>
    <cellStyle name="Check Cell 9 2 3 2 2" xfId="24484"/>
    <cellStyle name="Check Cell 9 2 3 3" xfId="24485"/>
    <cellStyle name="Check Cell 9 2 3 3 2" xfId="24486"/>
    <cellStyle name="Check Cell 9 2 3 4" xfId="24487"/>
    <cellStyle name="Check Cell 9 2 3 4 2" xfId="24488"/>
    <cellStyle name="Check Cell 9 2 3 5" xfId="24489"/>
    <cellStyle name="Check Cell 9 2 30" xfId="24490"/>
    <cellStyle name="Check Cell 9 2 31" xfId="24491"/>
    <cellStyle name="Check Cell 9 2 32" xfId="24492"/>
    <cellStyle name="Check Cell 9 2 33" xfId="24493"/>
    <cellStyle name="Check Cell 9 2 34" xfId="24494"/>
    <cellStyle name="Check Cell 9 2 35" xfId="24495"/>
    <cellStyle name="Check Cell 9 2 36" xfId="24496"/>
    <cellStyle name="Check Cell 9 2 37" xfId="24497"/>
    <cellStyle name="Check Cell 9 2 38" xfId="24498"/>
    <cellStyle name="Check Cell 9 2 39" xfId="24499"/>
    <cellStyle name="Check Cell 9 2 4" xfId="24500"/>
    <cellStyle name="Check Cell 9 2 4 2" xfId="24501"/>
    <cellStyle name="Check Cell 9 2 4 2 2" xfId="24502"/>
    <cellStyle name="Check Cell 9 2 4 3" xfId="24503"/>
    <cellStyle name="Check Cell 9 2 4 3 2" xfId="24504"/>
    <cellStyle name="Check Cell 9 2 4 4" xfId="24505"/>
    <cellStyle name="Check Cell 9 2 4 4 2" xfId="24506"/>
    <cellStyle name="Check Cell 9 2 4 5" xfId="24507"/>
    <cellStyle name="Check Cell 9 2 40" xfId="24508"/>
    <cellStyle name="Check Cell 9 2 41" xfId="24509"/>
    <cellStyle name="Check Cell 9 2 42" xfId="24510"/>
    <cellStyle name="Check Cell 9 2 43" xfId="24511"/>
    <cellStyle name="Check Cell 9 2 44" xfId="24512"/>
    <cellStyle name="Check Cell 9 2 45" xfId="24513"/>
    <cellStyle name="Check Cell 9 2 46" xfId="24514"/>
    <cellStyle name="Check Cell 9 2 47" xfId="24515"/>
    <cellStyle name="Check Cell 9 2 48" xfId="24516"/>
    <cellStyle name="Check Cell 9 2 49" xfId="24517"/>
    <cellStyle name="Check Cell 9 2 5" xfId="24518"/>
    <cellStyle name="Check Cell 9 2 5 2" xfId="24519"/>
    <cellStyle name="Check Cell 9 2 5 2 2" xfId="24520"/>
    <cellStyle name="Check Cell 9 2 5 3" xfId="24521"/>
    <cellStyle name="Check Cell 9 2 5 3 2" xfId="24522"/>
    <cellStyle name="Check Cell 9 2 5 4" xfId="24523"/>
    <cellStyle name="Check Cell 9 2 5 4 2" xfId="24524"/>
    <cellStyle name="Check Cell 9 2 5 5" xfId="24525"/>
    <cellStyle name="Check Cell 9 2 50" xfId="24526"/>
    <cellStyle name="Check Cell 9 2 51" xfId="24527"/>
    <cellStyle name="Check Cell 9 2 6" xfId="24528"/>
    <cellStyle name="Check Cell 9 2 6 2" xfId="24529"/>
    <cellStyle name="Check Cell 9 2 6 2 2" xfId="24530"/>
    <cellStyle name="Check Cell 9 2 6 3" xfId="24531"/>
    <cellStyle name="Check Cell 9 2 6 3 2" xfId="24532"/>
    <cellStyle name="Check Cell 9 2 6 4" xfId="24533"/>
    <cellStyle name="Check Cell 9 2 6 4 2" xfId="24534"/>
    <cellStyle name="Check Cell 9 2 6 5" xfId="24535"/>
    <cellStyle name="Check Cell 9 2 7" xfId="24536"/>
    <cellStyle name="Check Cell 9 2 7 2" xfId="24537"/>
    <cellStyle name="Check Cell 9 2 7 2 2" xfId="24538"/>
    <cellStyle name="Check Cell 9 2 7 3" xfId="24539"/>
    <cellStyle name="Check Cell 9 2 7 3 2" xfId="24540"/>
    <cellStyle name="Check Cell 9 2 7 4" xfId="24541"/>
    <cellStyle name="Check Cell 9 2 7 4 2" xfId="24542"/>
    <cellStyle name="Check Cell 9 2 7 5" xfId="24543"/>
    <cellStyle name="Check Cell 9 2 8" xfId="24544"/>
    <cellStyle name="Check Cell 9 2 8 2" xfId="24545"/>
    <cellStyle name="Check Cell 9 2 8 2 2" xfId="24546"/>
    <cellStyle name="Check Cell 9 2 8 3" xfId="24547"/>
    <cellStyle name="Check Cell 9 2 8 3 2" xfId="24548"/>
    <cellStyle name="Check Cell 9 2 8 4" xfId="24549"/>
    <cellStyle name="Check Cell 9 2 8 4 2" xfId="24550"/>
    <cellStyle name="Check Cell 9 2 8 5" xfId="24551"/>
    <cellStyle name="Check Cell 9 2 9" xfId="24552"/>
    <cellStyle name="Check Cell 9 2 9 2" xfId="24553"/>
    <cellStyle name="Check Cell 9 2 9 2 2" xfId="24554"/>
    <cellStyle name="Check Cell 9 2 9 3" xfId="24555"/>
    <cellStyle name="Check Cell 9 2 9 3 2" xfId="24556"/>
    <cellStyle name="Check Cell 9 2 9 4" xfId="24557"/>
    <cellStyle name="Check Cell 9 2 9 4 2" xfId="24558"/>
    <cellStyle name="Check Cell 9 2 9 5" xfId="24559"/>
    <cellStyle name="Check Cell 9 20" xfId="24560"/>
    <cellStyle name="Check Cell 9 20 2" xfId="24561"/>
    <cellStyle name="Check Cell 9 21" xfId="24562"/>
    <cellStyle name="Check Cell 9 21 2" xfId="24563"/>
    <cellStyle name="Check Cell 9 22" xfId="24564"/>
    <cellStyle name="Check Cell 9 22 2" xfId="24565"/>
    <cellStyle name="Check Cell 9 23" xfId="24566"/>
    <cellStyle name="Check Cell 9 24" xfId="24567"/>
    <cellStyle name="Check Cell 9 25" xfId="24568"/>
    <cellStyle name="Check Cell 9 26" xfId="24569"/>
    <cellStyle name="Check Cell 9 27" xfId="24570"/>
    <cellStyle name="Check Cell 9 28" xfId="24571"/>
    <cellStyle name="Check Cell 9 29" xfId="24572"/>
    <cellStyle name="Check Cell 9 3" xfId="24573"/>
    <cellStyle name="Check Cell 9 3 10" xfId="24574"/>
    <cellStyle name="Check Cell 9 3 10 2" xfId="24575"/>
    <cellStyle name="Check Cell 9 3 10 2 2" xfId="24576"/>
    <cellStyle name="Check Cell 9 3 10 3" xfId="24577"/>
    <cellStyle name="Check Cell 9 3 10 3 2" xfId="24578"/>
    <cellStyle name="Check Cell 9 3 10 4" xfId="24579"/>
    <cellStyle name="Check Cell 9 3 10 4 2" xfId="24580"/>
    <cellStyle name="Check Cell 9 3 10 5" xfId="24581"/>
    <cellStyle name="Check Cell 9 3 11" xfId="24582"/>
    <cellStyle name="Check Cell 9 3 11 2" xfId="24583"/>
    <cellStyle name="Check Cell 9 3 11 2 2" xfId="24584"/>
    <cellStyle name="Check Cell 9 3 11 3" xfId="24585"/>
    <cellStyle name="Check Cell 9 3 11 3 2" xfId="24586"/>
    <cellStyle name="Check Cell 9 3 11 4" xfId="24587"/>
    <cellStyle name="Check Cell 9 3 11 4 2" xfId="24588"/>
    <cellStyle name="Check Cell 9 3 11 5" xfId="24589"/>
    <cellStyle name="Check Cell 9 3 12" xfId="24590"/>
    <cellStyle name="Check Cell 9 3 12 2" xfId="24591"/>
    <cellStyle name="Check Cell 9 3 12 2 2" xfId="24592"/>
    <cellStyle name="Check Cell 9 3 12 3" xfId="24593"/>
    <cellStyle name="Check Cell 9 3 12 3 2" xfId="24594"/>
    <cellStyle name="Check Cell 9 3 12 4" xfId="24595"/>
    <cellStyle name="Check Cell 9 3 12 4 2" xfId="24596"/>
    <cellStyle name="Check Cell 9 3 12 5" xfId="24597"/>
    <cellStyle name="Check Cell 9 3 13" xfId="24598"/>
    <cellStyle name="Check Cell 9 3 13 2" xfId="24599"/>
    <cellStyle name="Check Cell 9 3 13 2 2" xfId="24600"/>
    <cellStyle name="Check Cell 9 3 13 3" xfId="24601"/>
    <cellStyle name="Check Cell 9 3 13 3 2" xfId="24602"/>
    <cellStyle name="Check Cell 9 3 13 4" xfId="24603"/>
    <cellStyle name="Check Cell 9 3 13 4 2" xfId="24604"/>
    <cellStyle name="Check Cell 9 3 13 5" xfId="24605"/>
    <cellStyle name="Check Cell 9 3 14" xfId="24606"/>
    <cellStyle name="Check Cell 9 3 14 2" xfId="24607"/>
    <cellStyle name="Check Cell 9 3 14 2 2" xfId="24608"/>
    <cellStyle name="Check Cell 9 3 14 3" xfId="24609"/>
    <cellStyle name="Check Cell 9 3 14 3 2" xfId="24610"/>
    <cellStyle name="Check Cell 9 3 14 4" xfId="24611"/>
    <cellStyle name="Check Cell 9 3 14 4 2" xfId="24612"/>
    <cellStyle name="Check Cell 9 3 14 5" xfId="24613"/>
    <cellStyle name="Check Cell 9 3 15" xfId="24614"/>
    <cellStyle name="Check Cell 9 3 15 2" xfId="24615"/>
    <cellStyle name="Check Cell 9 3 16" xfId="24616"/>
    <cellStyle name="Check Cell 9 3 16 2" xfId="24617"/>
    <cellStyle name="Check Cell 9 3 17" xfId="24618"/>
    <cellStyle name="Check Cell 9 3 17 2" xfId="24619"/>
    <cellStyle name="Check Cell 9 3 18" xfId="24620"/>
    <cellStyle name="Check Cell 9 3 18 2" xfId="24621"/>
    <cellStyle name="Check Cell 9 3 19" xfId="24622"/>
    <cellStyle name="Check Cell 9 3 19 2" xfId="24623"/>
    <cellStyle name="Check Cell 9 3 2" xfId="24624"/>
    <cellStyle name="Check Cell 9 3 2 2" xfId="24625"/>
    <cellStyle name="Check Cell 9 3 2 2 2" xfId="24626"/>
    <cellStyle name="Check Cell 9 3 2 3" xfId="24627"/>
    <cellStyle name="Check Cell 9 3 2 3 2" xfId="24628"/>
    <cellStyle name="Check Cell 9 3 2 4" xfId="24629"/>
    <cellStyle name="Check Cell 9 3 2 4 2" xfId="24630"/>
    <cellStyle name="Check Cell 9 3 2 5" xfId="24631"/>
    <cellStyle name="Check Cell 9 3 20" xfId="24632"/>
    <cellStyle name="Check Cell 9 3 20 2" xfId="24633"/>
    <cellStyle name="Check Cell 9 3 21" xfId="24634"/>
    <cellStyle name="Check Cell 9 3 22" xfId="24635"/>
    <cellStyle name="Check Cell 9 3 23" xfId="24636"/>
    <cellStyle name="Check Cell 9 3 24" xfId="24637"/>
    <cellStyle name="Check Cell 9 3 25" xfId="24638"/>
    <cellStyle name="Check Cell 9 3 26" xfId="24639"/>
    <cellStyle name="Check Cell 9 3 27" xfId="24640"/>
    <cellStyle name="Check Cell 9 3 28" xfId="24641"/>
    <cellStyle name="Check Cell 9 3 29" xfId="24642"/>
    <cellStyle name="Check Cell 9 3 3" xfId="24643"/>
    <cellStyle name="Check Cell 9 3 3 2" xfId="24644"/>
    <cellStyle name="Check Cell 9 3 3 2 2" xfId="24645"/>
    <cellStyle name="Check Cell 9 3 3 3" xfId="24646"/>
    <cellStyle name="Check Cell 9 3 3 3 2" xfId="24647"/>
    <cellStyle name="Check Cell 9 3 3 4" xfId="24648"/>
    <cellStyle name="Check Cell 9 3 3 4 2" xfId="24649"/>
    <cellStyle name="Check Cell 9 3 3 5" xfId="24650"/>
    <cellStyle name="Check Cell 9 3 30" xfId="24651"/>
    <cellStyle name="Check Cell 9 3 31" xfId="24652"/>
    <cellStyle name="Check Cell 9 3 32" xfId="24653"/>
    <cellStyle name="Check Cell 9 3 33" xfId="24654"/>
    <cellStyle name="Check Cell 9 3 34" xfId="24655"/>
    <cellStyle name="Check Cell 9 3 35" xfId="24656"/>
    <cellStyle name="Check Cell 9 3 36" xfId="24657"/>
    <cellStyle name="Check Cell 9 3 37" xfId="24658"/>
    <cellStyle name="Check Cell 9 3 38" xfId="24659"/>
    <cellStyle name="Check Cell 9 3 39" xfId="24660"/>
    <cellStyle name="Check Cell 9 3 4" xfId="24661"/>
    <cellStyle name="Check Cell 9 3 4 2" xfId="24662"/>
    <cellStyle name="Check Cell 9 3 4 2 2" xfId="24663"/>
    <cellStyle name="Check Cell 9 3 4 3" xfId="24664"/>
    <cellStyle name="Check Cell 9 3 4 3 2" xfId="24665"/>
    <cellStyle name="Check Cell 9 3 4 4" xfId="24666"/>
    <cellStyle name="Check Cell 9 3 4 4 2" xfId="24667"/>
    <cellStyle name="Check Cell 9 3 4 5" xfId="24668"/>
    <cellStyle name="Check Cell 9 3 40" xfId="24669"/>
    <cellStyle name="Check Cell 9 3 41" xfId="24670"/>
    <cellStyle name="Check Cell 9 3 42" xfId="24671"/>
    <cellStyle name="Check Cell 9 3 43" xfId="24672"/>
    <cellStyle name="Check Cell 9 3 44" xfId="24673"/>
    <cellStyle name="Check Cell 9 3 45" xfId="24674"/>
    <cellStyle name="Check Cell 9 3 46" xfId="24675"/>
    <cellStyle name="Check Cell 9 3 47" xfId="24676"/>
    <cellStyle name="Check Cell 9 3 48" xfId="24677"/>
    <cellStyle name="Check Cell 9 3 49" xfId="24678"/>
    <cellStyle name="Check Cell 9 3 5" xfId="24679"/>
    <cellStyle name="Check Cell 9 3 5 2" xfId="24680"/>
    <cellStyle name="Check Cell 9 3 5 2 2" xfId="24681"/>
    <cellStyle name="Check Cell 9 3 5 3" xfId="24682"/>
    <cellStyle name="Check Cell 9 3 5 3 2" xfId="24683"/>
    <cellStyle name="Check Cell 9 3 5 4" xfId="24684"/>
    <cellStyle name="Check Cell 9 3 5 4 2" xfId="24685"/>
    <cellStyle name="Check Cell 9 3 5 5" xfId="24686"/>
    <cellStyle name="Check Cell 9 3 50" xfId="24687"/>
    <cellStyle name="Check Cell 9 3 51" xfId="24688"/>
    <cellStyle name="Check Cell 9 3 6" xfId="24689"/>
    <cellStyle name="Check Cell 9 3 6 2" xfId="24690"/>
    <cellStyle name="Check Cell 9 3 6 2 2" xfId="24691"/>
    <cellStyle name="Check Cell 9 3 6 3" xfId="24692"/>
    <cellStyle name="Check Cell 9 3 6 3 2" xfId="24693"/>
    <cellStyle name="Check Cell 9 3 6 4" xfId="24694"/>
    <cellStyle name="Check Cell 9 3 6 4 2" xfId="24695"/>
    <cellStyle name="Check Cell 9 3 6 5" xfId="24696"/>
    <cellStyle name="Check Cell 9 3 7" xfId="24697"/>
    <cellStyle name="Check Cell 9 3 7 2" xfId="24698"/>
    <cellStyle name="Check Cell 9 3 7 2 2" xfId="24699"/>
    <cellStyle name="Check Cell 9 3 7 3" xfId="24700"/>
    <cellStyle name="Check Cell 9 3 7 3 2" xfId="24701"/>
    <cellStyle name="Check Cell 9 3 7 4" xfId="24702"/>
    <cellStyle name="Check Cell 9 3 7 4 2" xfId="24703"/>
    <cellStyle name="Check Cell 9 3 7 5" xfId="24704"/>
    <cellStyle name="Check Cell 9 3 8" xfId="24705"/>
    <cellStyle name="Check Cell 9 3 8 2" xfId="24706"/>
    <cellStyle name="Check Cell 9 3 8 2 2" xfId="24707"/>
    <cellStyle name="Check Cell 9 3 8 3" xfId="24708"/>
    <cellStyle name="Check Cell 9 3 8 3 2" xfId="24709"/>
    <cellStyle name="Check Cell 9 3 8 4" xfId="24710"/>
    <cellStyle name="Check Cell 9 3 8 4 2" xfId="24711"/>
    <cellStyle name="Check Cell 9 3 8 5" xfId="24712"/>
    <cellStyle name="Check Cell 9 3 9" xfId="24713"/>
    <cellStyle name="Check Cell 9 3 9 2" xfId="24714"/>
    <cellStyle name="Check Cell 9 3 9 2 2" xfId="24715"/>
    <cellStyle name="Check Cell 9 3 9 3" xfId="24716"/>
    <cellStyle name="Check Cell 9 3 9 3 2" xfId="24717"/>
    <cellStyle name="Check Cell 9 3 9 4" xfId="24718"/>
    <cellStyle name="Check Cell 9 3 9 4 2" xfId="24719"/>
    <cellStyle name="Check Cell 9 3 9 5" xfId="24720"/>
    <cellStyle name="Check Cell 9 30" xfId="24721"/>
    <cellStyle name="Check Cell 9 31" xfId="24722"/>
    <cellStyle name="Check Cell 9 32" xfId="24723"/>
    <cellStyle name="Check Cell 9 33" xfId="24724"/>
    <cellStyle name="Check Cell 9 34" xfId="24725"/>
    <cellStyle name="Check Cell 9 35" xfId="24726"/>
    <cellStyle name="Check Cell 9 36" xfId="24727"/>
    <cellStyle name="Check Cell 9 37" xfId="24728"/>
    <cellStyle name="Check Cell 9 38" xfId="24729"/>
    <cellStyle name="Check Cell 9 39" xfId="24730"/>
    <cellStyle name="Check Cell 9 4" xfId="24731"/>
    <cellStyle name="Check Cell 9 4 10" xfId="24732"/>
    <cellStyle name="Check Cell 9 4 10 2" xfId="24733"/>
    <cellStyle name="Check Cell 9 4 10 2 2" xfId="24734"/>
    <cellStyle name="Check Cell 9 4 10 3" xfId="24735"/>
    <cellStyle name="Check Cell 9 4 10 3 2" xfId="24736"/>
    <cellStyle name="Check Cell 9 4 10 4" xfId="24737"/>
    <cellStyle name="Check Cell 9 4 10 4 2" xfId="24738"/>
    <cellStyle name="Check Cell 9 4 10 5" xfId="24739"/>
    <cellStyle name="Check Cell 9 4 11" xfId="24740"/>
    <cellStyle name="Check Cell 9 4 11 2" xfId="24741"/>
    <cellStyle name="Check Cell 9 4 11 2 2" xfId="24742"/>
    <cellStyle name="Check Cell 9 4 11 3" xfId="24743"/>
    <cellStyle name="Check Cell 9 4 11 3 2" xfId="24744"/>
    <cellStyle name="Check Cell 9 4 11 4" xfId="24745"/>
    <cellStyle name="Check Cell 9 4 11 4 2" xfId="24746"/>
    <cellStyle name="Check Cell 9 4 11 5" xfId="24747"/>
    <cellStyle name="Check Cell 9 4 12" xfId="24748"/>
    <cellStyle name="Check Cell 9 4 12 2" xfId="24749"/>
    <cellStyle name="Check Cell 9 4 12 2 2" xfId="24750"/>
    <cellStyle name="Check Cell 9 4 12 3" xfId="24751"/>
    <cellStyle name="Check Cell 9 4 12 3 2" xfId="24752"/>
    <cellStyle name="Check Cell 9 4 12 4" xfId="24753"/>
    <cellStyle name="Check Cell 9 4 12 4 2" xfId="24754"/>
    <cellStyle name="Check Cell 9 4 12 5" xfId="24755"/>
    <cellStyle name="Check Cell 9 4 13" xfId="24756"/>
    <cellStyle name="Check Cell 9 4 13 2" xfId="24757"/>
    <cellStyle name="Check Cell 9 4 13 2 2" xfId="24758"/>
    <cellStyle name="Check Cell 9 4 13 3" xfId="24759"/>
    <cellStyle name="Check Cell 9 4 13 3 2" xfId="24760"/>
    <cellStyle name="Check Cell 9 4 13 4" xfId="24761"/>
    <cellStyle name="Check Cell 9 4 13 4 2" xfId="24762"/>
    <cellStyle name="Check Cell 9 4 13 5" xfId="24763"/>
    <cellStyle name="Check Cell 9 4 14" xfId="24764"/>
    <cellStyle name="Check Cell 9 4 14 2" xfId="24765"/>
    <cellStyle name="Check Cell 9 4 14 2 2" xfId="24766"/>
    <cellStyle name="Check Cell 9 4 14 3" xfId="24767"/>
    <cellStyle name="Check Cell 9 4 14 3 2" xfId="24768"/>
    <cellStyle name="Check Cell 9 4 14 4" xfId="24769"/>
    <cellStyle name="Check Cell 9 4 14 4 2" xfId="24770"/>
    <cellStyle name="Check Cell 9 4 14 5" xfId="24771"/>
    <cellStyle name="Check Cell 9 4 15" xfId="24772"/>
    <cellStyle name="Check Cell 9 4 15 2" xfId="24773"/>
    <cellStyle name="Check Cell 9 4 16" xfId="24774"/>
    <cellStyle name="Check Cell 9 4 16 2" xfId="24775"/>
    <cellStyle name="Check Cell 9 4 17" xfId="24776"/>
    <cellStyle name="Check Cell 9 4 17 2" xfId="24777"/>
    <cellStyle name="Check Cell 9 4 18" xfId="24778"/>
    <cellStyle name="Check Cell 9 4 18 2" xfId="24779"/>
    <cellStyle name="Check Cell 9 4 19" xfId="24780"/>
    <cellStyle name="Check Cell 9 4 19 2" xfId="24781"/>
    <cellStyle name="Check Cell 9 4 2" xfId="24782"/>
    <cellStyle name="Check Cell 9 4 2 2" xfId="24783"/>
    <cellStyle name="Check Cell 9 4 2 2 2" xfId="24784"/>
    <cellStyle name="Check Cell 9 4 2 3" xfId="24785"/>
    <cellStyle name="Check Cell 9 4 2 3 2" xfId="24786"/>
    <cellStyle name="Check Cell 9 4 2 4" xfId="24787"/>
    <cellStyle name="Check Cell 9 4 2 4 2" xfId="24788"/>
    <cellStyle name="Check Cell 9 4 2 5" xfId="24789"/>
    <cellStyle name="Check Cell 9 4 20" xfId="24790"/>
    <cellStyle name="Check Cell 9 4 20 2" xfId="24791"/>
    <cellStyle name="Check Cell 9 4 21" xfId="24792"/>
    <cellStyle name="Check Cell 9 4 22" xfId="24793"/>
    <cellStyle name="Check Cell 9 4 23" xfId="24794"/>
    <cellStyle name="Check Cell 9 4 24" xfId="24795"/>
    <cellStyle name="Check Cell 9 4 25" xfId="24796"/>
    <cellStyle name="Check Cell 9 4 26" xfId="24797"/>
    <cellStyle name="Check Cell 9 4 27" xfId="24798"/>
    <cellStyle name="Check Cell 9 4 28" xfId="24799"/>
    <cellStyle name="Check Cell 9 4 29" xfId="24800"/>
    <cellStyle name="Check Cell 9 4 3" xfId="24801"/>
    <cellStyle name="Check Cell 9 4 3 2" xfId="24802"/>
    <cellStyle name="Check Cell 9 4 3 2 2" xfId="24803"/>
    <cellStyle name="Check Cell 9 4 3 3" xfId="24804"/>
    <cellStyle name="Check Cell 9 4 3 3 2" xfId="24805"/>
    <cellStyle name="Check Cell 9 4 3 4" xfId="24806"/>
    <cellStyle name="Check Cell 9 4 3 4 2" xfId="24807"/>
    <cellStyle name="Check Cell 9 4 3 5" xfId="24808"/>
    <cellStyle name="Check Cell 9 4 30" xfId="24809"/>
    <cellStyle name="Check Cell 9 4 31" xfId="24810"/>
    <cellStyle name="Check Cell 9 4 32" xfId="24811"/>
    <cellStyle name="Check Cell 9 4 33" xfId="24812"/>
    <cellStyle name="Check Cell 9 4 34" xfId="24813"/>
    <cellStyle name="Check Cell 9 4 35" xfId="24814"/>
    <cellStyle name="Check Cell 9 4 36" xfId="24815"/>
    <cellStyle name="Check Cell 9 4 37" xfId="24816"/>
    <cellStyle name="Check Cell 9 4 38" xfId="24817"/>
    <cellStyle name="Check Cell 9 4 39" xfId="24818"/>
    <cellStyle name="Check Cell 9 4 4" xfId="24819"/>
    <cellStyle name="Check Cell 9 4 4 2" xfId="24820"/>
    <cellStyle name="Check Cell 9 4 4 2 2" xfId="24821"/>
    <cellStyle name="Check Cell 9 4 4 3" xfId="24822"/>
    <cellStyle name="Check Cell 9 4 4 3 2" xfId="24823"/>
    <cellStyle name="Check Cell 9 4 4 4" xfId="24824"/>
    <cellStyle name="Check Cell 9 4 4 4 2" xfId="24825"/>
    <cellStyle name="Check Cell 9 4 4 5" xfId="24826"/>
    <cellStyle name="Check Cell 9 4 40" xfId="24827"/>
    <cellStyle name="Check Cell 9 4 41" xfId="24828"/>
    <cellStyle name="Check Cell 9 4 42" xfId="24829"/>
    <cellStyle name="Check Cell 9 4 43" xfId="24830"/>
    <cellStyle name="Check Cell 9 4 44" xfId="24831"/>
    <cellStyle name="Check Cell 9 4 45" xfId="24832"/>
    <cellStyle name="Check Cell 9 4 46" xfId="24833"/>
    <cellStyle name="Check Cell 9 4 47" xfId="24834"/>
    <cellStyle name="Check Cell 9 4 48" xfId="24835"/>
    <cellStyle name="Check Cell 9 4 49" xfId="24836"/>
    <cellStyle name="Check Cell 9 4 5" xfId="24837"/>
    <cellStyle name="Check Cell 9 4 5 2" xfId="24838"/>
    <cellStyle name="Check Cell 9 4 5 2 2" xfId="24839"/>
    <cellStyle name="Check Cell 9 4 5 3" xfId="24840"/>
    <cellStyle name="Check Cell 9 4 5 3 2" xfId="24841"/>
    <cellStyle name="Check Cell 9 4 5 4" xfId="24842"/>
    <cellStyle name="Check Cell 9 4 5 4 2" xfId="24843"/>
    <cellStyle name="Check Cell 9 4 5 5" xfId="24844"/>
    <cellStyle name="Check Cell 9 4 50" xfId="24845"/>
    <cellStyle name="Check Cell 9 4 51" xfId="24846"/>
    <cellStyle name="Check Cell 9 4 6" xfId="24847"/>
    <cellStyle name="Check Cell 9 4 6 2" xfId="24848"/>
    <cellStyle name="Check Cell 9 4 6 2 2" xfId="24849"/>
    <cellStyle name="Check Cell 9 4 6 3" xfId="24850"/>
    <cellStyle name="Check Cell 9 4 6 3 2" xfId="24851"/>
    <cellStyle name="Check Cell 9 4 6 4" xfId="24852"/>
    <cellStyle name="Check Cell 9 4 6 4 2" xfId="24853"/>
    <cellStyle name="Check Cell 9 4 6 5" xfId="24854"/>
    <cellStyle name="Check Cell 9 4 7" xfId="24855"/>
    <cellStyle name="Check Cell 9 4 7 2" xfId="24856"/>
    <cellStyle name="Check Cell 9 4 7 2 2" xfId="24857"/>
    <cellStyle name="Check Cell 9 4 7 3" xfId="24858"/>
    <cellStyle name="Check Cell 9 4 7 3 2" xfId="24859"/>
    <cellStyle name="Check Cell 9 4 7 4" xfId="24860"/>
    <cellStyle name="Check Cell 9 4 7 4 2" xfId="24861"/>
    <cellStyle name="Check Cell 9 4 7 5" xfId="24862"/>
    <cellStyle name="Check Cell 9 4 8" xfId="24863"/>
    <cellStyle name="Check Cell 9 4 8 2" xfId="24864"/>
    <cellStyle name="Check Cell 9 4 8 2 2" xfId="24865"/>
    <cellStyle name="Check Cell 9 4 8 3" xfId="24866"/>
    <cellStyle name="Check Cell 9 4 8 3 2" xfId="24867"/>
    <cellStyle name="Check Cell 9 4 8 4" xfId="24868"/>
    <cellStyle name="Check Cell 9 4 8 4 2" xfId="24869"/>
    <cellStyle name="Check Cell 9 4 8 5" xfId="24870"/>
    <cellStyle name="Check Cell 9 4 9" xfId="24871"/>
    <cellStyle name="Check Cell 9 4 9 2" xfId="24872"/>
    <cellStyle name="Check Cell 9 4 9 2 2" xfId="24873"/>
    <cellStyle name="Check Cell 9 4 9 3" xfId="24874"/>
    <cellStyle name="Check Cell 9 4 9 3 2" xfId="24875"/>
    <cellStyle name="Check Cell 9 4 9 4" xfId="24876"/>
    <cellStyle name="Check Cell 9 4 9 4 2" xfId="24877"/>
    <cellStyle name="Check Cell 9 4 9 5" xfId="24878"/>
    <cellStyle name="Check Cell 9 40" xfId="24879"/>
    <cellStyle name="Check Cell 9 41" xfId="24880"/>
    <cellStyle name="Check Cell 9 42" xfId="24881"/>
    <cellStyle name="Check Cell 9 43" xfId="24882"/>
    <cellStyle name="Check Cell 9 44" xfId="24883"/>
    <cellStyle name="Check Cell 9 45" xfId="24884"/>
    <cellStyle name="Check Cell 9 46" xfId="24885"/>
    <cellStyle name="Check Cell 9 47" xfId="24886"/>
    <cellStyle name="Check Cell 9 48" xfId="24887"/>
    <cellStyle name="Check Cell 9 49" xfId="24888"/>
    <cellStyle name="Check Cell 9 5" xfId="24889"/>
    <cellStyle name="Check Cell 9 5 2" xfId="24890"/>
    <cellStyle name="Check Cell 9 5 2 2" xfId="24891"/>
    <cellStyle name="Check Cell 9 5 3" xfId="24892"/>
    <cellStyle name="Check Cell 9 5 3 2" xfId="24893"/>
    <cellStyle name="Check Cell 9 5 4" xfId="24894"/>
    <cellStyle name="Check Cell 9 5 4 2" xfId="24895"/>
    <cellStyle name="Check Cell 9 5 5" xfId="24896"/>
    <cellStyle name="Check Cell 9 50" xfId="24897"/>
    <cellStyle name="Check Cell 9 51" xfId="24898"/>
    <cellStyle name="Check Cell 9 52" xfId="24899"/>
    <cellStyle name="Check Cell 9 53" xfId="24900"/>
    <cellStyle name="Check Cell 9 54" xfId="24901"/>
    <cellStyle name="Check Cell 9 6" xfId="24902"/>
    <cellStyle name="Check Cell 9 6 2" xfId="24903"/>
    <cellStyle name="Check Cell 9 6 2 2" xfId="24904"/>
    <cellStyle name="Check Cell 9 6 3" xfId="24905"/>
    <cellStyle name="Check Cell 9 6 3 2" xfId="24906"/>
    <cellStyle name="Check Cell 9 6 4" xfId="24907"/>
    <cellStyle name="Check Cell 9 6 4 2" xfId="24908"/>
    <cellStyle name="Check Cell 9 6 5" xfId="24909"/>
    <cellStyle name="Check Cell 9 7" xfId="24910"/>
    <cellStyle name="Check Cell 9 7 2" xfId="24911"/>
    <cellStyle name="Check Cell 9 7 2 2" xfId="24912"/>
    <cellStyle name="Check Cell 9 7 3" xfId="24913"/>
    <cellStyle name="Check Cell 9 7 3 2" xfId="24914"/>
    <cellStyle name="Check Cell 9 7 4" xfId="24915"/>
    <cellStyle name="Check Cell 9 7 4 2" xfId="24916"/>
    <cellStyle name="Check Cell 9 7 5" xfId="24917"/>
    <cellStyle name="Check Cell 9 8" xfId="24918"/>
    <cellStyle name="Check Cell 9 8 2" xfId="24919"/>
    <cellStyle name="Check Cell 9 8 2 2" xfId="24920"/>
    <cellStyle name="Check Cell 9 8 3" xfId="24921"/>
    <cellStyle name="Check Cell 9 8 3 2" xfId="24922"/>
    <cellStyle name="Check Cell 9 8 4" xfId="24923"/>
    <cellStyle name="Check Cell 9 8 4 2" xfId="24924"/>
    <cellStyle name="Check Cell 9 8 5" xfId="24925"/>
    <cellStyle name="Check Cell 9 9" xfId="24926"/>
    <cellStyle name="Check Cell 9 9 2" xfId="24927"/>
    <cellStyle name="Check Cell 9 9 2 2" xfId="24928"/>
    <cellStyle name="Check Cell 9 9 3" xfId="24929"/>
    <cellStyle name="Check Cell 9 9 3 2" xfId="24930"/>
    <cellStyle name="Check Cell 9 9 4" xfId="24931"/>
    <cellStyle name="Check Cell 9 9 4 2" xfId="24932"/>
    <cellStyle name="Check Cell 9 9 5" xfId="24933"/>
    <cellStyle name="Currency 3" xfId="24934"/>
    <cellStyle name="Currency 3 10" xfId="24935"/>
    <cellStyle name="Currency 3 11" xfId="24936"/>
    <cellStyle name="Currency 3 12" xfId="24937"/>
    <cellStyle name="Currency 3 13" xfId="24938"/>
    <cellStyle name="Currency 3 14" xfId="24939"/>
    <cellStyle name="Currency 3 15" xfId="24940"/>
    <cellStyle name="Currency 3 16" xfId="24941"/>
    <cellStyle name="Currency 3 17" xfId="24942"/>
    <cellStyle name="Currency 3 18" xfId="24943"/>
    <cellStyle name="Currency 3 19" xfId="24944"/>
    <cellStyle name="Currency 3 2" xfId="24945"/>
    <cellStyle name="Currency 3 2 2" xfId="24946"/>
    <cellStyle name="Currency 3 2 3" xfId="24947"/>
    <cellStyle name="Currency 3 2 3 2" xfId="24948"/>
    <cellStyle name="Currency 3 20" xfId="24949"/>
    <cellStyle name="Currency 3 21" xfId="24950"/>
    <cellStyle name="Currency 3 22" xfId="24951"/>
    <cellStyle name="Currency 3 23" xfId="24952"/>
    <cellStyle name="Currency 3 24" xfId="24953"/>
    <cellStyle name="Currency 3 25" xfId="24954"/>
    <cellStyle name="Currency 3 26" xfId="24955"/>
    <cellStyle name="Currency 3 27" xfId="24956"/>
    <cellStyle name="Currency 3 28" xfId="24957"/>
    <cellStyle name="Currency 3 29" xfId="24958"/>
    <cellStyle name="Currency 3 3" xfId="24959"/>
    <cellStyle name="Currency 3 3 2" xfId="24960"/>
    <cellStyle name="Currency 3 3 3" xfId="24961"/>
    <cellStyle name="Currency 3 30" xfId="24962"/>
    <cellStyle name="Currency 3 31" xfId="24963"/>
    <cellStyle name="Currency 3 32" xfId="24964"/>
    <cellStyle name="Currency 3 33" xfId="24965"/>
    <cellStyle name="Currency 3 34" xfId="24966"/>
    <cellStyle name="Currency 3 35" xfId="24967"/>
    <cellStyle name="Currency 3 36" xfId="24968"/>
    <cellStyle name="Currency 3 37" xfId="24969"/>
    <cellStyle name="Currency 3 38" xfId="24970"/>
    <cellStyle name="Currency 3 39" xfId="24971"/>
    <cellStyle name="Currency 3 4" xfId="24972"/>
    <cellStyle name="Currency 3 40" xfId="24973"/>
    <cellStyle name="Currency 3 41" xfId="24974"/>
    <cellStyle name="Currency 3 42" xfId="24975"/>
    <cellStyle name="Currency 3 43" xfId="24976"/>
    <cellStyle name="Currency 3 44" xfId="24977"/>
    <cellStyle name="Currency 3 45" xfId="24978"/>
    <cellStyle name="Currency 3 46" xfId="24979"/>
    <cellStyle name="Currency 3 47" xfId="24980"/>
    <cellStyle name="Currency 3 48" xfId="24981"/>
    <cellStyle name="Currency 3 49" xfId="24982"/>
    <cellStyle name="Currency 3 5" xfId="24983"/>
    <cellStyle name="Currency 3 50" xfId="24984"/>
    <cellStyle name="Currency 3 51" xfId="24985"/>
    <cellStyle name="Currency 3 52" xfId="24986"/>
    <cellStyle name="Currency 3 53" xfId="24987"/>
    <cellStyle name="Currency 3 54" xfId="24988"/>
    <cellStyle name="Currency 3 55" xfId="24989"/>
    <cellStyle name="Currency 3 56" xfId="24990"/>
    <cellStyle name="Currency 3 57" xfId="24991"/>
    <cellStyle name="Currency 3 58" xfId="24992"/>
    <cellStyle name="Currency 3 59" xfId="24993"/>
    <cellStyle name="Currency 3 6" xfId="24994"/>
    <cellStyle name="Currency 3 60" xfId="24995"/>
    <cellStyle name="Currency 3 61" xfId="24996"/>
    <cellStyle name="Currency 3 62" xfId="24997"/>
    <cellStyle name="Currency 3 63" xfId="24998"/>
    <cellStyle name="Currency 3 64" xfId="24999"/>
    <cellStyle name="Currency 3 65" xfId="25000"/>
    <cellStyle name="Currency 3 7" xfId="25001"/>
    <cellStyle name="Currency 3 8" xfId="25002"/>
    <cellStyle name="Currency 3 9" xfId="25003"/>
    <cellStyle name="Currency 4" xfId="25004"/>
    <cellStyle name="Currency 4 2" xfId="25005"/>
    <cellStyle name="Currency 4 2 2" xfId="25006"/>
    <cellStyle name="Currency 4 3" xfId="25007"/>
    <cellStyle name="Currency 4 4" xfId="25008"/>
    <cellStyle name="Currency 4 5" xfId="25009"/>
    <cellStyle name="Currency 4 6" xfId="25010"/>
    <cellStyle name="Currency 4 7" xfId="25011"/>
    <cellStyle name="Currency 4 8" xfId="25012"/>
    <cellStyle name="Explanatory Text 10" xfId="25013"/>
    <cellStyle name="Explanatory Text 10 2" xfId="25014"/>
    <cellStyle name="Explanatory Text 10 3" xfId="25015"/>
    <cellStyle name="Explanatory Text 10 4" xfId="25016"/>
    <cellStyle name="Explanatory Text 11" xfId="25017"/>
    <cellStyle name="Explanatory Text 11 2" xfId="25018"/>
    <cellStyle name="Explanatory Text 11 3" xfId="25019"/>
    <cellStyle name="Explanatory Text 11 4" xfId="25020"/>
    <cellStyle name="Explanatory Text 12" xfId="25021"/>
    <cellStyle name="Explanatory Text 12 2" xfId="25022"/>
    <cellStyle name="Explanatory Text 12 3" xfId="25023"/>
    <cellStyle name="Explanatory Text 12 4" xfId="25024"/>
    <cellStyle name="Explanatory Text 13" xfId="25025"/>
    <cellStyle name="Explanatory Text 13 2" xfId="25026"/>
    <cellStyle name="Explanatory Text 13 3" xfId="25027"/>
    <cellStyle name="Explanatory Text 13 4" xfId="25028"/>
    <cellStyle name="Explanatory Text 14" xfId="25029"/>
    <cellStyle name="Explanatory Text 14 2" xfId="25030"/>
    <cellStyle name="Explanatory Text 14 3" xfId="25031"/>
    <cellStyle name="Explanatory Text 14 4" xfId="25032"/>
    <cellStyle name="Explanatory Text 15" xfId="25033"/>
    <cellStyle name="Explanatory Text 15 2" xfId="25034"/>
    <cellStyle name="Explanatory Text 15 3" xfId="25035"/>
    <cellStyle name="Explanatory Text 15 4" xfId="25036"/>
    <cellStyle name="Explanatory Text 16" xfId="25037"/>
    <cellStyle name="Explanatory Text 16 2" xfId="25038"/>
    <cellStyle name="Explanatory Text 16 3" xfId="25039"/>
    <cellStyle name="Explanatory Text 16 4" xfId="25040"/>
    <cellStyle name="Explanatory Text 17" xfId="25041"/>
    <cellStyle name="Explanatory Text 17 2" xfId="25042"/>
    <cellStyle name="Explanatory Text 17 3" xfId="25043"/>
    <cellStyle name="Explanatory Text 17 4" xfId="25044"/>
    <cellStyle name="Explanatory Text 18" xfId="25045"/>
    <cellStyle name="Explanatory Text 18 2" xfId="25046"/>
    <cellStyle name="Explanatory Text 18 3" xfId="25047"/>
    <cellStyle name="Explanatory Text 18 4" xfId="25048"/>
    <cellStyle name="Explanatory Text 19" xfId="25049"/>
    <cellStyle name="Explanatory Text 19 2" xfId="25050"/>
    <cellStyle name="Explanatory Text 19 3" xfId="25051"/>
    <cellStyle name="Explanatory Text 19 4" xfId="25052"/>
    <cellStyle name="Explanatory Text 2" xfId="25053"/>
    <cellStyle name="Explanatory Text 2 10" xfId="25054"/>
    <cellStyle name="Explanatory Text 2 10 2" xfId="25055"/>
    <cellStyle name="Explanatory Text 2 10 2 2" xfId="25056"/>
    <cellStyle name="Explanatory Text 2 10 2 3" xfId="25057"/>
    <cellStyle name="Explanatory Text 2 10 2 4" xfId="25058"/>
    <cellStyle name="Explanatory Text 2 10 2 5" xfId="25059"/>
    <cellStyle name="Explanatory Text 2 10 2 6" xfId="25060"/>
    <cellStyle name="Explanatory Text 2 10 2 7" xfId="25061"/>
    <cellStyle name="Explanatory Text 2 10 3" xfId="25062"/>
    <cellStyle name="Explanatory Text 2 10 4" xfId="25063"/>
    <cellStyle name="Explanatory Text 2 10 5" xfId="25064"/>
    <cellStyle name="Explanatory Text 2 10 6" xfId="25065"/>
    <cellStyle name="Explanatory Text 2 10 7" xfId="25066"/>
    <cellStyle name="Explanatory Text 2 10 8" xfId="25067"/>
    <cellStyle name="Explanatory Text 2 11" xfId="25068"/>
    <cellStyle name="Explanatory Text 2 11 2" xfId="25069"/>
    <cellStyle name="Explanatory Text 2 11 3" xfId="25070"/>
    <cellStyle name="Explanatory Text 2 11 4" xfId="25071"/>
    <cellStyle name="Explanatory Text 2 12" xfId="25072"/>
    <cellStyle name="Explanatory Text 2 13" xfId="25073"/>
    <cellStyle name="Explanatory Text 2 14" xfId="25074"/>
    <cellStyle name="Explanatory Text 2 15" xfId="25075"/>
    <cellStyle name="Explanatory Text 2 16" xfId="25076"/>
    <cellStyle name="Explanatory Text 2 17" xfId="25077"/>
    <cellStyle name="Explanatory Text 2 18" xfId="25078"/>
    <cellStyle name="Explanatory Text 2 19" xfId="25079"/>
    <cellStyle name="Explanatory Text 2 2" xfId="25080"/>
    <cellStyle name="Explanatory Text 2 20" xfId="25081"/>
    <cellStyle name="Explanatory Text 2 21" xfId="25082"/>
    <cellStyle name="Explanatory Text 2 22" xfId="25083"/>
    <cellStyle name="Explanatory Text 2 3" xfId="25084"/>
    <cellStyle name="Explanatory Text 2 4" xfId="25085"/>
    <cellStyle name="Explanatory Text 2 5" xfId="25086"/>
    <cellStyle name="Explanatory Text 2 6" xfId="25087"/>
    <cellStyle name="Explanatory Text 2 7" xfId="25088"/>
    <cellStyle name="Explanatory Text 2 8" xfId="25089"/>
    <cellStyle name="Explanatory Text 2 8 2" xfId="25090"/>
    <cellStyle name="Explanatory Text 2 8 2 2" xfId="25091"/>
    <cellStyle name="Explanatory Text 2 8 2 3" xfId="25092"/>
    <cellStyle name="Explanatory Text 2 8 2 4" xfId="25093"/>
    <cellStyle name="Explanatory Text 2 8 2 5" xfId="25094"/>
    <cellStyle name="Explanatory Text 2 8 2 6" xfId="25095"/>
    <cellStyle name="Explanatory Text 2 8 2 7" xfId="25096"/>
    <cellStyle name="Explanatory Text 2 8 3" xfId="25097"/>
    <cellStyle name="Explanatory Text 2 8 4" xfId="25098"/>
    <cellStyle name="Explanatory Text 2 8 5" xfId="25099"/>
    <cellStyle name="Explanatory Text 2 8 6" xfId="25100"/>
    <cellStyle name="Explanatory Text 2 8 7" xfId="25101"/>
    <cellStyle name="Explanatory Text 2 8 8" xfId="25102"/>
    <cellStyle name="Explanatory Text 2 9" xfId="25103"/>
    <cellStyle name="Explanatory Text 2 9 2" xfId="25104"/>
    <cellStyle name="Explanatory Text 2 9 2 2" xfId="25105"/>
    <cellStyle name="Explanatory Text 2 9 2 3" xfId="25106"/>
    <cellStyle name="Explanatory Text 2 9 2 4" xfId="25107"/>
    <cellStyle name="Explanatory Text 2 9 2 5" xfId="25108"/>
    <cellStyle name="Explanatory Text 2 9 2 6" xfId="25109"/>
    <cellStyle name="Explanatory Text 2 9 2 7" xfId="25110"/>
    <cellStyle name="Explanatory Text 2 9 3" xfId="25111"/>
    <cellStyle name="Explanatory Text 2 9 4" xfId="25112"/>
    <cellStyle name="Explanatory Text 2 9 5" xfId="25113"/>
    <cellStyle name="Explanatory Text 2 9 6" xfId="25114"/>
    <cellStyle name="Explanatory Text 2 9 7" xfId="25115"/>
    <cellStyle name="Explanatory Text 2 9 8" xfId="25116"/>
    <cellStyle name="Explanatory Text 20" xfId="25117"/>
    <cellStyle name="Explanatory Text 20 2" xfId="25118"/>
    <cellStyle name="Explanatory Text 20 3" xfId="25119"/>
    <cellStyle name="Explanatory Text 20 4" xfId="25120"/>
    <cellStyle name="Explanatory Text 21" xfId="25121"/>
    <cellStyle name="Explanatory Text 21 2" xfId="25122"/>
    <cellStyle name="Explanatory Text 21 3" xfId="25123"/>
    <cellStyle name="Explanatory Text 21 4" xfId="25124"/>
    <cellStyle name="Explanatory Text 22" xfId="25125"/>
    <cellStyle name="Explanatory Text 22 2" xfId="25126"/>
    <cellStyle name="Explanatory Text 22 3" xfId="25127"/>
    <cellStyle name="Explanatory Text 22 4" xfId="25128"/>
    <cellStyle name="Explanatory Text 23" xfId="25129"/>
    <cellStyle name="Explanatory Text 23 2" xfId="25130"/>
    <cellStyle name="Explanatory Text 23 3" xfId="25131"/>
    <cellStyle name="Explanatory Text 23 4" xfId="25132"/>
    <cellStyle name="Explanatory Text 24" xfId="25133"/>
    <cellStyle name="Explanatory Text 24 2" xfId="25134"/>
    <cellStyle name="Explanatory Text 24 3" xfId="25135"/>
    <cellStyle name="Explanatory Text 24 4" xfId="25136"/>
    <cellStyle name="Explanatory Text 25" xfId="25137"/>
    <cellStyle name="Explanatory Text 25 2" xfId="25138"/>
    <cellStyle name="Explanatory Text 25 3" xfId="25139"/>
    <cellStyle name="Explanatory Text 25 4" xfId="25140"/>
    <cellStyle name="Explanatory Text 26" xfId="25141"/>
    <cellStyle name="Explanatory Text 26 2" xfId="25142"/>
    <cellStyle name="Explanatory Text 26 3" xfId="25143"/>
    <cellStyle name="Explanatory Text 26 4" xfId="25144"/>
    <cellStyle name="Explanatory Text 27" xfId="25145"/>
    <cellStyle name="Explanatory Text 27 2" xfId="25146"/>
    <cellStyle name="Explanatory Text 27 3" xfId="25147"/>
    <cellStyle name="Explanatory Text 27 4" xfId="25148"/>
    <cellStyle name="Explanatory Text 28" xfId="25149"/>
    <cellStyle name="Explanatory Text 28 2" xfId="25150"/>
    <cellStyle name="Explanatory Text 28 3" xfId="25151"/>
    <cellStyle name="Explanatory Text 28 4" xfId="25152"/>
    <cellStyle name="Explanatory Text 29" xfId="25153"/>
    <cellStyle name="Explanatory Text 29 2" xfId="25154"/>
    <cellStyle name="Explanatory Text 29 3" xfId="25155"/>
    <cellStyle name="Explanatory Text 29 4" xfId="25156"/>
    <cellStyle name="Explanatory Text 3" xfId="25157"/>
    <cellStyle name="Explanatory Text 3 2" xfId="25158"/>
    <cellStyle name="Explanatory Text 3 2 2" xfId="25159"/>
    <cellStyle name="Explanatory Text 3 2 2 2" xfId="25160"/>
    <cellStyle name="Explanatory Text 3 2 2 2 2" xfId="25161"/>
    <cellStyle name="Explanatory Text 3 2 2 2 3" xfId="25162"/>
    <cellStyle name="Explanatory Text 3 2 2 2 4" xfId="25163"/>
    <cellStyle name="Explanatory Text 3 2 2 2 5" xfId="25164"/>
    <cellStyle name="Explanatory Text 3 2 2 2 6" xfId="25165"/>
    <cellStyle name="Explanatory Text 3 2 2 2 7" xfId="25166"/>
    <cellStyle name="Explanatory Text 3 2 2 3" xfId="25167"/>
    <cellStyle name="Explanatory Text 3 2 2 4" xfId="25168"/>
    <cellStyle name="Explanatory Text 3 2 2 5" xfId="25169"/>
    <cellStyle name="Explanatory Text 3 2 2 6" xfId="25170"/>
    <cellStyle name="Explanatory Text 3 2 2 7" xfId="25171"/>
    <cellStyle name="Explanatory Text 3 2 2 8" xfId="25172"/>
    <cellStyle name="Explanatory Text 3 2 3" xfId="25173"/>
    <cellStyle name="Explanatory Text 3 2 4" xfId="25174"/>
    <cellStyle name="Explanatory Text 3 2 5" xfId="25175"/>
    <cellStyle name="Explanatory Text 3 2 6" xfId="25176"/>
    <cellStyle name="Explanatory Text 3 2 7" xfId="25177"/>
    <cellStyle name="Explanatory Text 3 2 8" xfId="25178"/>
    <cellStyle name="Explanatory Text 3 3" xfId="25179"/>
    <cellStyle name="Explanatory Text 3 4" xfId="25180"/>
    <cellStyle name="Explanatory Text 3 4 2" xfId="25181"/>
    <cellStyle name="Explanatory Text 3 4 3" xfId="25182"/>
    <cellStyle name="Explanatory Text 3 5" xfId="25183"/>
    <cellStyle name="Explanatory Text 3 6" xfId="25184"/>
    <cellStyle name="Explanatory Text 3 7" xfId="25185"/>
    <cellStyle name="Explanatory Text 30" xfId="25186"/>
    <cellStyle name="Explanatory Text 30 2" xfId="25187"/>
    <cellStyle name="Explanatory Text 30 3" xfId="25188"/>
    <cellStyle name="Explanatory Text 30 4" xfId="25189"/>
    <cellStyle name="Explanatory Text 31" xfId="25190"/>
    <cellStyle name="Explanatory Text 32" xfId="25191"/>
    <cellStyle name="Explanatory Text 33" xfId="34262"/>
    <cellStyle name="Explanatory Text 4" xfId="25192"/>
    <cellStyle name="Explanatory Text 4 2" xfId="25193"/>
    <cellStyle name="Explanatory Text 4 2 2" xfId="25194"/>
    <cellStyle name="Explanatory Text 4 2 3" xfId="25195"/>
    <cellStyle name="Explanatory Text 4 2 4" xfId="25196"/>
    <cellStyle name="Explanatory Text 4 2 5" xfId="25197"/>
    <cellStyle name="Explanatory Text 4 2 6" xfId="25198"/>
    <cellStyle name="Explanatory Text 4 2 7" xfId="25199"/>
    <cellStyle name="Explanatory Text 4 3" xfId="25200"/>
    <cellStyle name="Explanatory Text 4 3 2" xfId="25201"/>
    <cellStyle name="Explanatory Text 4 3 3" xfId="25202"/>
    <cellStyle name="Explanatory Text 4 3 4" xfId="25203"/>
    <cellStyle name="Explanatory Text 4 3 5" xfId="25204"/>
    <cellStyle name="Explanatory Text 4 3 6" xfId="25205"/>
    <cellStyle name="Explanatory Text 4 3 7" xfId="25206"/>
    <cellStyle name="Explanatory Text 4 4" xfId="25207"/>
    <cellStyle name="Explanatory Text 4 5" xfId="25208"/>
    <cellStyle name="Explanatory Text 4 6" xfId="25209"/>
    <cellStyle name="Explanatory Text 4 7" xfId="25210"/>
    <cellStyle name="Explanatory Text 4 8" xfId="25211"/>
    <cellStyle name="Explanatory Text 4 9" xfId="25212"/>
    <cellStyle name="Explanatory Text 5" xfId="25213"/>
    <cellStyle name="Explanatory Text 5 2" xfId="25214"/>
    <cellStyle name="Explanatory Text 5 2 2" xfId="25215"/>
    <cellStyle name="Explanatory Text 5 2 3" xfId="25216"/>
    <cellStyle name="Explanatory Text 5 2 4" xfId="25217"/>
    <cellStyle name="Explanatory Text 5 2 5" xfId="25218"/>
    <cellStyle name="Explanatory Text 5 2 6" xfId="25219"/>
    <cellStyle name="Explanatory Text 5 2 7" xfId="25220"/>
    <cellStyle name="Explanatory Text 5 3" xfId="25221"/>
    <cellStyle name="Explanatory Text 5 3 2" xfId="25222"/>
    <cellStyle name="Explanatory Text 5 3 3" xfId="25223"/>
    <cellStyle name="Explanatory Text 5 3 4" xfId="25224"/>
    <cellStyle name="Explanatory Text 5 3 5" xfId="25225"/>
    <cellStyle name="Explanatory Text 5 3 6" xfId="25226"/>
    <cellStyle name="Explanatory Text 5 3 7" xfId="25227"/>
    <cellStyle name="Explanatory Text 5 4" xfId="25228"/>
    <cellStyle name="Explanatory Text 5 5" xfId="25229"/>
    <cellStyle name="Explanatory Text 5 6" xfId="25230"/>
    <cellStyle name="Explanatory Text 5 7" xfId="25231"/>
    <cellStyle name="Explanatory Text 5 8" xfId="25232"/>
    <cellStyle name="Explanatory Text 5 9" xfId="25233"/>
    <cellStyle name="Explanatory Text 6" xfId="25234"/>
    <cellStyle name="Explanatory Text 6 2" xfId="25235"/>
    <cellStyle name="Explanatory Text 6 2 2" xfId="25236"/>
    <cellStyle name="Explanatory Text 6 2 3" xfId="25237"/>
    <cellStyle name="Explanatory Text 6 2 4" xfId="25238"/>
    <cellStyle name="Explanatory Text 6 2 5" xfId="25239"/>
    <cellStyle name="Explanatory Text 6 2 6" xfId="25240"/>
    <cellStyle name="Explanatory Text 6 2 7" xfId="25241"/>
    <cellStyle name="Explanatory Text 6 3" xfId="25242"/>
    <cellStyle name="Explanatory Text 6 3 2" xfId="25243"/>
    <cellStyle name="Explanatory Text 6 3 3" xfId="25244"/>
    <cellStyle name="Explanatory Text 6 3 4" xfId="25245"/>
    <cellStyle name="Explanatory Text 6 3 5" xfId="25246"/>
    <cellStyle name="Explanatory Text 6 3 6" xfId="25247"/>
    <cellStyle name="Explanatory Text 6 3 7" xfId="25248"/>
    <cellStyle name="Explanatory Text 6 4" xfId="25249"/>
    <cellStyle name="Explanatory Text 6 5" xfId="25250"/>
    <cellStyle name="Explanatory Text 6 6" xfId="25251"/>
    <cellStyle name="Explanatory Text 6 7" xfId="25252"/>
    <cellStyle name="Explanatory Text 6 8" xfId="25253"/>
    <cellStyle name="Explanatory Text 6 9" xfId="25254"/>
    <cellStyle name="Explanatory Text 7" xfId="25255"/>
    <cellStyle name="Explanatory Text 7 2" xfId="25256"/>
    <cellStyle name="Explanatory Text 7 2 2" xfId="25257"/>
    <cellStyle name="Explanatory Text 7 2 3" xfId="25258"/>
    <cellStyle name="Explanatory Text 7 2 4" xfId="25259"/>
    <cellStyle name="Explanatory Text 7 2 5" xfId="25260"/>
    <cellStyle name="Explanatory Text 7 2 6" xfId="25261"/>
    <cellStyle name="Explanatory Text 7 2 7" xfId="25262"/>
    <cellStyle name="Explanatory Text 7 3" xfId="25263"/>
    <cellStyle name="Explanatory Text 7 3 2" xfId="25264"/>
    <cellStyle name="Explanatory Text 7 3 3" xfId="25265"/>
    <cellStyle name="Explanatory Text 7 3 4" xfId="25266"/>
    <cellStyle name="Explanatory Text 7 3 5" xfId="25267"/>
    <cellStyle name="Explanatory Text 7 3 6" xfId="25268"/>
    <cellStyle name="Explanatory Text 7 3 7" xfId="25269"/>
    <cellStyle name="Explanatory Text 7 4" xfId="25270"/>
    <cellStyle name="Explanatory Text 7 5" xfId="25271"/>
    <cellStyle name="Explanatory Text 7 6" xfId="25272"/>
    <cellStyle name="Explanatory Text 7 7" xfId="25273"/>
    <cellStyle name="Explanatory Text 7 8" xfId="25274"/>
    <cellStyle name="Explanatory Text 7 9" xfId="25275"/>
    <cellStyle name="Explanatory Text 8" xfId="25276"/>
    <cellStyle name="Explanatory Text 8 2" xfId="25277"/>
    <cellStyle name="Explanatory Text 8 2 2" xfId="25278"/>
    <cellStyle name="Explanatory Text 8 2 3" xfId="25279"/>
    <cellStyle name="Explanatory Text 8 2 4" xfId="25280"/>
    <cellStyle name="Explanatory Text 8 2 5" xfId="25281"/>
    <cellStyle name="Explanatory Text 8 2 6" xfId="25282"/>
    <cellStyle name="Explanatory Text 8 2 7" xfId="25283"/>
    <cellStyle name="Explanatory Text 8 3" xfId="25284"/>
    <cellStyle name="Explanatory Text 8 3 2" xfId="25285"/>
    <cellStyle name="Explanatory Text 8 3 3" xfId="25286"/>
    <cellStyle name="Explanatory Text 8 3 4" xfId="25287"/>
    <cellStyle name="Explanatory Text 8 3 5" xfId="25288"/>
    <cellStyle name="Explanatory Text 8 3 6" xfId="25289"/>
    <cellStyle name="Explanatory Text 8 3 7" xfId="25290"/>
    <cellStyle name="Explanatory Text 8 4" xfId="25291"/>
    <cellStyle name="Explanatory Text 8 5" xfId="25292"/>
    <cellStyle name="Explanatory Text 8 6" xfId="25293"/>
    <cellStyle name="Explanatory Text 8 7" xfId="25294"/>
    <cellStyle name="Explanatory Text 8 8" xfId="25295"/>
    <cellStyle name="Explanatory Text 8 9" xfId="25296"/>
    <cellStyle name="Explanatory Text 9" xfId="25297"/>
    <cellStyle name="Explanatory Text 9 2" xfId="25298"/>
    <cellStyle name="Explanatory Text 9 3" xfId="25299"/>
    <cellStyle name="Explanatory Text 9 4" xfId="25300"/>
    <cellStyle name="Followed Hyperlink" xfId="34231" builtinId="9" hidden="1"/>
    <cellStyle name="Good 10" xfId="25301"/>
    <cellStyle name="Good 10 2" xfId="25302"/>
    <cellStyle name="Good 10 3" xfId="25303"/>
    <cellStyle name="Good 10 4" xfId="25304"/>
    <cellStyle name="Good 11" xfId="25305"/>
    <cellStyle name="Good 11 2" xfId="25306"/>
    <cellStyle name="Good 11 3" xfId="25307"/>
    <cellStyle name="Good 11 4" xfId="25308"/>
    <cellStyle name="Good 12" xfId="25309"/>
    <cellStyle name="Good 12 2" xfId="25310"/>
    <cellStyle name="Good 12 3" xfId="25311"/>
    <cellStyle name="Good 12 4" xfId="25312"/>
    <cellStyle name="Good 13" xfId="25313"/>
    <cellStyle name="Good 13 2" xfId="25314"/>
    <cellStyle name="Good 13 3" xfId="25315"/>
    <cellStyle name="Good 13 4" xfId="25316"/>
    <cellStyle name="Good 14" xfId="25317"/>
    <cellStyle name="Good 14 2" xfId="25318"/>
    <cellStyle name="Good 14 3" xfId="25319"/>
    <cellStyle name="Good 14 4" xfId="25320"/>
    <cellStyle name="Good 15" xfId="25321"/>
    <cellStyle name="Good 15 2" xfId="25322"/>
    <cellStyle name="Good 15 3" xfId="25323"/>
    <cellStyle name="Good 15 4" xfId="25324"/>
    <cellStyle name="Good 16" xfId="25325"/>
    <cellStyle name="Good 16 2" xfId="25326"/>
    <cellStyle name="Good 16 3" xfId="25327"/>
    <cellStyle name="Good 16 4" xfId="25328"/>
    <cellStyle name="Good 17" xfId="25329"/>
    <cellStyle name="Good 17 2" xfId="25330"/>
    <cellStyle name="Good 17 3" xfId="25331"/>
    <cellStyle name="Good 17 4" xfId="25332"/>
    <cellStyle name="Good 18" xfId="25333"/>
    <cellStyle name="Good 18 2" xfId="25334"/>
    <cellStyle name="Good 18 3" xfId="25335"/>
    <cellStyle name="Good 18 4" xfId="25336"/>
    <cellStyle name="Good 19" xfId="25337"/>
    <cellStyle name="Good 19 2" xfId="25338"/>
    <cellStyle name="Good 19 3" xfId="25339"/>
    <cellStyle name="Good 19 4" xfId="25340"/>
    <cellStyle name="Good 2" xfId="25341"/>
    <cellStyle name="Good 2 10" xfId="25342"/>
    <cellStyle name="Good 2 10 2" xfId="25343"/>
    <cellStyle name="Good 2 10 2 2" xfId="25344"/>
    <cellStyle name="Good 2 10 2 3" xfId="25345"/>
    <cellStyle name="Good 2 10 2 4" xfId="25346"/>
    <cellStyle name="Good 2 10 2 5" xfId="25347"/>
    <cellStyle name="Good 2 10 2 6" xfId="25348"/>
    <cellStyle name="Good 2 10 2 7" xfId="25349"/>
    <cellStyle name="Good 2 10 3" xfId="25350"/>
    <cellStyle name="Good 2 10 4" xfId="25351"/>
    <cellStyle name="Good 2 10 5" xfId="25352"/>
    <cellStyle name="Good 2 10 6" xfId="25353"/>
    <cellStyle name="Good 2 10 7" xfId="25354"/>
    <cellStyle name="Good 2 10 8" xfId="25355"/>
    <cellStyle name="Good 2 11" xfId="25356"/>
    <cellStyle name="Good 2 11 2" xfId="25357"/>
    <cellStyle name="Good 2 11 3" xfId="25358"/>
    <cellStyle name="Good 2 11 4" xfId="25359"/>
    <cellStyle name="Good 2 12" xfId="25360"/>
    <cellStyle name="Good 2 13" xfId="25361"/>
    <cellStyle name="Good 2 14" xfId="25362"/>
    <cellStyle name="Good 2 15" xfId="25363"/>
    <cellStyle name="Good 2 16" xfId="25364"/>
    <cellStyle name="Good 2 17" xfId="25365"/>
    <cellStyle name="Good 2 18" xfId="25366"/>
    <cellStyle name="Good 2 19" xfId="25367"/>
    <cellStyle name="Good 2 2" xfId="25368"/>
    <cellStyle name="Good 2 20" xfId="25369"/>
    <cellStyle name="Good 2 21" xfId="25370"/>
    <cellStyle name="Good 2 22" xfId="25371"/>
    <cellStyle name="Good 2 3" xfId="25372"/>
    <cellStyle name="Good 2 4" xfId="25373"/>
    <cellStyle name="Good 2 5" xfId="25374"/>
    <cellStyle name="Good 2 6" xfId="25375"/>
    <cellStyle name="Good 2 7" xfId="25376"/>
    <cellStyle name="Good 2 8" xfId="25377"/>
    <cellStyle name="Good 2 8 2" xfId="25378"/>
    <cellStyle name="Good 2 8 2 2" xfId="25379"/>
    <cellStyle name="Good 2 8 2 3" xfId="25380"/>
    <cellStyle name="Good 2 8 2 4" xfId="25381"/>
    <cellStyle name="Good 2 8 2 5" xfId="25382"/>
    <cellStyle name="Good 2 8 2 6" xfId="25383"/>
    <cellStyle name="Good 2 8 2 7" xfId="25384"/>
    <cellStyle name="Good 2 8 3" xfId="25385"/>
    <cellStyle name="Good 2 8 4" xfId="25386"/>
    <cellStyle name="Good 2 8 5" xfId="25387"/>
    <cellStyle name="Good 2 8 6" xfId="25388"/>
    <cellStyle name="Good 2 8 7" xfId="25389"/>
    <cellStyle name="Good 2 8 8" xfId="25390"/>
    <cellStyle name="Good 2 9" xfId="25391"/>
    <cellStyle name="Good 2 9 2" xfId="25392"/>
    <cellStyle name="Good 2 9 2 2" xfId="25393"/>
    <cellStyle name="Good 2 9 2 3" xfId="25394"/>
    <cellStyle name="Good 2 9 2 4" xfId="25395"/>
    <cellStyle name="Good 2 9 2 5" xfId="25396"/>
    <cellStyle name="Good 2 9 2 6" xfId="25397"/>
    <cellStyle name="Good 2 9 2 7" xfId="25398"/>
    <cellStyle name="Good 2 9 3" xfId="25399"/>
    <cellStyle name="Good 2 9 4" xfId="25400"/>
    <cellStyle name="Good 2 9 5" xfId="25401"/>
    <cellStyle name="Good 2 9 6" xfId="25402"/>
    <cellStyle name="Good 2 9 7" xfId="25403"/>
    <cellStyle name="Good 2 9 8" xfId="25404"/>
    <cellStyle name="Good 20" xfId="25405"/>
    <cellStyle name="Good 20 2" xfId="25406"/>
    <cellStyle name="Good 20 3" xfId="25407"/>
    <cellStyle name="Good 20 4" xfId="25408"/>
    <cellStyle name="Good 21" xfId="25409"/>
    <cellStyle name="Good 21 2" xfId="25410"/>
    <cellStyle name="Good 21 3" xfId="25411"/>
    <cellStyle name="Good 21 4" xfId="25412"/>
    <cellStyle name="Good 22" xfId="25413"/>
    <cellStyle name="Good 22 2" xfId="25414"/>
    <cellStyle name="Good 22 3" xfId="25415"/>
    <cellStyle name="Good 22 4" xfId="25416"/>
    <cellStyle name="Good 23" xfId="25417"/>
    <cellStyle name="Good 23 2" xfId="25418"/>
    <cellStyle name="Good 23 3" xfId="25419"/>
    <cellStyle name="Good 23 4" xfId="25420"/>
    <cellStyle name="Good 24" xfId="25421"/>
    <cellStyle name="Good 24 2" xfId="25422"/>
    <cellStyle name="Good 24 3" xfId="25423"/>
    <cellStyle name="Good 24 4" xfId="25424"/>
    <cellStyle name="Good 25" xfId="25425"/>
    <cellStyle name="Good 25 2" xfId="25426"/>
    <cellStyle name="Good 25 3" xfId="25427"/>
    <cellStyle name="Good 25 4" xfId="25428"/>
    <cellStyle name="Good 26" xfId="25429"/>
    <cellStyle name="Good 26 2" xfId="25430"/>
    <cellStyle name="Good 26 3" xfId="25431"/>
    <cellStyle name="Good 26 4" xfId="25432"/>
    <cellStyle name="Good 27" xfId="25433"/>
    <cellStyle name="Good 27 2" xfId="25434"/>
    <cellStyle name="Good 27 3" xfId="25435"/>
    <cellStyle name="Good 27 4" xfId="25436"/>
    <cellStyle name="Good 28" xfId="25437"/>
    <cellStyle name="Good 28 2" xfId="25438"/>
    <cellStyle name="Good 28 3" xfId="25439"/>
    <cellStyle name="Good 28 4" xfId="25440"/>
    <cellStyle name="Good 29" xfId="25441"/>
    <cellStyle name="Good 29 2" xfId="25442"/>
    <cellStyle name="Good 29 3" xfId="25443"/>
    <cellStyle name="Good 29 4" xfId="25444"/>
    <cellStyle name="Good 3" xfId="25445"/>
    <cellStyle name="Good 3 2" xfId="25446"/>
    <cellStyle name="Good 3 2 2" xfId="25447"/>
    <cellStyle name="Good 3 2 2 2" xfId="25448"/>
    <cellStyle name="Good 3 2 2 2 2" xfId="25449"/>
    <cellStyle name="Good 3 2 2 2 3" xfId="25450"/>
    <cellStyle name="Good 3 2 2 2 4" xfId="25451"/>
    <cellStyle name="Good 3 2 2 2 5" xfId="25452"/>
    <cellStyle name="Good 3 2 2 2 6" xfId="25453"/>
    <cellStyle name="Good 3 2 2 2 7" xfId="25454"/>
    <cellStyle name="Good 3 2 2 3" xfId="25455"/>
    <cellStyle name="Good 3 2 2 4" xfId="25456"/>
    <cellStyle name="Good 3 2 2 5" xfId="25457"/>
    <cellStyle name="Good 3 2 2 6" xfId="25458"/>
    <cellStyle name="Good 3 2 2 7" xfId="25459"/>
    <cellStyle name="Good 3 2 2 8" xfId="25460"/>
    <cellStyle name="Good 3 2 3" xfId="25461"/>
    <cellStyle name="Good 3 2 4" xfId="25462"/>
    <cellStyle name="Good 3 2 5" xfId="25463"/>
    <cellStyle name="Good 3 2 6" xfId="25464"/>
    <cellStyle name="Good 3 2 7" xfId="25465"/>
    <cellStyle name="Good 3 2 8" xfId="25466"/>
    <cellStyle name="Good 3 3" xfId="25467"/>
    <cellStyle name="Good 3 4" xfId="25468"/>
    <cellStyle name="Good 3 4 2" xfId="25469"/>
    <cellStyle name="Good 3 4 3" xfId="25470"/>
    <cellStyle name="Good 3 5" xfId="25471"/>
    <cellStyle name="Good 3 6" xfId="25472"/>
    <cellStyle name="Good 3 7" xfId="25473"/>
    <cellStyle name="Good 30" xfId="25474"/>
    <cellStyle name="Good 30 2" xfId="25475"/>
    <cellStyle name="Good 30 3" xfId="25476"/>
    <cellStyle name="Good 30 4" xfId="25477"/>
    <cellStyle name="Good 31" xfId="25478"/>
    <cellStyle name="Good 32" xfId="25479"/>
    <cellStyle name="Good 33" xfId="34263"/>
    <cellStyle name="Good 4" xfId="25480"/>
    <cellStyle name="Good 4 2" xfId="25481"/>
    <cellStyle name="Good 4 2 2" xfId="25482"/>
    <cellStyle name="Good 4 2 3" xfId="25483"/>
    <cellStyle name="Good 4 2 4" xfId="25484"/>
    <cellStyle name="Good 4 2 5" xfId="25485"/>
    <cellStyle name="Good 4 2 6" xfId="25486"/>
    <cellStyle name="Good 4 2 7" xfId="25487"/>
    <cellStyle name="Good 4 3" xfId="25488"/>
    <cellStyle name="Good 4 3 2" xfId="25489"/>
    <cellStyle name="Good 4 3 3" xfId="25490"/>
    <cellStyle name="Good 4 3 4" xfId="25491"/>
    <cellStyle name="Good 4 3 5" xfId="25492"/>
    <cellStyle name="Good 4 3 6" xfId="25493"/>
    <cellStyle name="Good 4 3 7" xfId="25494"/>
    <cellStyle name="Good 4 4" xfId="25495"/>
    <cellStyle name="Good 4 5" xfId="25496"/>
    <cellStyle name="Good 4 6" xfId="25497"/>
    <cellStyle name="Good 4 7" xfId="25498"/>
    <cellStyle name="Good 4 8" xfId="25499"/>
    <cellStyle name="Good 4 9" xfId="25500"/>
    <cellStyle name="Good 5" xfId="25501"/>
    <cellStyle name="Good 5 2" xfId="25502"/>
    <cellStyle name="Good 5 2 2" xfId="25503"/>
    <cellStyle name="Good 5 2 3" xfId="25504"/>
    <cellStyle name="Good 5 2 4" xfId="25505"/>
    <cellStyle name="Good 5 2 5" xfId="25506"/>
    <cellStyle name="Good 5 2 6" xfId="25507"/>
    <cellStyle name="Good 5 2 7" xfId="25508"/>
    <cellStyle name="Good 5 3" xfId="25509"/>
    <cellStyle name="Good 5 3 2" xfId="25510"/>
    <cellStyle name="Good 5 3 3" xfId="25511"/>
    <cellStyle name="Good 5 3 4" xfId="25512"/>
    <cellStyle name="Good 5 3 5" xfId="25513"/>
    <cellStyle name="Good 5 3 6" xfId="25514"/>
    <cellStyle name="Good 5 3 7" xfId="25515"/>
    <cellStyle name="Good 5 4" xfId="25516"/>
    <cellStyle name="Good 5 5" xfId="25517"/>
    <cellStyle name="Good 5 6" xfId="25518"/>
    <cellStyle name="Good 5 7" xfId="25519"/>
    <cellStyle name="Good 5 8" xfId="25520"/>
    <cellStyle name="Good 5 9" xfId="25521"/>
    <cellStyle name="Good 6" xfId="25522"/>
    <cellStyle name="Good 6 2" xfId="25523"/>
    <cellStyle name="Good 6 2 2" xfId="25524"/>
    <cellStyle name="Good 6 2 3" xfId="25525"/>
    <cellStyle name="Good 6 2 4" xfId="25526"/>
    <cellStyle name="Good 6 2 5" xfId="25527"/>
    <cellStyle name="Good 6 2 6" xfId="25528"/>
    <cellStyle name="Good 6 2 7" xfId="25529"/>
    <cellStyle name="Good 6 3" xfId="25530"/>
    <cellStyle name="Good 6 3 2" xfId="25531"/>
    <cellStyle name="Good 6 3 3" xfId="25532"/>
    <cellStyle name="Good 6 3 4" xfId="25533"/>
    <cellStyle name="Good 6 3 5" xfId="25534"/>
    <cellStyle name="Good 6 3 6" xfId="25535"/>
    <cellStyle name="Good 6 3 7" xfId="25536"/>
    <cellStyle name="Good 6 4" xfId="25537"/>
    <cellStyle name="Good 6 5" xfId="25538"/>
    <cellStyle name="Good 6 6" xfId="25539"/>
    <cellStyle name="Good 6 7" xfId="25540"/>
    <cellStyle name="Good 6 8" xfId="25541"/>
    <cellStyle name="Good 6 9" xfId="25542"/>
    <cellStyle name="Good 7" xfId="25543"/>
    <cellStyle name="Good 7 2" xfId="25544"/>
    <cellStyle name="Good 7 2 2" xfId="25545"/>
    <cellStyle name="Good 7 2 3" xfId="25546"/>
    <cellStyle name="Good 7 2 4" xfId="25547"/>
    <cellStyle name="Good 7 2 5" xfId="25548"/>
    <cellStyle name="Good 7 2 6" xfId="25549"/>
    <cellStyle name="Good 7 2 7" xfId="25550"/>
    <cellStyle name="Good 7 3" xfId="25551"/>
    <cellStyle name="Good 7 3 2" xfId="25552"/>
    <cellStyle name="Good 7 3 3" xfId="25553"/>
    <cellStyle name="Good 7 3 4" xfId="25554"/>
    <cellStyle name="Good 7 3 5" xfId="25555"/>
    <cellStyle name="Good 7 3 6" xfId="25556"/>
    <cellStyle name="Good 7 3 7" xfId="25557"/>
    <cellStyle name="Good 7 4" xfId="25558"/>
    <cellStyle name="Good 7 5" xfId="25559"/>
    <cellStyle name="Good 7 6" xfId="25560"/>
    <cellStyle name="Good 7 7" xfId="25561"/>
    <cellStyle name="Good 7 8" xfId="25562"/>
    <cellStyle name="Good 7 9" xfId="25563"/>
    <cellStyle name="Good 8" xfId="25564"/>
    <cellStyle name="Good 8 2" xfId="25565"/>
    <cellStyle name="Good 8 2 2" xfId="25566"/>
    <cellStyle name="Good 8 2 3" xfId="25567"/>
    <cellStyle name="Good 8 2 4" xfId="25568"/>
    <cellStyle name="Good 8 2 5" xfId="25569"/>
    <cellStyle name="Good 8 2 6" xfId="25570"/>
    <cellStyle name="Good 8 2 7" xfId="25571"/>
    <cellStyle name="Good 8 3" xfId="25572"/>
    <cellStyle name="Good 8 3 2" xfId="25573"/>
    <cellStyle name="Good 8 3 3" xfId="25574"/>
    <cellStyle name="Good 8 3 4" xfId="25575"/>
    <cellStyle name="Good 8 3 5" xfId="25576"/>
    <cellStyle name="Good 8 3 6" xfId="25577"/>
    <cellStyle name="Good 8 3 7" xfId="25578"/>
    <cellStyle name="Good 8 4" xfId="25579"/>
    <cellStyle name="Good 8 5" xfId="25580"/>
    <cellStyle name="Good 8 6" xfId="25581"/>
    <cellStyle name="Good 8 7" xfId="25582"/>
    <cellStyle name="Good 8 8" xfId="25583"/>
    <cellStyle name="Good 8 9" xfId="25584"/>
    <cellStyle name="Good 9" xfId="25585"/>
    <cellStyle name="Good 9 2" xfId="25586"/>
    <cellStyle name="Good 9 3" xfId="25587"/>
    <cellStyle name="Good 9 4" xfId="25588"/>
    <cellStyle name="Heading 1 10" xfId="25589"/>
    <cellStyle name="Heading 1 10 2" xfId="25590"/>
    <cellStyle name="Heading 1 10 3" xfId="25591"/>
    <cellStyle name="Heading 1 10 4" xfId="25592"/>
    <cellStyle name="Heading 1 11" xfId="25593"/>
    <cellStyle name="Heading 1 11 2" xfId="25594"/>
    <cellStyle name="Heading 1 11 3" xfId="25595"/>
    <cellStyle name="Heading 1 11 4" xfId="25596"/>
    <cellStyle name="Heading 1 12" xfId="25597"/>
    <cellStyle name="Heading 1 12 2" xfId="25598"/>
    <cellStyle name="Heading 1 12 3" xfId="25599"/>
    <cellStyle name="Heading 1 12 4" xfId="25600"/>
    <cellStyle name="Heading 1 13" xfId="25601"/>
    <cellStyle name="Heading 1 13 2" xfId="25602"/>
    <cellStyle name="Heading 1 13 3" xfId="25603"/>
    <cellStyle name="Heading 1 13 4" xfId="25604"/>
    <cellStyle name="Heading 1 14" xfId="25605"/>
    <cellStyle name="Heading 1 14 2" xfId="25606"/>
    <cellStyle name="Heading 1 14 3" xfId="25607"/>
    <cellStyle name="Heading 1 14 4" xfId="25608"/>
    <cellStyle name="Heading 1 15" xfId="25609"/>
    <cellStyle name="Heading 1 15 2" xfId="25610"/>
    <cellStyle name="Heading 1 15 3" xfId="25611"/>
    <cellStyle name="Heading 1 15 4" xfId="25612"/>
    <cellStyle name="Heading 1 16" xfId="25613"/>
    <cellStyle name="Heading 1 16 2" xfId="25614"/>
    <cellStyle name="Heading 1 16 3" xfId="25615"/>
    <cellStyle name="Heading 1 16 4" xfId="25616"/>
    <cellStyle name="Heading 1 17" xfId="25617"/>
    <cellStyle name="Heading 1 17 2" xfId="25618"/>
    <cellStyle name="Heading 1 17 3" xfId="25619"/>
    <cellStyle name="Heading 1 17 4" xfId="25620"/>
    <cellStyle name="Heading 1 18" xfId="25621"/>
    <cellStyle name="Heading 1 18 2" xfId="25622"/>
    <cellStyle name="Heading 1 18 3" xfId="25623"/>
    <cellStyle name="Heading 1 18 4" xfId="25624"/>
    <cellStyle name="Heading 1 19" xfId="25625"/>
    <cellStyle name="Heading 1 19 2" xfId="25626"/>
    <cellStyle name="Heading 1 19 3" xfId="25627"/>
    <cellStyle name="Heading 1 19 4" xfId="25628"/>
    <cellStyle name="Heading 1 2" xfId="25629"/>
    <cellStyle name="Heading 1 2 10" xfId="25630"/>
    <cellStyle name="Heading 1 2 10 2" xfId="25631"/>
    <cellStyle name="Heading 1 2 10 2 2" xfId="25632"/>
    <cellStyle name="Heading 1 2 10 2 3" xfId="25633"/>
    <cellStyle name="Heading 1 2 10 2 4" xfId="25634"/>
    <cellStyle name="Heading 1 2 10 2 5" xfId="25635"/>
    <cellStyle name="Heading 1 2 10 2 6" xfId="25636"/>
    <cellStyle name="Heading 1 2 10 2 7" xfId="25637"/>
    <cellStyle name="Heading 1 2 10 3" xfId="25638"/>
    <cellStyle name="Heading 1 2 10 4" xfId="25639"/>
    <cellStyle name="Heading 1 2 10 5" xfId="25640"/>
    <cellStyle name="Heading 1 2 10 6" xfId="25641"/>
    <cellStyle name="Heading 1 2 10 7" xfId="25642"/>
    <cellStyle name="Heading 1 2 10 8" xfId="25643"/>
    <cellStyle name="Heading 1 2 11" xfId="25644"/>
    <cellStyle name="Heading 1 2 11 2" xfId="25645"/>
    <cellStyle name="Heading 1 2 11 3" xfId="25646"/>
    <cellStyle name="Heading 1 2 11 4" xfId="25647"/>
    <cellStyle name="Heading 1 2 12" xfId="25648"/>
    <cellStyle name="Heading 1 2 13" xfId="25649"/>
    <cellStyle name="Heading 1 2 14" xfId="25650"/>
    <cellStyle name="Heading 1 2 15" xfId="25651"/>
    <cellStyle name="Heading 1 2 16" xfId="25652"/>
    <cellStyle name="Heading 1 2 17" xfId="25653"/>
    <cellStyle name="Heading 1 2 18" xfId="25654"/>
    <cellStyle name="Heading 1 2 19" xfId="25655"/>
    <cellStyle name="Heading 1 2 2" xfId="25656"/>
    <cellStyle name="Heading 1 2 20" xfId="25657"/>
    <cellStyle name="Heading 1 2 21" xfId="25658"/>
    <cellStyle name="Heading 1 2 22" xfId="25659"/>
    <cellStyle name="Heading 1 2 3" xfId="25660"/>
    <cellStyle name="Heading 1 2 4" xfId="25661"/>
    <cellStyle name="Heading 1 2 5" xfId="25662"/>
    <cellStyle name="Heading 1 2 6" xfId="25663"/>
    <cellStyle name="Heading 1 2 7" xfId="25664"/>
    <cellStyle name="Heading 1 2 8" xfId="25665"/>
    <cellStyle name="Heading 1 2 8 2" xfId="25666"/>
    <cellStyle name="Heading 1 2 8 2 2" xfId="25667"/>
    <cellStyle name="Heading 1 2 8 2 3" xfId="25668"/>
    <cellStyle name="Heading 1 2 8 2 4" xfId="25669"/>
    <cellStyle name="Heading 1 2 8 2 5" xfId="25670"/>
    <cellStyle name="Heading 1 2 8 2 6" xfId="25671"/>
    <cellStyle name="Heading 1 2 8 2 7" xfId="25672"/>
    <cellStyle name="Heading 1 2 8 3" xfId="25673"/>
    <cellStyle name="Heading 1 2 8 4" xfId="25674"/>
    <cellStyle name="Heading 1 2 8 5" xfId="25675"/>
    <cellStyle name="Heading 1 2 8 6" xfId="25676"/>
    <cellStyle name="Heading 1 2 8 7" xfId="25677"/>
    <cellStyle name="Heading 1 2 8 8" xfId="25678"/>
    <cellStyle name="Heading 1 2 9" xfId="25679"/>
    <cellStyle name="Heading 1 2 9 2" xfId="25680"/>
    <cellStyle name="Heading 1 2 9 2 2" xfId="25681"/>
    <cellStyle name="Heading 1 2 9 2 3" xfId="25682"/>
    <cellStyle name="Heading 1 2 9 2 4" xfId="25683"/>
    <cellStyle name="Heading 1 2 9 2 5" xfId="25684"/>
    <cellStyle name="Heading 1 2 9 2 6" xfId="25685"/>
    <cellStyle name="Heading 1 2 9 2 7" xfId="25686"/>
    <cellStyle name="Heading 1 2 9 3" xfId="25687"/>
    <cellStyle name="Heading 1 2 9 4" xfId="25688"/>
    <cellStyle name="Heading 1 2 9 5" xfId="25689"/>
    <cellStyle name="Heading 1 2 9 6" xfId="25690"/>
    <cellStyle name="Heading 1 2 9 7" xfId="25691"/>
    <cellStyle name="Heading 1 2 9 8" xfId="25692"/>
    <cellStyle name="Heading 1 20" xfId="25693"/>
    <cellStyle name="Heading 1 20 2" xfId="25694"/>
    <cellStyle name="Heading 1 20 3" xfId="25695"/>
    <cellStyle name="Heading 1 20 4" xfId="25696"/>
    <cellStyle name="Heading 1 21" xfId="25697"/>
    <cellStyle name="Heading 1 21 2" xfId="25698"/>
    <cellStyle name="Heading 1 21 3" xfId="25699"/>
    <cellStyle name="Heading 1 21 4" xfId="25700"/>
    <cellStyle name="Heading 1 22" xfId="25701"/>
    <cellStyle name="Heading 1 22 2" xfId="25702"/>
    <cellStyle name="Heading 1 22 3" xfId="25703"/>
    <cellStyle name="Heading 1 22 4" xfId="25704"/>
    <cellStyle name="Heading 1 23" xfId="25705"/>
    <cellStyle name="Heading 1 23 2" xfId="25706"/>
    <cellStyle name="Heading 1 23 3" xfId="25707"/>
    <cellStyle name="Heading 1 23 4" xfId="25708"/>
    <cellStyle name="Heading 1 24" xfId="25709"/>
    <cellStyle name="Heading 1 24 2" xfId="25710"/>
    <cellStyle name="Heading 1 24 3" xfId="25711"/>
    <cellStyle name="Heading 1 24 4" xfId="25712"/>
    <cellStyle name="Heading 1 25" xfId="25713"/>
    <cellStyle name="Heading 1 25 2" xfId="25714"/>
    <cellStyle name="Heading 1 25 3" xfId="25715"/>
    <cellStyle name="Heading 1 25 4" xfId="25716"/>
    <cellStyle name="Heading 1 26" xfId="25717"/>
    <cellStyle name="Heading 1 26 2" xfId="25718"/>
    <cellStyle name="Heading 1 26 3" xfId="25719"/>
    <cellStyle name="Heading 1 26 4" xfId="25720"/>
    <cellStyle name="Heading 1 27" xfId="25721"/>
    <cellStyle name="Heading 1 27 2" xfId="25722"/>
    <cellStyle name="Heading 1 27 3" xfId="25723"/>
    <cellStyle name="Heading 1 27 4" xfId="25724"/>
    <cellStyle name="Heading 1 28" xfId="25725"/>
    <cellStyle name="Heading 1 28 2" xfId="25726"/>
    <cellStyle name="Heading 1 28 3" xfId="25727"/>
    <cellStyle name="Heading 1 28 4" xfId="25728"/>
    <cellStyle name="Heading 1 29" xfId="25729"/>
    <cellStyle name="Heading 1 29 2" xfId="25730"/>
    <cellStyle name="Heading 1 29 3" xfId="25731"/>
    <cellStyle name="Heading 1 29 4" xfId="25732"/>
    <cellStyle name="Heading 1 3" xfId="25733"/>
    <cellStyle name="Heading 1 3 2" xfId="25734"/>
    <cellStyle name="Heading 1 3 2 2" xfId="25735"/>
    <cellStyle name="Heading 1 3 2 2 2" xfId="25736"/>
    <cellStyle name="Heading 1 3 2 2 2 2" xfId="25737"/>
    <cellStyle name="Heading 1 3 2 2 2 3" xfId="25738"/>
    <cellStyle name="Heading 1 3 2 2 2 4" xfId="25739"/>
    <cellStyle name="Heading 1 3 2 2 2 5" xfId="25740"/>
    <cellStyle name="Heading 1 3 2 2 2 6" xfId="25741"/>
    <cellStyle name="Heading 1 3 2 2 2 7" xfId="25742"/>
    <cellStyle name="Heading 1 3 2 2 3" xfId="25743"/>
    <cellStyle name="Heading 1 3 2 2 4" xfId="25744"/>
    <cellStyle name="Heading 1 3 2 2 5" xfId="25745"/>
    <cellStyle name="Heading 1 3 2 2 6" xfId="25746"/>
    <cellStyle name="Heading 1 3 2 2 7" xfId="25747"/>
    <cellStyle name="Heading 1 3 2 2 8" xfId="25748"/>
    <cellStyle name="Heading 1 3 2 3" xfId="25749"/>
    <cellStyle name="Heading 1 3 2 4" xfId="25750"/>
    <cellStyle name="Heading 1 3 2 5" xfId="25751"/>
    <cellStyle name="Heading 1 3 2 6" xfId="25752"/>
    <cellStyle name="Heading 1 3 2 7" xfId="25753"/>
    <cellStyle name="Heading 1 3 2 8" xfId="25754"/>
    <cellStyle name="Heading 1 3 3" xfId="25755"/>
    <cellStyle name="Heading 1 3 4" xfId="25756"/>
    <cellStyle name="Heading 1 3 4 2" xfId="25757"/>
    <cellStyle name="Heading 1 3 4 3" xfId="25758"/>
    <cellStyle name="Heading 1 3 5" xfId="25759"/>
    <cellStyle name="Heading 1 3 6" xfId="25760"/>
    <cellStyle name="Heading 1 3 7" xfId="25761"/>
    <cellStyle name="Heading 1 30" xfId="25762"/>
    <cellStyle name="Heading 1 30 2" xfId="25763"/>
    <cellStyle name="Heading 1 30 3" xfId="25764"/>
    <cellStyle name="Heading 1 30 4" xfId="25765"/>
    <cellStyle name="Heading 1 31" xfId="25766"/>
    <cellStyle name="Heading 1 32" xfId="25767"/>
    <cellStyle name="Heading 1 33" xfId="34264"/>
    <cellStyle name="Heading 1 4" xfId="25768"/>
    <cellStyle name="Heading 1 4 2" xfId="25769"/>
    <cellStyle name="Heading 1 4 2 2" xfId="25770"/>
    <cellStyle name="Heading 1 4 2 3" xfId="25771"/>
    <cellStyle name="Heading 1 4 2 4" xfId="25772"/>
    <cellStyle name="Heading 1 4 2 5" xfId="25773"/>
    <cellStyle name="Heading 1 4 2 6" xfId="25774"/>
    <cellStyle name="Heading 1 4 2 7" xfId="25775"/>
    <cellStyle name="Heading 1 4 3" xfId="25776"/>
    <cellStyle name="Heading 1 4 3 2" xfId="25777"/>
    <cellStyle name="Heading 1 4 3 3" xfId="25778"/>
    <cellStyle name="Heading 1 4 3 4" xfId="25779"/>
    <cellStyle name="Heading 1 4 3 5" xfId="25780"/>
    <cellStyle name="Heading 1 4 3 6" xfId="25781"/>
    <cellStyle name="Heading 1 4 3 7" xfId="25782"/>
    <cellStyle name="Heading 1 4 4" xfId="25783"/>
    <cellStyle name="Heading 1 4 5" xfId="25784"/>
    <cellStyle name="Heading 1 4 6" xfId="25785"/>
    <cellStyle name="Heading 1 4 7" xfId="25786"/>
    <cellStyle name="Heading 1 4 8" xfId="25787"/>
    <cellStyle name="Heading 1 4 9" xfId="25788"/>
    <cellStyle name="Heading 1 5" xfId="25789"/>
    <cellStyle name="Heading 1 5 2" xfId="25790"/>
    <cellStyle name="Heading 1 5 2 2" xfId="25791"/>
    <cellStyle name="Heading 1 5 2 3" xfId="25792"/>
    <cellStyle name="Heading 1 5 2 4" xfId="25793"/>
    <cellStyle name="Heading 1 5 2 5" xfId="25794"/>
    <cellStyle name="Heading 1 5 2 6" xfId="25795"/>
    <cellStyle name="Heading 1 5 2 7" xfId="25796"/>
    <cellStyle name="Heading 1 5 3" xfId="25797"/>
    <cellStyle name="Heading 1 5 3 2" xfId="25798"/>
    <cellStyle name="Heading 1 5 3 3" xfId="25799"/>
    <cellStyle name="Heading 1 5 3 4" xfId="25800"/>
    <cellStyle name="Heading 1 5 3 5" xfId="25801"/>
    <cellStyle name="Heading 1 5 3 6" xfId="25802"/>
    <cellStyle name="Heading 1 5 3 7" xfId="25803"/>
    <cellStyle name="Heading 1 5 4" xfId="25804"/>
    <cellStyle name="Heading 1 5 5" xfId="25805"/>
    <cellStyle name="Heading 1 5 6" xfId="25806"/>
    <cellStyle name="Heading 1 5 7" xfId="25807"/>
    <cellStyle name="Heading 1 5 8" xfId="25808"/>
    <cellStyle name="Heading 1 5 9" xfId="25809"/>
    <cellStyle name="Heading 1 6" xfId="25810"/>
    <cellStyle name="Heading 1 6 2" xfId="25811"/>
    <cellStyle name="Heading 1 6 2 2" xfId="25812"/>
    <cellStyle name="Heading 1 6 2 3" xfId="25813"/>
    <cellStyle name="Heading 1 6 2 4" xfId="25814"/>
    <cellStyle name="Heading 1 6 2 5" xfId="25815"/>
    <cellStyle name="Heading 1 6 2 6" xfId="25816"/>
    <cellStyle name="Heading 1 6 2 7" xfId="25817"/>
    <cellStyle name="Heading 1 6 3" xfId="25818"/>
    <cellStyle name="Heading 1 6 3 2" xfId="25819"/>
    <cellStyle name="Heading 1 6 3 3" xfId="25820"/>
    <cellStyle name="Heading 1 6 3 4" xfId="25821"/>
    <cellStyle name="Heading 1 6 3 5" xfId="25822"/>
    <cellStyle name="Heading 1 6 3 6" xfId="25823"/>
    <cellStyle name="Heading 1 6 3 7" xfId="25824"/>
    <cellStyle name="Heading 1 6 4" xfId="25825"/>
    <cellStyle name="Heading 1 6 5" xfId="25826"/>
    <cellStyle name="Heading 1 6 6" xfId="25827"/>
    <cellStyle name="Heading 1 6 7" xfId="25828"/>
    <cellStyle name="Heading 1 6 8" xfId="25829"/>
    <cellStyle name="Heading 1 6 9" xfId="25830"/>
    <cellStyle name="Heading 1 7" xfId="25831"/>
    <cellStyle name="Heading 1 7 2" xfId="25832"/>
    <cellStyle name="Heading 1 7 2 2" xfId="25833"/>
    <cellStyle name="Heading 1 7 2 3" xfId="25834"/>
    <cellStyle name="Heading 1 7 2 4" xfId="25835"/>
    <cellStyle name="Heading 1 7 2 5" xfId="25836"/>
    <cellStyle name="Heading 1 7 2 6" xfId="25837"/>
    <cellStyle name="Heading 1 7 2 7" xfId="25838"/>
    <cellStyle name="Heading 1 7 3" xfId="25839"/>
    <cellStyle name="Heading 1 7 3 2" xfId="25840"/>
    <cellStyle name="Heading 1 7 3 3" xfId="25841"/>
    <cellStyle name="Heading 1 7 3 4" xfId="25842"/>
    <cellStyle name="Heading 1 7 3 5" xfId="25843"/>
    <cellStyle name="Heading 1 7 3 6" xfId="25844"/>
    <cellStyle name="Heading 1 7 3 7" xfId="25845"/>
    <cellStyle name="Heading 1 7 4" xfId="25846"/>
    <cellStyle name="Heading 1 7 5" xfId="25847"/>
    <cellStyle name="Heading 1 7 6" xfId="25848"/>
    <cellStyle name="Heading 1 7 7" xfId="25849"/>
    <cellStyle name="Heading 1 7 8" xfId="25850"/>
    <cellStyle name="Heading 1 7 9" xfId="25851"/>
    <cellStyle name="Heading 1 8" xfId="25852"/>
    <cellStyle name="Heading 1 8 2" xfId="25853"/>
    <cellStyle name="Heading 1 8 2 2" xfId="25854"/>
    <cellStyle name="Heading 1 8 2 3" xfId="25855"/>
    <cellStyle name="Heading 1 8 2 4" xfId="25856"/>
    <cellStyle name="Heading 1 8 2 5" xfId="25857"/>
    <cellStyle name="Heading 1 8 2 6" xfId="25858"/>
    <cellStyle name="Heading 1 8 2 7" xfId="25859"/>
    <cellStyle name="Heading 1 8 3" xfId="25860"/>
    <cellStyle name="Heading 1 8 3 2" xfId="25861"/>
    <cellStyle name="Heading 1 8 3 3" xfId="25862"/>
    <cellStyle name="Heading 1 8 3 4" xfId="25863"/>
    <cellStyle name="Heading 1 8 3 5" xfId="25864"/>
    <cellStyle name="Heading 1 8 3 6" xfId="25865"/>
    <cellStyle name="Heading 1 8 3 7" xfId="25866"/>
    <cellStyle name="Heading 1 8 4" xfId="25867"/>
    <cellStyle name="Heading 1 8 5" xfId="25868"/>
    <cellStyle name="Heading 1 8 6" xfId="25869"/>
    <cellStyle name="Heading 1 8 7" xfId="25870"/>
    <cellStyle name="Heading 1 8 8" xfId="25871"/>
    <cellStyle name="Heading 1 8 9" xfId="25872"/>
    <cellStyle name="Heading 1 9" xfId="25873"/>
    <cellStyle name="Heading 1 9 2" xfId="25874"/>
    <cellStyle name="Heading 1 9 3" xfId="25875"/>
    <cellStyle name="Heading 1 9 4" xfId="25876"/>
    <cellStyle name="Heading 2 10" xfId="25877"/>
    <cellStyle name="Heading 2 10 2" xfId="25878"/>
    <cellStyle name="Heading 2 10 3" xfId="25879"/>
    <cellStyle name="Heading 2 10 4" xfId="25880"/>
    <cellStyle name="Heading 2 11" xfId="25881"/>
    <cellStyle name="Heading 2 11 2" xfId="25882"/>
    <cellStyle name="Heading 2 11 3" xfId="25883"/>
    <cellStyle name="Heading 2 11 4" xfId="25884"/>
    <cellStyle name="Heading 2 12" xfId="25885"/>
    <cellStyle name="Heading 2 12 2" xfId="25886"/>
    <cellStyle name="Heading 2 12 3" xfId="25887"/>
    <cellStyle name="Heading 2 12 4" xfId="25888"/>
    <cellStyle name="Heading 2 13" xfId="25889"/>
    <cellStyle name="Heading 2 13 2" xfId="25890"/>
    <cellStyle name="Heading 2 13 3" xfId="25891"/>
    <cellStyle name="Heading 2 13 4" xfId="25892"/>
    <cellStyle name="Heading 2 14" xfId="25893"/>
    <cellStyle name="Heading 2 14 2" xfId="25894"/>
    <cellStyle name="Heading 2 14 3" xfId="25895"/>
    <cellStyle name="Heading 2 14 4" xfId="25896"/>
    <cellStyle name="Heading 2 15" xfId="25897"/>
    <cellStyle name="Heading 2 15 2" xfId="25898"/>
    <cellStyle name="Heading 2 15 3" xfId="25899"/>
    <cellStyle name="Heading 2 15 4" xfId="25900"/>
    <cellStyle name="Heading 2 16" xfId="25901"/>
    <cellStyle name="Heading 2 16 2" xfId="25902"/>
    <cellStyle name="Heading 2 16 3" xfId="25903"/>
    <cellStyle name="Heading 2 16 4" xfId="25904"/>
    <cellStyle name="Heading 2 17" xfId="25905"/>
    <cellStyle name="Heading 2 17 2" xfId="25906"/>
    <cellStyle name="Heading 2 17 3" xfId="25907"/>
    <cellStyle name="Heading 2 17 4" xfId="25908"/>
    <cellStyle name="Heading 2 18" xfId="25909"/>
    <cellStyle name="Heading 2 18 2" xfId="25910"/>
    <cellStyle name="Heading 2 18 3" xfId="25911"/>
    <cellStyle name="Heading 2 18 4" xfId="25912"/>
    <cellStyle name="Heading 2 19" xfId="25913"/>
    <cellStyle name="Heading 2 19 2" xfId="25914"/>
    <cellStyle name="Heading 2 19 3" xfId="25915"/>
    <cellStyle name="Heading 2 19 4" xfId="25916"/>
    <cellStyle name="Heading 2 2" xfId="25917"/>
    <cellStyle name="Heading 2 2 10" xfId="25918"/>
    <cellStyle name="Heading 2 2 10 2" xfId="25919"/>
    <cellStyle name="Heading 2 2 10 2 2" xfId="25920"/>
    <cellStyle name="Heading 2 2 10 2 3" xfId="25921"/>
    <cellStyle name="Heading 2 2 10 2 4" xfId="25922"/>
    <cellStyle name="Heading 2 2 10 2 5" xfId="25923"/>
    <cellStyle name="Heading 2 2 10 2 6" xfId="25924"/>
    <cellStyle name="Heading 2 2 10 2 7" xfId="25925"/>
    <cellStyle name="Heading 2 2 10 3" xfId="25926"/>
    <cellStyle name="Heading 2 2 10 4" xfId="25927"/>
    <cellStyle name="Heading 2 2 10 5" xfId="25928"/>
    <cellStyle name="Heading 2 2 10 6" xfId="25929"/>
    <cellStyle name="Heading 2 2 10 7" xfId="25930"/>
    <cellStyle name="Heading 2 2 10 8" xfId="25931"/>
    <cellStyle name="Heading 2 2 11" xfId="25932"/>
    <cellStyle name="Heading 2 2 11 2" xfId="25933"/>
    <cellStyle name="Heading 2 2 11 3" xfId="25934"/>
    <cellStyle name="Heading 2 2 11 4" xfId="25935"/>
    <cellStyle name="Heading 2 2 12" xfId="25936"/>
    <cellStyle name="Heading 2 2 13" xfId="25937"/>
    <cellStyle name="Heading 2 2 14" xfId="25938"/>
    <cellStyle name="Heading 2 2 15" xfId="25939"/>
    <cellStyle name="Heading 2 2 16" xfId="25940"/>
    <cellStyle name="Heading 2 2 17" xfId="25941"/>
    <cellStyle name="Heading 2 2 18" xfId="25942"/>
    <cellStyle name="Heading 2 2 19" xfId="25943"/>
    <cellStyle name="Heading 2 2 2" xfId="25944"/>
    <cellStyle name="Heading 2 2 20" xfId="25945"/>
    <cellStyle name="Heading 2 2 21" xfId="25946"/>
    <cellStyle name="Heading 2 2 22" xfId="25947"/>
    <cellStyle name="Heading 2 2 3" xfId="25948"/>
    <cellStyle name="Heading 2 2 4" xfId="25949"/>
    <cellStyle name="Heading 2 2 5" xfId="25950"/>
    <cellStyle name="Heading 2 2 6" xfId="25951"/>
    <cellStyle name="Heading 2 2 7" xfId="25952"/>
    <cellStyle name="Heading 2 2 8" xfId="25953"/>
    <cellStyle name="Heading 2 2 8 2" xfId="25954"/>
    <cellStyle name="Heading 2 2 8 2 2" xfId="25955"/>
    <cellStyle name="Heading 2 2 8 2 3" xfId="25956"/>
    <cellStyle name="Heading 2 2 8 2 4" xfId="25957"/>
    <cellStyle name="Heading 2 2 8 2 5" xfId="25958"/>
    <cellStyle name="Heading 2 2 8 2 6" xfId="25959"/>
    <cellStyle name="Heading 2 2 8 2 7" xfId="25960"/>
    <cellStyle name="Heading 2 2 8 3" xfId="25961"/>
    <cellStyle name="Heading 2 2 8 4" xfId="25962"/>
    <cellStyle name="Heading 2 2 8 5" xfId="25963"/>
    <cellStyle name="Heading 2 2 8 6" xfId="25964"/>
    <cellStyle name="Heading 2 2 8 7" xfId="25965"/>
    <cellStyle name="Heading 2 2 8 8" xfId="25966"/>
    <cellStyle name="Heading 2 2 9" xfId="25967"/>
    <cellStyle name="Heading 2 2 9 2" xfId="25968"/>
    <cellStyle name="Heading 2 2 9 2 2" xfId="25969"/>
    <cellStyle name="Heading 2 2 9 2 3" xfId="25970"/>
    <cellStyle name="Heading 2 2 9 2 4" xfId="25971"/>
    <cellStyle name="Heading 2 2 9 2 5" xfId="25972"/>
    <cellStyle name="Heading 2 2 9 2 6" xfId="25973"/>
    <cellStyle name="Heading 2 2 9 2 7" xfId="25974"/>
    <cellStyle name="Heading 2 2 9 3" xfId="25975"/>
    <cellStyle name="Heading 2 2 9 4" xfId="25976"/>
    <cellStyle name="Heading 2 2 9 5" xfId="25977"/>
    <cellStyle name="Heading 2 2 9 6" xfId="25978"/>
    <cellStyle name="Heading 2 2 9 7" xfId="25979"/>
    <cellStyle name="Heading 2 2 9 8" xfId="25980"/>
    <cellStyle name="Heading 2 20" xfId="25981"/>
    <cellStyle name="Heading 2 20 2" xfId="25982"/>
    <cellStyle name="Heading 2 20 3" xfId="25983"/>
    <cellStyle name="Heading 2 20 4" xfId="25984"/>
    <cellStyle name="Heading 2 21" xfId="25985"/>
    <cellStyle name="Heading 2 21 2" xfId="25986"/>
    <cellStyle name="Heading 2 21 3" xfId="25987"/>
    <cellStyle name="Heading 2 21 4" xfId="25988"/>
    <cellStyle name="Heading 2 22" xfId="25989"/>
    <cellStyle name="Heading 2 22 2" xfId="25990"/>
    <cellStyle name="Heading 2 22 3" xfId="25991"/>
    <cellStyle name="Heading 2 22 4" xfId="25992"/>
    <cellStyle name="Heading 2 23" xfId="25993"/>
    <cellStyle name="Heading 2 23 2" xfId="25994"/>
    <cellStyle name="Heading 2 23 3" xfId="25995"/>
    <cellStyle name="Heading 2 23 4" xfId="25996"/>
    <cellStyle name="Heading 2 24" xfId="25997"/>
    <cellStyle name="Heading 2 24 2" xfId="25998"/>
    <cellStyle name="Heading 2 24 3" xfId="25999"/>
    <cellStyle name="Heading 2 24 4" xfId="26000"/>
    <cellStyle name="Heading 2 25" xfId="26001"/>
    <cellStyle name="Heading 2 25 2" xfId="26002"/>
    <cellStyle name="Heading 2 25 3" xfId="26003"/>
    <cellStyle name="Heading 2 25 4" xfId="26004"/>
    <cellStyle name="Heading 2 26" xfId="26005"/>
    <cellStyle name="Heading 2 26 2" xfId="26006"/>
    <cellStyle name="Heading 2 26 3" xfId="26007"/>
    <cellStyle name="Heading 2 26 4" xfId="26008"/>
    <cellStyle name="Heading 2 27" xfId="26009"/>
    <cellStyle name="Heading 2 27 2" xfId="26010"/>
    <cellStyle name="Heading 2 27 3" xfId="26011"/>
    <cellStyle name="Heading 2 27 4" xfId="26012"/>
    <cellStyle name="Heading 2 28" xfId="26013"/>
    <cellStyle name="Heading 2 28 2" xfId="26014"/>
    <cellStyle name="Heading 2 28 3" xfId="26015"/>
    <cellStyle name="Heading 2 28 4" xfId="26016"/>
    <cellStyle name="Heading 2 29" xfId="26017"/>
    <cellStyle name="Heading 2 29 2" xfId="26018"/>
    <cellStyle name="Heading 2 29 3" xfId="26019"/>
    <cellStyle name="Heading 2 29 4" xfId="26020"/>
    <cellStyle name="Heading 2 3" xfId="26021"/>
    <cellStyle name="Heading 2 3 2" xfId="26022"/>
    <cellStyle name="Heading 2 3 2 2" xfId="26023"/>
    <cellStyle name="Heading 2 3 2 2 2" xfId="26024"/>
    <cellStyle name="Heading 2 3 2 2 2 2" xfId="26025"/>
    <cellStyle name="Heading 2 3 2 2 2 3" xfId="26026"/>
    <cellStyle name="Heading 2 3 2 2 2 4" xfId="26027"/>
    <cellStyle name="Heading 2 3 2 2 2 5" xfId="26028"/>
    <cellStyle name="Heading 2 3 2 2 2 6" xfId="26029"/>
    <cellStyle name="Heading 2 3 2 2 2 7" xfId="26030"/>
    <cellStyle name="Heading 2 3 2 2 3" xfId="26031"/>
    <cellStyle name="Heading 2 3 2 2 4" xfId="26032"/>
    <cellStyle name="Heading 2 3 2 2 5" xfId="26033"/>
    <cellStyle name="Heading 2 3 2 2 6" xfId="26034"/>
    <cellStyle name="Heading 2 3 2 2 7" xfId="26035"/>
    <cellStyle name="Heading 2 3 2 2 8" xfId="26036"/>
    <cellStyle name="Heading 2 3 2 3" xfId="26037"/>
    <cellStyle name="Heading 2 3 2 4" xfId="26038"/>
    <cellStyle name="Heading 2 3 2 5" xfId="26039"/>
    <cellStyle name="Heading 2 3 2 6" xfId="26040"/>
    <cellStyle name="Heading 2 3 2 7" xfId="26041"/>
    <cellStyle name="Heading 2 3 2 8" xfId="26042"/>
    <cellStyle name="Heading 2 3 3" xfId="26043"/>
    <cellStyle name="Heading 2 3 4" xfId="26044"/>
    <cellStyle name="Heading 2 3 4 2" xfId="26045"/>
    <cellStyle name="Heading 2 3 4 3" xfId="26046"/>
    <cellStyle name="Heading 2 3 5" xfId="26047"/>
    <cellStyle name="Heading 2 3 6" xfId="26048"/>
    <cellStyle name="Heading 2 3 7" xfId="26049"/>
    <cellStyle name="Heading 2 30" xfId="26050"/>
    <cellStyle name="Heading 2 30 2" xfId="26051"/>
    <cellStyle name="Heading 2 30 3" xfId="26052"/>
    <cellStyle name="Heading 2 30 4" xfId="26053"/>
    <cellStyle name="Heading 2 31" xfId="26054"/>
    <cellStyle name="Heading 2 32" xfId="26055"/>
    <cellStyle name="Heading 2 33" xfId="34265"/>
    <cellStyle name="Heading 2 4" xfId="26056"/>
    <cellStyle name="Heading 2 4 2" xfId="26057"/>
    <cellStyle name="Heading 2 4 2 2" xfId="26058"/>
    <cellStyle name="Heading 2 4 2 3" xfId="26059"/>
    <cellStyle name="Heading 2 4 2 4" xfId="26060"/>
    <cellStyle name="Heading 2 4 2 5" xfId="26061"/>
    <cellStyle name="Heading 2 4 2 6" xfId="26062"/>
    <cellStyle name="Heading 2 4 2 7" xfId="26063"/>
    <cellStyle name="Heading 2 4 3" xfId="26064"/>
    <cellStyle name="Heading 2 4 3 2" xfId="26065"/>
    <cellStyle name="Heading 2 4 3 3" xfId="26066"/>
    <cellStyle name="Heading 2 4 3 4" xfId="26067"/>
    <cellStyle name="Heading 2 4 3 5" xfId="26068"/>
    <cellStyle name="Heading 2 4 3 6" xfId="26069"/>
    <cellStyle name="Heading 2 4 3 7" xfId="26070"/>
    <cellStyle name="Heading 2 4 4" xfId="26071"/>
    <cellStyle name="Heading 2 4 5" xfId="26072"/>
    <cellStyle name="Heading 2 4 6" xfId="26073"/>
    <cellStyle name="Heading 2 4 7" xfId="26074"/>
    <cellStyle name="Heading 2 4 8" xfId="26075"/>
    <cellStyle name="Heading 2 4 9" xfId="26076"/>
    <cellStyle name="Heading 2 5" xfId="26077"/>
    <cellStyle name="Heading 2 5 2" xfId="26078"/>
    <cellStyle name="Heading 2 5 2 2" xfId="26079"/>
    <cellStyle name="Heading 2 5 2 3" xfId="26080"/>
    <cellStyle name="Heading 2 5 2 4" xfId="26081"/>
    <cellStyle name="Heading 2 5 2 5" xfId="26082"/>
    <cellStyle name="Heading 2 5 2 6" xfId="26083"/>
    <cellStyle name="Heading 2 5 2 7" xfId="26084"/>
    <cellStyle name="Heading 2 5 3" xfId="26085"/>
    <cellStyle name="Heading 2 5 3 2" xfId="26086"/>
    <cellStyle name="Heading 2 5 3 3" xfId="26087"/>
    <cellStyle name="Heading 2 5 3 4" xfId="26088"/>
    <cellStyle name="Heading 2 5 3 5" xfId="26089"/>
    <cellStyle name="Heading 2 5 3 6" xfId="26090"/>
    <cellStyle name="Heading 2 5 3 7" xfId="26091"/>
    <cellStyle name="Heading 2 5 4" xfId="26092"/>
    <cellStyle name="Heading 2 5 5" xfId="26093"/>
    <cellStyle name="Heading 2 5 6" xfId="26094"/>
    <cellStyle name="Heading 2 5 7" xfId="26095"/>
    <cellStyle name="Heading 2 5 8" xfId="26096"/>
    <cellStyle name="Heading 2 5 9" xfId="26097"/>
    <cellStyle name="Heading 2 6" xfId="26098"/>
    <cellStyle name="Heading 2 6 2" xfId="26099"/>
    <cellStyle name="Heading 2 6 2 2" xfId="26100"/>
    <cellStyle name="Heading 2 6 2 3" xfId="26101"/>
    <cellStyle name="Heading 2 6 2 4" xfId="26102"/>
    <cellStyle name="Heading 2 6 2 5" xfId="26103"/>
    <cellStyle name="Heading 2 6 2 6" xfId="26104"/>
    <cellStyle name="Heading 2 6 2 7" xfId="26105"/>
    <cellStyle name="Heading 2 6 3" xfId="26106"/>
    <cellStyle name="Heading 2 6 3 2" xfId="26107"/>
    <cellStyle name="Heading 2 6 3 3" xfId="26108"/>
    <cellStyle name="Heading 2 6 3 4" xfId="26109"/>
    <cellStyle name="Heading 2 6 3 5" xfId="26110"/>
    <cellStyle name="Heading 2 6 3 6" xfId="26111"/>
    <cellStyle name="Heading 2 6 3 7" xfId="26112"/>
    <cellStyle name="Heading 2 6 4" xfId="26113"/>
    <cellStyle name="Heading 2 6 5" xfId="26114"/>
    <cellStyle name="Heading 2 6 6" xfId="26115"/>
    <cellStyle name="Heading 2 6 7" xfId="26116"/>
    <cellStyle name="Heading 2 6 8" xfId="26117"/>
    <cellStyle name="Heading 2 6 9" xfId="26118"/>
    <cellStyle name="Heading 2 7" xfId="26119"/>
    <cellStyle name="Heading 2 7 2" xfId="26120"/>
    <cellStyle name="Heading 2 7 2 2" xfId="26121"/>
    <cellStyle name="Heading 2 7 2 3" xfId="26122"/>
    <cellStyle name="Heading 2 7 2 4" xfId="26123"/>
    <cellStyle name="Heading 2 7 2 5" xfId="26124"/>
    <cellStyle name="Heading 2 7 2 6" xfId="26125"/>
    <cellStyle name="Heading 2 7 2 7" xfId="26126"/>
    <cellStyle name="Heading 2 7 3" xfId="26127"/>
    <cellStyle name="Heading 2 7 3 2" xfId="26128"/>
    <cellStyle name="Heading 2 7 3 3" xfId="26129"/>
    <cellStyle name="Heading 2 7 3 4" xfId="26130"/>
    <cellStyle name="Heading 2 7 3 5" xfId="26131"/>
    <cellStyle name="Heading 2 7 3 6" xfId="26132"/>
    <cellStyle name="Heading 2 7 3 7" xfId="26133"/>
    <cellStyle name="Heading 2 7 4" xfId="26134"/>
    <cellStyle name="Heading 2 7 5" xfId="26135"/>
    <cellStyle name="Heading 2 7 6" xfId="26136"/>
    <cellStyle name="Heading 2 7 7" xfId="26137"/>
    <cellStyle name="Heading 2 7 8" xfId="26138"/>
    <cellStyle name="Heading 2 7 9" xfId="26139"/>
    <cellStyle name="Heading 2 8" xfId="26140"/>
    <cellStyle name="Heading 2 8 2" xfId="26141"/>
    <cellStyle name="Heading 2 8 2 2" xfId="26142"/>
    <cellStyle name="Heading 2 8 2 3" xfId="26143"/>
    <cellStyle name="Heading 2 8 2 4" xfId="26144"/>
    <cellStyle name="Heading 2 8 2 5" xfId="26145"/>
    <cellStyle name="Heading 2 8 2 6" xfId="26146"/>
    <cellStyle name="Heading 2 8 2 7" xfId="26147"/>
    <cellStyle name="Heading 2 8 3" xfId="26148"/>
    <cellStyle name="Heading 2 8 3 2" xfId="26149"/>
    <cellStyle name="Heading 2 8 3 3" xfId="26150"/>
    <cellStyle name="Heading 2 8 3 4" xfId="26151"/>
    <cellStyle name="Heading 2 8 3 5" xfId="26152"/>
    <cellStyle name="Heading 2 8 3 6" xfId="26153"/>
    <cellStyle name="Heading 2 8 3 7" xfId="26154"/>
    <cellStyle name="Heading 2 8 4" xfId="26155"/>
    <cellStyle name="Heading 2 8 5" xfId="26156"/>
    <cellStyle name="Heading 2 8 6" xfId="26157"/>
    <cellStyle name="Heading 2 8 7" xfId="26158"/>
    <cellStyle name="Heading 2 8 8" xfId="26159"/>
    <cellStyle name="Heading 2 8 9" xfId="26160"/>
    <cellStyle name="Heading 2 9" xfId="26161"/>
    <cellStyle name="Heading 2 9 2" xfId="26162"/>
    <cellStyle name="Heading 2 9 3" xfId="26163"/>
    <cellStyle name="Heading 2 9 4" xfId="26164"/>
    <cellStyle name="Heading 3 10" xfId="26165"/>
    <cellStyle name="Heading 3 10 2" xfId="26166"/>
    <cellStyle name="Heading 3 10 3" xfId="26167"/>
    <cellStyle name="Heading 3 10 4" xfId="26168"/>
    <cellStyle name="Heading 3 11" xfId="26169"/>
    <cellStyle name="Heading 3 11 2" xfId="26170"/>
    <cellStyle name="Heading 3 11 3" xfId="26171"/>
    <cellStyle name="Heading 3 11 4" xfId="26172"/>
    <cellStyle name="Heading 3 12" xfId="26173"/>
    <cellStyle name="Heading 3 12 2" xfId="26174"/>
    <cellStyle name="Heading 3 12 3" xfId="26175"/>
    <cellStyle name="Heading 3 12 4" xfId="26176"/>
    <cellStyle name="Heading 3 13" xfId="26177"/>
    <cellStyle name="Heading 3 13 2" xfId="26178"/>
    <cellStyle name="Heading 3 13 3" xfId="26179"/>
    <cellStyle name="Heading 3 13 4" xfId="26180"/>
    <cellStyle name="Heading 3 14" xfId="26181"/>
    <cellStyle name="Heading 3 14 2" xfId="26182"/>
    <cellStyle name="Heading 3 14 3" xfId="26183"/>
    <cellStyle name="Heading 3 14 4" xfId="26184"/>
    <cellStyle name="Heading 3 15" xfId="26185"/>
    <cellStyle name="Heading 3 15 2" xfId="26186"/>
    <cellStyle name="Heading 3 15 3" xfId="26187"/>
    <cellStyle name="Heading 3 15 4" xfId="26188"/>
    <cellStyle name="Heading 3 16" xfId="26189"/>
    <cellStyle name="Heading 3 16 2" xfId="26190"/>
    <cellStyle name="Heading 3 16 3" xfId="26191"/>
    <cellStyle name="Heading 3 16 4" xfId="26192"/>
    <cellStyle name="Heading 3 17" xfId="26193"/>
    <cellStyle name="Heading 3 17 2" xfId="26194"/>
    <cellStyle name="Heading 3 17 3" xfId="26195"/>
    <cellStyle name="Heading 3 17 4" xfId="26196"/>
    <cellStyle name="Heading 3 18" xfId="26197"/>
    <cellStyle name="Heading 3 18 2" xfId="26198"/>
    <cellStyle name="Heading 3 18 3" xfId="26199"/>
    <cellStyle name="Heading 3 18 4" xfId="26200"/>
    <cellStyle name="Heading 3 19" xfId="26201"/>
    <cellStyle name="Heading 3 19 2" xfId="26202"/>
    <cellStyle name="Heading 3 19 3" xfId="26203"/>
    <cellStyle name="Heading 3 19 4" xfId="26204"/>
    <cellStyle name="Heading 3 2" xfId="26205"/>
    <cellStyle name="Heading 3 2 10" xfId="26206"/>
    <cellStyle name="Heading 3 2 10 2" xfId="26207"/>
    <cellStyle name="Heading 3 2 10 2 2" xfId="26208"/>
    <cellStyle name="Heading 3 2 10 2 3" xfId="26209"/>
    <cellStyle name="Heading 3 2 10 2 4" xfId="26210"/>
    <cellStyle name="Heading 3 2 10 2 5" xfId="26211"/>
    <cellStyle name="Heading 3 2 10 2 6" xfId="26212"/>
    <cellStyle name="Heading 3 2 10 2 7" xfId="26213"/>
    <cellStyle name="Heading 3 2 10 3" xfId="26214"/>
    <cellStyle name="Heading 3 2 10 4" xfId="26215"/>
    <cellStyle name="Heading 3 2 10 5" xfId="26216"/>
    <cellStyle name="Heading 3 2 10 6" xfId="26217"/>
    <cellStyle name="Heading 3 2 10 7" xfId="26218"/>
    <cellStyle name="Heading 3 2 10 8" xfId="26219"/>
    <cellStyle name="Heading 3 2 11" xfId="26220"/>
    <cellStyle name="Heading 3 2 11 2" xfId="26221"/>
    <cellStyle name="Heading 3 2 11 3" xfId="26222"/>
    <cellStyle name="Heading 3 2 11 4" xfId="26223"/>
    <cellStyle name="Heading 3 2 12" xfId="26224"/>
    <cellStyle name="Heading 3 2 13" xfId="26225"/>
    <cellStyle name="Heading 3 2 14" xfId="26226"/>
    <cellStyle name="Heading 3 2 15" xfId="26227"/>
    <cellStyle name="Heading 3 2 16" xfId="26228"/>
    <cellStyle name="Heading 3 2 17" xfId="26229"/>
    <cellStyle name="Heading 3 2 18" xfId="26230"/>
    <cellStyle name="Heading 3 2 19" xfId="26231"/>
    <cellStyle name="Heading 3 2 2" xfId="26232"/>
    <cellStyle name="Heading 3 2 20" xfId="26233"/>
    <cellStyle name="Heading 3 2 21" xfId="26234"/>
    <cellStyle name="Heading 3 2 22" xfId="26235"/>
    <cellStyle name="Heading 3 2 3" xfId="26236"/>
    <cellStyle name="Heading 3 2 4" xfId="26237"/>
    <cellStyle name="Heading 3 2 5" xfId="26238"/>
    <cellStyle name="Heading 3 2 6" xfId="26239"/>
    <cellStyle name="Heading 3 2 7" xfId="26240"/>
    <cellStyle name="Heading 3 2 8" xfId="26241"/>
    <cellStyle name="Heading 3 2 8 2" xfId="26242"/>
    <cellStyle name="Heading 3 2 8 2 2" xfId="26243"/>
    <cellStyle name="Heading 3 2 8 2 3" xfId="26244"/>
    <cellStyle name="Heading 3 2 8 2 4" xfId="26245"/>
    <cellStyle name="Heading 3 2 8 2 5" xfId="26246"/>
    <cellStyle name="Heading 3 2 8 2 6" xfId="26247"/>
    <cellStyle name="Heading 3 2 8 2 7" xfId="26248"/>
    <cellStyle name="Heading 3 2 8 3" xfId="26249"/>
    <cellStyle name="Heading 3 2 8 4" xfId="26250"/>
    <cellStyle name="Heading 3 2 8 5" xfId="26251"/>
    <cellStyle name="Heading 3 2 8 6" xfId="26252"/>
    <cellStyle name="Heading 3 2 8 7" xfId="26253"/>
    <cellStyle name="Heading 3 2 8 8" xfId="26254"/>
    <cellStyle name="Heading 3 2 9" xfId="26255"/>
    <cellStyle name="Heading 3 2 9 2" xfId="26256"/>
    <cellStyle name="Heading 3 2 9 2 2" xfId="26257"/>
    <cellStyle name="Heading 3 2 9 2 3" xfId="26258"/>
    <cellStyle name="Heading 3 2 9 2 4" xfId="26259"/>
    <cellStyle name="Heading 3 2 9 2 5" xfId="26260"/>
    <cellStyle name="Heading 3 2 9 2 6" xfId="26261"/>
    <cellStyle name="Heading 3 2 9 2 7" xfId="26262"/>
    <cellStyle name="Heading 3 2 9 3" xfId="26263"/>
    <cellStyle name="Heading 3 2 9 4" xfId="26264"/>
    <cellStyle name="Heading 3 2 9 5" xfId="26265"/>
    <cellStyle name="Heading 3 2 9 6" xfId="26266"/>
    <cellStyle name="Heading 3 2 9 7" xfId="26267"/>
    <cellStyle name="Heading 3 2 9 8" xfId="26268"/>
    <cellStyle name="Heading 3 20" xfId="26269"/>
    <cellStyle name="Heading 3 20 2" xfId="26270"/>
    <cellStyle name="Heading 3 20 3" xfId="26271"/>
    <cellStyle name="Heading 3 20 4" xfId="26272"/>
    <cellStyle name="Heading 3 21" xfId="26273"/>
    <cellStyle name="Heading 3 21 2" xfId="26274"/>
    <cellStyle name="Heading 3 21 3" xfId="26275"/>
    <cellStyle name="Heading 3 21 4" xfId="26276"/>
    <cellStyle name="Heading 3 22" xfId="26277"/>
    <cellStyle name="Heading 3 22 2" xfId="26278"/>
    <cellStyle name="Heading 3 22 3" xfId="26279"/>
    <cellStyle name="Heading 3 22 4" xfId="26280"/>
    <cellStyle name="Heading 3 23" xfId="26281"/>
    <cellStyle name="Heading 3 23 2" xfId="26282"/>
    <cellStyle name="Heading 3 23 3" xfId="26283"/>
    <cellStyle name="Heading 3 23 4" xfId="26284"/>
    <cellStyle name="Heading 3 24" xfId="26285"/>
    <cellStyle name="Heading 3 24 2" xfId="26286"/>
    <cellStyle name="Heading 3 24 3" xfId="26287"/>
    <cellStyle name="Heading 3 24 4" xfId="26288"/>
    <cellStyle name="Heading 3 25" xfId="26289"/>
    <cellStyle name="Heading 3 25 2" xfId="26290"/>
    <cellStyle name="Heading 3 25 3" xfId="26291"/>
    <cellStyle name="Heading 3 25 4" xfId="26292"/>
    <cellStyle name="Heading 3 26" xfId="26293"/>
    <cellStyle name="Heading 3 26 2" xfId="26294"/>
    <cellStyle name="Heading 3 26 3" xfId="26295"/>
    <cellStyle name="Heading 3 26 4" xfId="26296"/>
    <cellStyle name="Heading 3 27" xfId="26297"/>
    <cellStyle name="Heading 3 27 2" xfId="26298"/>
    <cellStyle name="Heading 3 27 3" xfId="26299"/>
    <cellStyle name="Heading 3 27 4" xfId="26300"/>
    <cellStyle name="Heading 3 28" xfId="26301"/>
    <cellStyle name="Heading 3 28 2" xfId="26302"/>
    <cellStyle name="Heading 3 28 3" xfId="26303"/>
    <cellStyle name="Heading 3 28 4" xfId="26304"/>
    <cellStyle name="Heading 3 29" xfId="26305"/>
    <cellStyle name="Heading 3 29 2" xfId="26306"/>
    <cellStyle name="Heading 3 29 3" xfId="26307"/>
    <cellStyle name="Heading 3 29 4" xfId="26308"/>
    <cellStyle name="Heading 3 3" xfId="26309"/>
    <cellStyle name="Heading 3 3 2" xfId="26310"/>
    <cellStyle name="Heading 3 3 2 2" xfId="26311"/>
    <cellStyle name="Heading 3 3 2 2 2" xfId="26312"/>
    <cellStyle name="Heading 3 3 2 2 2 2" xfId="26313"/>
    <cellStyle name="Heading 3 3 2 2 2 3" xfId="26314"/>
    <cellStyle name="Heading 3 3 2 2 2 4" xfId="26315"/>
    <cellStyle name="Heading 3 3 2 2 2 5" xfId="26316"/>
    <cellStyle name="Heading 3 3 2 2 2 6" xfId="26317"/>
    <cellStyle name="Heading 3 3 2 2 2 7" xfId="26318"/>
    <cellStyle name="Heading 3 3 2 2 3" xfId="26319"/>
    <cellStyle name="Heading 3 3 2 2 4" xfId="26320"/>
    <cellStyle name="Heading 3 3 2 2 5" xfId="26321"/>
    <cellStyle name="Heading 3 3 2 2 6" xfId="26322"/>
    <cellStyle name="Heading 3 3 2 2 7" xfId="26323"/>
    <cellStyle name="Heading 3 3 2 2 8" xfId="26324"/>
    <cellStyle name="Heading 3 3 2 3" xfId="26325"/>
    <cellStyle name="Heading 3 3 2 4" xfId="26326"/>
    <cellStyle name="Heading 3 3 2 5" xfId="26327"/>
    <cellStyle name="Heading 3 3 2 6" xfId="26328"/>
    <cellStyle name="Heading 3 3 2 7" xfId="26329"/>
    <cellStyle name="Heading 3 3 2 8" xfId="26330"/>
    <cellStyle name="Heading 3 3 3" xfId="26331"/>
    <cellStyle name="Heading 3 3 4" xfId="26332"/>
    <cellStyle name="Heading 3 3 4 2" xfId="26333"/>
    <cellStyle name="Heading 3 3 4 3" xfId="26334"/>
    <cellStyle name="Heading 3 3 5" xfId="26335"/>
    <cellStyle name="Heading 3 3 6" xfId="26336"/>
    <cellStyle name="Heading 3 3 7" xfId="26337"/>
    <cellStyle name="Heading 3 30" xfId="26338"/>
    <cellStyle name="Heading 3 30 2" xfId="26339"/>
    <cellStyle name="Heading 3 30 3" xfId="26340"/>
    <cellStyle name="Heading 3 30 4" xfId="26341"/>
    <cellStyle name="Heading 3 31" xfId="26342"/>
    <cellStyle name="Heading 3 32" xfId="26343"/>
    <cellStyle name="Heading 3 33" xfId="34266"/>
    <cellStyle name="Heading 3 4" xfId="26344"/>
    <cellStyle name="Heading 3 4 2" xfId="26345"/>
    <cellStyle name="Heading 3 4 2 2" xfId="26346"/>
    <cellStyle name="Heading 3 4 2 3" xfId="26347"/>
    <cellStyle name="Heading 3 4 2 4" xfId="26348"/>
    <cellStyle name="Heading 3 4 2 5" xfId="26349"/>
    <cellStyle name="Heading 3 4 2 6" xfId="26350"/>
    <cellStyle name="Heading 3 4 2 7" xfId="26351"/>
    <cellStyle name="Heading 3 4 3" xfId="26352"/>
    <cellStyle name="Heading 3 4 3 2" xfId="26353"/>
    <cellStyle name="Heading 3 4 3 3" xfId="26354"/>
    <cellStyle name="Heading 3 4 3 4" xfId="26355"/>
    <cellStyle name="Heading 3 4 3 5" xfId="26356"/>
    <cellStyle name="Heading 3 4 3 6" xfId="26357"/>
    <cellStyle name="Heading 3 4 3 7" xfId="26358"/>
    <cellStyle name="Heading 3 4 4" xfId="26359"/>
    <cellStyle name="Heading 3 4 5" xfId="26360"/>
    <cellStyle name="Heading 3 4 6" xfId="26361"/>
    <cellStyle name="Heading 3 4 7" xfId="26362"/>
    <cellStyle name="Heading 3 4 8" xfId="26363"/>
    <cellStyle name="Heading 3 4 9" xfId="26364"/>
    <cellStyle name="Heading 3 5" xfId="26365"/>
    <cellStyle name="Heading 3 5 2" xfId="26366"/>
    <cellStyle name="Heading 3 5 2 2" xfId="26367"/>
    <cellStyle name="Heading 3 5 2 3" xfId="26368"/>
    <cellStyle name="Heading 3 5 2 4" xfId="26369"/>
    <cellStyle name="Heading 3 5 2 5" xfId="26370"/>
    <cellStyle name="Heading 3 5 2 6" xfId="26371"/>
    <cellStyle name="Heading 3 5 2 7" xfId="26372"/>
    <cellStyle name="Heading 3 5 3" xfId="26373"/>
    <cellStyle name="Heading 3 5 3 2" xfId="26374"/>
    <cellStyle name="Heading 3 5 3 3" xfId="26375"/>
    <cellStyle name="Heading 3 5 3 4" xfId="26376"/>
    <cellStyle name="Heading 3 5 3 5" xfId="26377"/>
    <cellStyle name="Heading 3 5 3 6" xfId="26378"/>
    <cellStyle name="Heading 3 5 3 7" xfId="26379"/>
    <cellStyle name="Heading 3 5 4" xfId="26380"/>
    <cellStyle name="Heading 3 5 5" xfId="26381"/>
    <cellStyle name="Heading 3 5 6" xfId="26382"/>
    <cellStyle name="Heading 3 5 7" xfId="26383"/>
    <cellStyle name="Heading 3 5 8" xfId="26384"/>
    <cellStyle name="Heading 3 5 9" xfId="26385"/>
    <cellStyle name="Heading 3 6" xfId="26386"/>
    <cellStyle name="Heading 3 6 2" xfId="26387"/>
    <cellStyle name="Heading 3 6 2 2" xfId="26388"/>
    <cellStyle name="Heading 3 6 2 3" xfId="26389"/>
    <cellStyle name="Heading 3 6 2 4" xfId="26390"/>
    <cellStyle name="Heading 3 6 2 5" xfId="26391"/>
    <cellStyle name="Heading 3 6 2 6" xfId="26392"/>
    <cellStyle name="Heading 3 6 2 7" xfId="26393"/>
    <cellStyle name="Heading 3 6 3" xfId="26394"/>
    <cellStyle name="Heading 3 6 3 2" xfId="26395"/>
    <cellStyle name="Heading 3 6 3 3" xfId="26396"/>
    <cellStyle name="Heading 3 6 3 4" xfId="26397"/>
    <cellStyle name="Heading 3 6 3 5" xfId="26398"/>
    <cellStyle name="Heading 3 6 3 6" xfId="26399"/>
    <cellStyle name="Heading 3 6 3 7" xfId="26400"/>
    <cellStyle name="Heading 3 6 4" xfId="26401"/>
    <cellStyle name="Heading 3 6 5" xfId="26402"/>
    <cellStyle name="Heading 3 6 6" xfId="26403"/>
    <cellStyle name="Heading 3 6 7" xfId="26404"/>
    <cellStyle name="Heading 3 6 8" xfId="26405"/>
    <cellStyle name="Heading 3 6 9" xfId="26406"/>
    <cellStyle name="Heading 3 7" xfId="26407"/>
    <cellStyle name="Heading 3 7 2" xfId="26408"/>
    <cellStyle name="Heading 3 7 2 2" xfId="26409"/>
    <cellStyle name="Heading 3 7 2 3" xfId="26410"/>
    <cellStyle name="Heading 3 7 2 4" xfId="26411"/>
    <cellStyle name="Heading 3 7 2 5" xfId="26412"/>
    <cellStyle name="Heading 3 7 2 6" xfId="26413"/>
    <cellStyle name="Heading 3 7 2 7" xfId="26414"/>
    <cellStyle name="Heading 3 7 3" xfId="26415"/>
    <cellStyle name="Heading 3 7 3 2" xfId="26416"/>
    <cellStyle name="Heading 3 7 3 3" xfId="26417"/>
    <cellStyle name="Heading 3 7 3 4" xfId="26418"/>
    <cellStyle name="Heading 3 7 3 5" xfId="26419"/>
    <cellStyle name="Heading 3 7 3 6" xfId="26420"/>
    <cellStyle name="Heading 3 7 3 7" xfId="26421"/>
    <cellStyle name="Heading 3 7 4" xfId="26422"/>
    <cellStyle name="Heading 3 7 5" xfId="26423"/>
    <cellStyle name="Heading 3 7 6" xfId="26424"/>
    <cellStyle name="Heading 3 7 7" xfId="26425"/>
    <cellStyle name="Heading 3 7 8" xfId="26426"/>
    <cellStyle name="Heading 3 7 9" xfId="26427"/>
    <cellStyle name="Heading 3 8" xfId="26428"/>
    <cellStyle name="Heading 3 8 2" xfId="26429"/>
    <cellStyle name="Heading 3 8 2 2" xfId="26430"/>
    <cellStyle name="Heading 3 8 2 3" xfId="26431"/>
    <cellStyle name="Heading 3 8 2 4" xfId="26432"/>
    <cellStyle name="Heading 3 8 2 5" xfId="26433"/>
    <cellStyle name="Heading 3 8 2 6" xfId="26434"/>
    <cellStyle name="Heading 3 8 2 7" xfId="26435"/>
    <cellStyle name="Heading 3 8 3" xfId="26436"/>
    <cellStyle name="Heading 3 8 3 2" xfId="26437"/>
    <cellStyle name="Heading 3 8 3 3" xfId="26438"/>
    <cellStyle name="Heading 3 8 3 4" xfId="26439"/>
    <cellStyle name="Heading 3 8 3 5" xfId="26440"/>
    <cellStyle name="Heading 3 8 3 6" xfId="26441"/>
    <cellStyle name="Heading 3 8 3 7" xfId="26442"/>
    <cellStyle name="Heading 3 8 4" xfId="26443"/>
    <cellStyle name="Heading 3 8 5" xfId="26444"/>
    <cellStyle name="Heading 3 8 6" xfId="26445"/>
    <cellStyle name="Heading 3 8 7" xfId="26446"/>
    <cellStyle name="Heading 3 8 8" xfId="26447"/>
    <cellStyle name="Heading 3 8 9" xfId="26448"/>
    <cellStyle name="Heading 3 9" xfId="26449"/>
    <cellStyle name="Heading 3 9 2" xfId="26450"/>
    <cellStyle name="Heading 3 9 3" xfId="26451"/>
    <cellStyle name="Heading 3 9 4" xfId="26452"/>
    <cellStyle name="Heading 4 10" xfId="26453"/>
    <cellStyle name="Heading 4 10 2" xfId="26454"/>
    <cellStyle name="Heading 4 10 3" xfId="26455"/>
    <cellStyle name="Heading 4 10 4" xfId="26456"/>
    <cellStyle name="Heading 4 11" xfId="26457"/>
    <cellStyle name="Heading 4 11 2" xfId="26458"/>
    <cellStyle name="Heading 4 11 3" xfId="26459"/>
    <cellStyle name="Heading 4 11 4" xfId="26460"/>
    <cellStyle name="Heading 4 12" xfId="26461"/>
    <cellStyle name="Heading 4 12 2" xfId="26462"/>
    <cellStyle name="Heading 4 12 3" xfId="26463"/>
    <cellStyle name="Heading 4 12 4" xfId="26464"/>
    <cellStyle name="Heading 4 13" xfId="26465"/>
    <cellStyle name="Heading 4 13 2" xfId="26466"/>
    <cellStyle name="Heading 4 13 3" xfId="26467"/>
    <cellStyle name="Heading 4 13 4" xfId="26468"/>
    <cellStyle name="Heading 4 14" xfId="26469"/>
    <cellStyle name="Heading 4 14 2" xfId="26470"/>
    <cellStyle name="Heading 4 14 3" xfId="26471"/>
    <cellStyle name="Heading 4 14 4" xfId="26472"/>
    <cellStyle name="Heading 4 15" xfId="26473"/>
    <cellStyle name="Heading 4 15 2" xfId="26474"/>
    <cellStyle name="Heading 4 15 3" xfId="26475"/>
    <cellStyle name="Heading 4 15 4" xfId="26476"/>
    <cellStyle name="Heading 4 16" xfId="26477"/>
    <cellStyle name="Heading 4 16 2" xfId="26478"/>
    <cellStyle name="Heading 4 16 3" xfId="26479"/>
    <cellStyle name="Heading 4 16 4" xfId="26480"/>
    <cellStyle name="Heading 4 17" xfId="26481"/>
    <cellStyle name="Heading 4 17 2" xfId="26482"/>
    <cellStyle name="Heading 4 17 3" xfId="26483"/>
    <cellStyle name="Heading 4 17 4" xfId="26484"/>
    <cellStyle name="Heading 4 18" xfId="26485"/>
    <cellStyle name="Heading 4 18 2" xfId="26486"/>
    <cellStyle name="Heading 4 18 3" xfId="26487"/>
    <cellStyle name="Heading 4 18 4" xfId="26488"/>
    <cellStyle name="Heading 4 19" xfId="26489"/>
    <cellStyle name="Heading 4 19 2" xfId="26490"/>
    <cellStyle name="Heading 4 19 3" xfId="26491"/>
    <cellStyle name="Heading 4 19 4" xfId="26492"/>
    <cellStyle name="Heading 4 2" xfId="26493"/>
    <cellStyle name="Heading 4 2 10" xfId="26494"/>
    <cellStyle name="Heading 4 2 10 2" xfId="26495"/>
    <cellStyle name="Heading 4 2 10 2 2" xfId="26496"/>
    <cellStyle name="Heading 4 2 10 2 3" xfId="26497"/>
    <cellStyle name="Heading 4 2 10 2 4" xfId="26498"/>
    <cellStyle name="Heading 4 2 10 2 5" xfId="26499"/>
    <cellStyle name="Heading 4 2 10 2 6" xfId="26500"/>
    <cellStyle name="Heading 4 2 10 2 7" xfId="26501"/>
    <cellStyle name="Heading 4 2 10 3" xfId="26502"/>
    <cellStyle name="Heading 4 2 10 4" xfId="26503"/>
    <cellStyle name="Heading 4 2 10 5" xfId="26504"/>
    <cellStyle name="Heading 4 2 10 6" xfId="26505"/>
    <cellStyle name="Heading 4 2 10 7" xfId="26506"/>
    <cellStyle name="Heading 4 2 10 8" xfId="26507"/>
    <cellStyle name="Heading 4 2 11" xfId="26508"/>
    <cellStyle name="Heading 4 2 11 2" xfId="26509"/>
    <cellStyle name="Heading 4 2 11 3" xfId="26510"/>
    <cellStyle name="Heading 4 2 11 4" xfId="26511"/>
    <cellStyle name="Heading 4 2 12" xfId="26512"/>
    <cellStyle name="Heading 4 2 13" xfId="26513"/>
    <cellStyle name="Heading 4 2 14" xfId="26514"/>
    <cellStyle name="Heading 4 2 15" xfId="26515"/>
    <cellStyle name="Heading 4 2 16" xfId="26516"/>
    <cellStyle name="Heading 4 2 17" xfId="26517"/>
    <cellStyle name="Heading 4 2 18" xfId="26518"/>
    <cellStyle name="Heading 4 2 19" xfId="26519"/>
    <cellStyle name="Heading 4 2 2" xfId="26520"/>
    <cellStyle name="Heading 4 2 20" xfId="26521"/>
    <cellStyle name="Heading 4 2 21" xfId="26522"/>
    <cellStyle name="Heading 4 2 22" xfId="26523"/>
    <cellStyle name="Heading 4 2 3" xfId="26524"/>
    <cellStyle name="Heading 4 2 4" xfId="26525"/>
    <cellStyle name="Heading 4 2 5" xfId="26526"/>
    <cellStyle name="Heading 4 2 6" xfId="26527"/>
    <cellStyle name="Heading 4 2 7" xfId="26528"/>
    <cellStyle name="Heading 4 2 8" xfId="26529"/>
    <cellStyle name="Heading 4 2 8 2" xfId="26530"/>
    <cellStyle name="Heading 4 2 8 2 2" xfId="26531"/>
    <cellStyle name="Heading 4 2 8 2 3" xfId="26532"/>
    <cellStyle name="Heading 4 2 8 2 4" xfId="26533"/>
    <cellStyle name="Heading 4 2 8 2 5" xfId="26534"/>
    <cellStyle name="Heading 4 2 8 2 6" xfId="26535"/>
    <cellStyle name="Heading 4 2 8 2 7" xfId="26536"/>
    <cellStyle name="Heading 4 2 8 3" xfId="26537"/>
    <cellStyle name="Heading 4 2 8 4" xfId="26538"/>
    <cellStyle name="Heading 4 2 8 5" xfId="26539"/>
    <cellStyle name="Heading 4 2 8 6" xfId="26540"/>
    <cellStyle name="Heading 4 2 8 7" xfId="26541"/>
    <cellStyle name="Heading 4 2 8 8" xfId="26542"/>
    <cellStyle name="Heading 4 2 9" xfId="26543"/>
    <cellStyle name="Heading 4 2 9 2" xfId="26544"/>
    <cellStyle name="Heading 4 2 9 2 2" xfId="26545"/>
    <cellStyle name="Heading 4 2 9 2 3" xfId="26546"/>
    <cellStyle name="Heading 4 2 9 2 4" xfId="26547"/>
    <cellStyle name="Heading 4 2 9 2 5" xfId="26548"/>
    <cellStyle name="Heading 4 2 9 2 6" xfId="26549"/>
    <cellStyle name="Heading 4 2 9 2 7" xfId="26550"/>
    <cellStyle name="Heading 4 2 9 3" xfId="26551"/>
    <cellStyle name="Heading 4 2 9 4" xfId="26552"/>
    <cellStyle name="Heading 4 2 9 5" xfId="26553"/>
    <cellStyle name="Heading 4 2 9 6" xfId="26554"/>
    <cellStyle name="Heading 4 2 9 7" xfId="26555"/>
    <cellStyle name="Heading 4 2 9 8" xfId="26556"/>
    <cellStyle name="Heading 4 20" xfId="26557"/>
    <cellStyle name="Heading 4 20 2" xfId="26558"/>
    <cellStyle name="Heading 4 20 3" xfId="26559"/>
    <cellStyle name="Heading 4 20 4" xfId="26560"/>
    <cellStyle name="Heading 4 21" xfId="26561"/>
    <cellStyle name="Heading 4 21 2" xfId="26562"/>
    <cellStyle name="Heading 4 21 3" xfId="26563"/>
    <cellStyle name="Heading 4 21 4" xfId="26564"/>
    <cellStyle name="Heading 4 22" xfId="26565"/>
    <cellStyle name="Heading 4 22 2" xfId="26566"/>
    <cellStyle name="Heading 4 22 3" xfId="26567"/>
    <cellStyle name="Heading 4 22 4" xfId="26568"/>
    <cellStyle name="Heading 4 23" xfId="26569"/>
    <cellStyle name="Heading 4 23 2" xfId="26570"/>
    <cellStyle name="Heading 4 23 3" xfId="26571"/>
    <cellStyle name="Heading 4 23 4" xfId="26572"/>
    <cellStyle name="Heading 4 24" xfId="26573"/>
    <cellStyle name="Heading 4 24 2" xfId="26574"/>
    <cellStyle name="Heading 4 24 3" xfId="26575"/>
    <cellStyle name="Heading 4 24 4" xfId="26576"/>
    <cellStyle name="Heading 4 25" xfId="26577"/>
    <cellStyle name="Heading 4 25 2" xfId="26578"/>
    <cellStyle name="Heading 4 25 3" xfId="26579"/>
    <cellStyle name="Heading 4 25 4" xfId="26580"/>
    <cellStyle name="Heading 4 26" xfId="26581"/>
    <cellStyle name="Heading 4 26 2" xfId="26582"/>
    <cellStyle name="Heading 4 26 3" xfId="26583"/>
    <cellStyle name="Heading 4 26 4" xfId="26584"/>
    <cellStyle name="Heading 4 27" xfId="26585"/>
    <cellStyle name="Heading 4 27 2" xfId="26586"/>
    <cellStyle name="Heading 4 27 3" xfId="26587"/>
    <cellStyle name="Heading 4 27 4" xfId="26588"/>
    <cellStyle name="Heading 4 28" xfId="26589"/>
    <cellStyle name="Heading 4 28 2" xfId="26590"/>
    <cellStyle name="Heading 4 28 3" xfId="26591"/>
    <cellStyle name="Heading 4 28 4" xfId="26592"/>
    <cellStyle name="Heading 4 29" xfId="26593"/>
    <cellStyle name="Heading 4 29 2" xfId="26594"/>
    <cellStyle name="Heading 4 29 3" xfId="26595"/>
    <cellStyle name="Heading 4 29 4" xfId="26596"/>
    <cellStyle name="Heading 4 3" xfId="26597"/>
    <cellStyle name="Heading 4 3 2" xfId="26598"/>
    <cellStyle name="Heading 4 3 2 2" xfId="26599"/>
    <cellStyle name="Heading 4 3 2 2 2" xfId="26600"/>
    <cellStyle name="Heading 4 3 2 2 2 2" xfId="26601"/>
    <cellStyle name="Heading 4 3 2 2 2 3" xfId="26602"/>
    <cellStyle name="Heading 4 3 2 2 2 4" xfId="26603"/>
    <cellStyle name="Heading 4 3 2 2 2 5" xfId="26604"/>
    <cellStyle name="Heading 4 3 2 2 2 6" xfId="26605"/>
    <cellStyle name="Heading 4 3 2 2 2 7" xfId="26606"/>
    <cellStyle name="Heading 4 3 2 2 3" xfId="26607"/>
    <cellStyle name="Heading 4 3 2 2 4" xfId="26608"/>
    <cellStyle name="Heading 4 3 2 2 5" xfId="26609"/>
    <cellStyle name="Heading 4 3 2 2 6" xfId="26610"/>
    <cellStyle name="Heading 4 3 2 2 7" xfId="26611"/>
    <cellStyle name="Heading 4 3 2 2 8" xfId="26612"/>
    <cellStyle name="Heading 4 3 2 3" xfId="26613"/>
    <cellStyle name="Heading 4 3 2 4" xfId="26614"/>
    <cellStyle name="Heading 4 3 2 5" xfId="26615"/>
    <cellStyle name="Heading 4 3 2 6" xfId="26616"/>
    <cellStyle name="Heading 4 3 2 7" xfId="26617"/>
    <cellStyle name="Heading 4 3 2 8" xfId="26618"/>
    <cellStyle name="Heading 4 3 3" xfId="26619"/>
    <cellStyle name="Heading 4 3 4" xfId="26620"/>
    <cellStyle name="Heading 4 3 4 2" xfId="26621"/>
    <cellStyle name="Heading 4 3 4 3" xfId="26622"/>
    <cellStyle name="Heading 4 3 5" xfId="26623"/>
    <cellStyle name="Heading 4 3 6" xfId="26624"/>
    <cellStyle name="Heading 4 3 7" xfId="26625"/>
    <cellStyle name="Heading 4 30" xfId="26626"/>
    <cellStyle name="Heading 4 30 2" xfId="26627"/>
    <cellStyle name="Heading 4 30 3" xfId="26628"/>
    <cellStyle name="Heading 4 30 4" xfId="26629"/>
    <cellStyle name="Heading 4 31" xfId="26630"/>
    <cellStyle name="Heading 4 32" xfId="26631"/>
    <cellStyle name="Heading 4 33" xfId="34267"/>
    <cellStyle name="Heading 4 4" xfId="26632"/>
    <cellStyle name="Heading 4 4 2" xfId="26633"/>
    <cellStyle name="Heading 4 4 2 2" xfId="26634"/>
    <cellStyle name="Heading 4 4 2 3" xfId="26635"/>
    <cellStyle name="Heading 4 4 2 4" xfId="26636"/>
    <cellStyle name="Heading 4 4 2 5" xfId="26637"/>
    <cellStyle name="Heading 4 4 2 6" xfId="26638"/>
    <cellStyle name="Heading 4 4 2 7" xfId="26639"/>
    <cellStyle name="Heading 4 4 3" xfId="26640"/>
    <cellStyle name="Heading 4 4 3 2" xfId="26641"/>
    <cellStyle name="Heading 4 4 3 3" xfId="26642"/>
    <cellStyle name="Heading 4 4 3 4" xfId="26643"/>
    <cellStyle name="Heading 4 4 3 5" xfId="26644"/>
    <cellStyle name="Heading 4 4 3 6" xfId="26645"/>
    <cellStyle name="Heading 4 4 3 7" xfId="26646"/>
    <cellStyle name="Heading 4 4 4" xfId="26647"/>
    <cellStyle name="Heading 4 4 5" xfId="26648"/>
    <cellStyle name="Heading 4 4 6" xfId="26649"/>
    <cellStyle name="Heading 4 4 7" xfId="26650"/>
    <cellStyle name="Heading 4 4 8" xfId="26651"/>
    <cellStyle name="Heading 4 4 9" xfId="26652"/>
    <cellStyle name="Heading 4 5" xfId="26653"/>
    <cellStyle name="Heading 4 5 2" xfId="26654"/>
    <cellStyle name="Heading 4 5 2 2" xfId="26655"/>
    <cellStyle name="Heading 4 5 2 3" xfId="26656"/>
    <cellStyle name="Heading 4 5 2 4" xfId="26657"/>
    <cellStyle name="Heading 4 5 2 5" xfId="26658"/>
    <cellStyle name="Heading 4 5 2 6" xfId="26659"/>
    <cellStyle name="Heading 4 5 2 7" xfId="26660"/>
    <cellStyle name="Heading 4 5 3" xfId="26661"/>
    <cellStyle name="Heading 4 5 3 2" xfId="26662"/>
    <cellStyle name="Heading 4 5 3 3" xfId="26663"/>
    <cellStyle name="Heading 4 5 3 4" xfId="26664"/>
    <cellStyle name="Heading 4 5 3 5" xfId="26665"/>
    <cellStyle name="Heading 4 5 3 6" xfId="26666"/>
    <cellStyle name="Heading 4 5 3 7" xfId="26667"/>
    <cellStyle name="Heading 4 5 4" xfId="26668"/>
    <cellStyle name="Heading 4 5 5" xfId="26669"/>
    <cellStyle name="Heading 4 5 6" xfId="26670"/>
    <cellStyle name="Heading 4 5 7" xfId="26671"/>
    <cellStyle name="Heading 4 5 8" xfId="26672"/>
    <cellStyle name="Heading 4 5 9" xfId="26673"/>
    <cellStyle name="Heading 4 6" xfId="26674"/>
    <cellStyle name="Heading 4 6 2" xfId="26675"/>
    <cellStyle name="Heading 4 6 2 2" xfId="26676"/>
    <cellStyle name="Heading 4 6 2 3" xfId="26677"/>
    <cellStyle name="Heading 4 6 2 4" xfId="26678"/>
    <cellStyle name="Heading 4 6 2 5" xfId="26679"/>
    <cellStyle name="Heading 4 6 2 6" xfId="26680"/>
    <cellStyle name="Heading 4 6 2 7" xfId="26681"/>
    <cellStyle name="Heading 4 6 3" xfId="26682"/>
    <cellStyle name="Heading 4 6 3 2" xfId="26683"/>
    <cellStyle name="Heading 4 6 3 3" xfId="26684"/>
    <cellStyle name="Heading 4 6 3 4" xfId="26685"/>
    <cellStyle name="Heading 4 6 3 5" xfId="26686"/>
    <cellStyle name="Heading 4 6 3 6" xfId="26687"/>
    <cellStyle name="Heading 4 6 3 7" xfId="26688"/>
    <cellStyle name="Heading 4 6 4" xfId="26689"/>
    <cellStyle name="Heading 4 6 5" xfId="26690"/>
    <cellStyle name="Heading 4 6 6" xfId="26691"/>
    <cellStyle name="Heading 4 6 7" xfId="26692"/>
    <cellStyle name="Heading 4 6 8" xfId="26693"/>
    <cellStyle name="Heading 4 6 9" xfId="26694"/>
    <cellStyle name="Heading 4 7" xfId="26695"/>
    <cellStyle name="Heading 4 7 2" xfId="26696"/>
    <cellStyle name="Heading 4 7 2 2" xfId="26697"/>
    <cellStyle name="Heading 4 7 2 3" xfId="26698"/>
    <cellStyle name="Heading 4 7 2 4" xfId="26699"/>
    <cellStyle name="Heading 4 7 2 5" xfId="26700"/>
    <cellStyle name="Heading 4 7 2 6" xfId="26701"/>
    <cellStyle name="Heading 4 7 2 7" xfId="26702"/>
    <cellStyle name="Heading 4 7 3" xfId="26703"/>
    <cellStyle name="Heading 4 7 3 2" xfId="26704"/>
    <cellStyle name="Heading 4 7 3 3" xfId="26705"/>
    <cellStyle name="Heading 4 7 3 4" xfId="26706"/>
    <cellStyle name="Heading 4 7 3 5" xfId="26707"/>
    <cellStyle name="Heading 4 7 3 6" xfId="26708"/>
    <cellStyle name="Heading 4 7 3 7" xfId="26709"/>
    <cellStyle name="Heading 4 7 4" xfId="26710"/>
    <cellStyle name="Heading 4 7 5" xfId="26711"/>
    <cellStyle name="Heading 4 7 6" xfId="26712"/>
    <cellStyle name="Heading 4 7 7" xfId="26713"/>
    <cellStyle name="Heading 4 7 8" xfId="26714"/>
    <cellStyle name="Heading 4 7 9" xfId="26715"/>
    <cellStyle name="Heading 4 8" xfId="26716"/>
    <cellStyle name="Heading 4 8 2" xfId="26717"/>
    <cellStyle name="Heading 4 8 2 2" xfId="26718"/>
    <cellStyle name="Heading 4 8 2 3" xfId="26719"/>
    <cellStyle name="Heading 4 8 2 4" xfId="26720"/>
    <cellStyle name="Heading 4 8 2 5" xfId="26721"/>
    <cellStyle name="Heading 4 8 2 6" xfId="26722"/>
    <cellStyle name="Heading 4 8 2 7" xfId="26723"/>
    <cellStyle name="Heading 4 8 3" xfId="26724"/>
    <cellStyle name="Heading 4 8 3 2" xfId="26725"/>
    <cellStyle name="Heading 4 8 3 3" xfId="26726"/>
    <cellStyle name="Heading 4 8 3 4" xfId="26727"/>
    <cellStyle name="Heading 4 8 3 5" xfId="26728"/>
    <cellStyle name="Heading 4 8 3 6" xfId="26729"/>
    <cellStyle name="Heading 4 8 3 7" xfId="26730"/>
    <cellStyle name="Heading 4 8 4" xfId="26731"/>
    <cellStyle name="Heading 4 8 5" xfId="26732"/>
    <cellStyle name="Heading 4 8 6" xfId="26733"/>
    <cellStyle name="Heading 4 8 7" xfId="26734"/>
    <cellStyle name="Heading 4 8 8" xfId="26735"/>
    <cellStyle name="Heading 4 8 9" xfId="26736"/>
    <cellStyle name="Heading 4 9" xfId="26737"/>
    <cellStyle name="Heading 4 9 2" xfId="26738"/>
    <cellStyle name="Heading 4 9 3" xfId="26739"/>
    <cellStyle name="Heading 4 9 4" xfId="26740"/>
    <cellStyle name="Hyperlink" xfId="34230" builtinId="8" hidden="1"/>
    <cellStyle name="Hyperlink" xfId="34234" builtinId="8"/>
    <cellStyle name="Hyperlink 2" xfId="34268"/>
    <cellStyle name="Hyperlink 3" xfId="34269"/>
    <cellStyle name="Input 10" xfId="26741"/>
    <cellStyle name="Input 10 10" xfId="26742"/>
    <cellStyle name="Input 10 2" xfId="26743"/>
    <cellStyle name="Input 10 2 2" xfId="26744"/>
    <cellStyle name="Input 10 2 2 2" xfId="26745"/>
    <cellStyle name="Input 10 2 3" xfId="26746"/>
    <cellStyle name="Input 10 2 3 2" xfId="26747"/>
    <cellStyle name="Input 10 2 4" xfId="26748"/>
    <cellStyle name="Input 10 2 4 2" xfId="26749"/>
    <cellStyle name="Input 10 2 5" xfId="26750"/>
    <cellStyle name="Input 10 2 5 2" xfId="26751"/>
    <cellStyle name="Input 10 2 6" xfId="26752"/>
    <cellStyle name="Input 10 2 6 2" xfId="26753"/>
    <cellStyle name="Input 10 2 7" xfId="26754"/>
    <cellStyle name="Input 10 3" xfId="26755"/>
    <cellStyle name="Input 10 3 2" xfId="26756"/>
    <cellStyle name="Input 10 3 2 2" xfId="26757"/>
    <cellStyle name="Input 10 3 3" xfId="26758"/>
    <cellStyle name="Input 10 3 3 2" xfId="26759"/>
    <cellStyle name="Input 10 3 4" xfId="26760"/>
    <cellStyle name="Input 10 3 4 2" xfId="26761"/>
    <cellStyle name="Input 10 3 5" xfId="26762"/>
    <cellStyle name="Input 10 3 5 2" xfId="26763"/>
    <cellStyle name="Input 10 3 6" xfId="26764"/>
    <cellStyle name="Input 10 3 6 2" xfId="26765"/>
    <cellStyle name="Input 10 3 7" xfId="26766"/>
    <cellStyle name="Input 10 4" xfId="26767"/>
    <cellStyle name="Input 10 4 2" xfId="26768"/>
    <cellStyle name="Input 10 4 2 2" xfId="26769"/>
    <cellStyle name="Input 10 4 3" xfId="26770"/>
    <cellStyle name="Input 10 4 3 2" xfId="26771"/>
    <cellStyle name="Input 10 4 4" xfId="26772"/>
    <cellStyle name="Input 10 4 4 2" xfId="26773"/>
    <cellStyle name="Input 10 4 5" xfId="26774"/>
    <cellStyle name="Input 10 4 5 2" xfId="26775"/>
    <cellStyle name="Input 10 4 6" xfId="26776"/>
    <cellStyle name="Input 10 4 6 2" xfId="26777"/>
    <cellStyle name="Input 10 4 7" xfId="26778"/>
    <cellStyle name="Input 10 5" xfId="26779"/>
    <cellStyle name="Input 10 5 2" xfId="26780"/>
    <cellStyle name="Input 10 6" xfId="26781"/>
    <cellStyle name="Input 10 6 2" xfId="26782"/>
    <cellStyle name="Input 10 7" xfId="26783"/>
    <cellStyle name="Input 10 7 2" xfId="26784"/>
    <cellStyle name="Input 10 8" xfId="26785"/>
    <cellStyle name="Input 10 8 2" xfId="26786"/>
    <cellStyle name="Input 10 9" xfId="26787"/>
    <cellStyle name="Input 10 9 2" xfId="26788"/>
    <cellStyle name="Input 11" xfId="26789"/>
    <cellStyle name="Input 11 10" xfId="26790"/>
    <cellStyle name="Input 11 2" xfId="26791"/>
    <cellStyle name="Input 11 2 2" xfId="26792"/>
    <cellStyle name="Input 11 2 2 2" xfId="26793"/>
    <cellStyle name="Input 11 2 3" xfId="26794"/>
    <cellStyle name="Input 11 2 3 2" xfId="26795"/>
    <cellStyle name="Input 11 2 4" xfId="26796"/>
    <cellStyle name="Input 11 2 4 2" xfId="26797"/>
    <cellStyle name="Input 11 2 5" xfId="26798"/>
    <cellStyle name="Input 11 2 5 2" xfId="26799"/>
    <cellStyle name="Input 11 2 6" xfId="26800"/>
    <cellStyle name="Input 11 2 6 2" xfId="26801"/>
    <cellStyle name="Input 11 2 7" xfId="26802"/>
    <cellStyle name="Input 11 3" xfId="26803"/>
    <cellStyle name="Input 11 3 2" xfId="26804"/>
    <cellStyle name="Input 11 3 2 2" xfId="26805"/>
    <cellStyle name="Input 11 3 3" xfId="26806"/>
    <cellStyle name="Input 11 3 3 2" xfId="26807"/>
    <cellStyle name="Input 11 3 4" xfId="26808"/>
    <cellStyle name="Input 11 3 4 2" xfId="26809"/>
    <cellStyle name="Input 11 3 5" xfId="26810"/>
    <cellStyle name="Input 11 3 5 2" xfId="26811"/>
    <cellStyle name="Input 11 3 6" xfId="26812"/>
    <cellStyle name="Input 11 3 6 2" xfId="26813"/>
    <cellStyle name="Input 11 3 7" xfId="26814"/>
    <cellStyle name="Input 11 4" xfId="26815"/>
    <cellStyle name="Input 11 4 2" xfId="26816"/>
    <cellStyle name="Input 11 4 2 2" xfId="26817"/>
    <cellStyle name="Input 11 4 3" xfId="26818"/>
    <cellStyle name="Input 11 4 3 2" xfId="26819"/>
    <cellStyle name="Input 11 4 4" xfId="26820"/>
    <cellStyle name="Input 11 4 4 2" xfId="26821"/>
    <cellStyle name="Input 11 4 5" xfId="26822"/>
    <cellStyle name="Input 11 4 5 2" xfId="26823"/>
    <cellStyle name="Input 11 4 6" xfId="26824"/>
    <cellStyle name="Input 11 4 6 2" xfId="26825"/>
    <cellStyle name="Input 11 4 7" xfId="26826"/>
    <cellStyle name="Input 11 5" xfId="26827"/>
    <cellStyle name="Input 11 5 2" xfId="26828"/>
    <cellStyle name="Input 11 6" xfId="26829"/>
    <cellStyle name="Input 11 6 2" xfId="26830"/>
    <cellStyle name="Input 11 7" xfId="26831"/>
    <cellStyle name="Input 11 7 2" xfId="26832"/>
    <cellStyle name="Input 11 8" xfId="26833"/>
    <cellStyle name="Input 11 8 2" xfId="26834"/>
    <cellStyle name="Input 11 9" xfId="26835"/>
    <cellStyle name="Input 11 9 2" xfId="26836"/>
    <cellStyle name="Input 12" xfId="26837"/>
    <cellStyle name="Input 12 10" xfId="26838"/>
    <cellStyle name="Input 12 2" xfId="26839"/>
    <cellStyle name="Input 12 2 2" xfId="26840"/>
    <cellStyle name="Input 12 2 2 2" xfId="26841"/>
    <cellStyle name="Input 12 2 3" xfId="26842"/>
    <cellStyle name="Input 12 2 3 2" xfId="26843"/>
    <cellStyle name="Input 12 2 4" xfId="26844"/>
    <cellStyle name="Input 12 2 4 2" xfId="26845"/>
    <cellStyle name="Input 12 2 5" xfId="26846"/>
    <cellStyle name="Input 12 2 5 2" xfId="26847"/>
    <cellStyle name="Input 12 2 6" xfId="26848"/>
    <cellStyle name="Input 12 2 6 2" xfId="26849"/>
    <cellStyle name="Input 12 2 7" xfId="26850"/>
    <cellStyle name="Input 12 3" xfId="26851"/>
    <cellStyle name="Input 12 3 2" xfId="26852"/>
    <cellStyle name="Input 12 3 2 2" xfId="26853"/>
    <cellStyle name="Input 12 3 3" xfId="26854"/>
    <cellStyle name="Input 12 3 3 2" xfId="26855"/>
    <cellStyle name="Input 12 3 4" xfId="26856"/>
    <cellStyle name="Input 12 3 4 2" xfId="26857"/>
    <cellStyle name="Input 12 3 5" xfId="26858"/>
    <cellStyle name="Input 12 3 5 2" xfId="26859"/>
    <cellStyle name="Input 12 3 6" xfId="26860"/>
    <cellStyle name="Input 12 3 6 2" xfId="26861"/>
    <cellStyle name="Input 12 3 7" xfId="26862"/>
    <cellStyle name="Input 12 4" xfId="26863"/>
    <cellStyle name="Input 12 4 2" xfId="26864"/>
    <cellStyle name="Input 12 4 2 2" xfId="26865"/>
    <cellStyle name="Input 12 4 3" xfId="26866"/>
    <cellStyle name="Input 12 4 3 2" xfId="26867"/>
    <cellStyle name="Input 12 4 4" xfId="26868"/>
    <cellStyle name="Input 12 4 4 2" xfId="26869"/>
    <cellStyle name="Input 12 4 5" xfId="26870"/>
    <cellStyle name="Input 12 4 5 2" xfId="26871"/>
    <cellStyle name="Input 12 4 6" xfId="26872"/>
    <cellStyle name="Input 12 4 6 2" xfId="26873"/>
    <cellStyle name="Input 12 4 7" xfId="26874"/>
    <cellStyle name="Input 12 5" xfId="26875"/>
    <cellStyle name="Input 12 5 2" xfId="26876"/>
    <cellStyle name="Input 12 6" xfId="26877"/>
    <cellStyle name="Input 12 6 2" xfId="26878"/>
    <cellStyle name="Input 12 7" xfId="26879"/>
    <cellStyle name="Input 12 7 2" xfId="26880"/>
    <cellStyle name="Input 12 8" xfId="26881"/>
    <cellStyle name="Input 12 8 2" xfId="26882"/>
    <cellStyle name="Input 12 9" xfId="26883"/>
    <cellStyle name="Input 12 9 2" xfId="26884"/>
    <cellStyle name="Input 13" xfId="26885"/>
    <cellStyle name="Input 13 10" xfId="26886"/>
    <cellStyle name="Input 13 2" xfId="26887"/>
    <cellStyle name="Input 13 2 2" xfId="26888"/>
    <cellStyle name="Input 13 2 2 2" xfId="26889"/>
    <cellStyle name="Input 13 2 3" xfId="26890"/>
    <cellStyle name="Input 13 2 3 2" xfId="26891"/>
    <cellStyle name="Input 13 2 4" xfId="26892"/>
    <cellStyle name="Input 13 2 4 2" xfId="26893"/>
    <cellStyle name="Input 13 2 5" xfId="26894"/>
    <cellStyle name="Input 13 2 5 2" xfId="26895"/>
    <cellStyle name="Input 13 2 6" xfId="26896"/>
    <cellStyle name="Input 13 2 6 2" xfId="26897"/>
    <cellStyle name="Input 13 2 7" xfId="26898"/>
    <cellStyle name="Input 13 3" xfId="26899"/>
    <cellStyle name="Input 13 3 2" xfId="26900"/>
    <cellStyle name="Input 13 3 2 2" xfId="26901"/>
    <cellStyle name="Input 13 3 3" xfId="26902"/>
    <cellStyle name="Input 13 3 3 2" xfId="26903"/>
    <cellStyle name="Input 13 3 4" xfId="26904"/>
    <cellStyle name="Input 13 3 4 2" xfId="26905"/>
    <cellStyle name="Input 13 3 5" xfId="26906"/>
    <cellStyle name="Input 13 3 5 2" xfId="26907"/>
    <cellStyle name="Input 13 3 6" xfId="26908"/>
    <cellStyle name="Input 13 3 6 2" xfId="26909"/>
    <cellStyle name="Input 13 3 7" xfId="26910"/>
    <cellStyle name="Input 13 4" xfId="26911"/>
    <cellStyle name="Input 13 4 2" xfId="26912"/>
    <cellStyle name="Input 13 4 2 2" xfId="26913"/>
    <cellStyle name="Input 13 4 3" xfId="26914"/>
    <cellStyle name="Input 13 4 3 2" xfId="26915"/>
    <cellStyle name="Input 13 4 4" xfId="26916"/>
    <cellStyle name="Input 13 4 4 2" xfId="26917"/>
    <cellStyle name="Input 13 4 5" xfId="26918"/>
    <cellStyle name="Input 13 4 5 2" xfId="26919"/>
    <cellStyle name="Input 13 4 6" xfId="26920"/>
    <cellStyle name="Input 13 4 6 2" xfId="26921"/>
    <cellStyle name="Input 13 4 7" xfId="26922"/>
    <cellStyle name="Input 13 5" xfId="26923"/>
    <cellStyle name="Input 13 5 2" xfId="26924"/>
    <cellStyle name="Input 13 6" xfId="26925"/>
    <cellStyle name="Input 13 6 2" xfId="26926"/>
    <cellStyle name="Input 13 7" xfId="26927"/>
    <cellStyle name="Input 13 7 2" xfId="26928"/>
    <cellStyle name="Input 13 8" xfId="26929"/>
    <cellStyle name="Input 13 8 2" xfId="26930"/>
    <cellStyle name="Input 13 9" xfId="26931"/>
    <cellStyle name="Input 13 9 2" xfId="26932"/>
    <cellStyle name="Input 14" xfId="26933"/>
    <cellStyle name="Input 14 10" xfId="26934"/>
    <cellStyle name="Input 14 2" xfId="26935"/>
    <cellStyle name="Input 14 2 2" xfId="26936"/>
    <cellStyle name="Input 14 2 2 2" xfId="26937"/>
    <cellStyle name="Input 14 2 3" xfId="26938"/>
    <cellStyle name="Input 14 2 3 2" xfId="26939"/>
    <cellStyle name="Input 14 2 4" xfId="26940"/>
    <cellStyle name="Input 14 2 4 2" xfId="26941"/>
    <cellStyle name="Input 14 2 5" xfId="26942"/>
    <cellStyle name="Input 14 2 5 2" xfId="26943"/>
    <cellStyle name="Input 14 2 6" xfId="26944"/>
    <cellStyle name="Input 14 2 6 2" xfId="26945"/>
    <cellStyle name="Input 14 2 7" xfId="26946"/>
    <cellStyle name="Input 14 3" xfId="26947"/>
    <cellStyle name="Input 14 3 2" xfId="26948"/>
    <cellStyle name="Input 14 3 2 2" xfId="26949"/>
    <cellStyle name="Input 14 3 3" xfId="26950"/>
    <cellStyle name="Input 14 3 3 2" xfId="26951"/>
    <cellStyle name="Input 14 3 4" xfId="26952"/>
    <cellStyle name="Input 14 3 4 2" xfId="26953"/>
    <cellStyle name="Input 14 3 5" xfId="26954"/>
    <cellStyle name="Input 14 3 5 2" xfId="26955"/>
    <cellStyle name="Input 14 3 6" xfId="26956"/>
    <cellStyle name="Input 14 3 6 2" xfId="26957"/>
    <cellStyle name="Input 14 3 7" xfId="26958"/>
    <cellStyle name="Input 14 4" xfId="26959"/>
    <cellStyle name="Input 14 4 2" xfId="26960"/>
    <cellStyle name="Input 14 4 2 2" xfId="26961"/>
    <cellStyle name="Input 14 4 3" xfId="26962"/>
    <cellStyle name="Input 14 4 3 2" xfId="26963"/>
    <cellStyle name="Input 14 4 4" xfId="26964"/>
    <cellStyle name="Input 14 4 4 2" xfId="26965"/>
    <cellStyle name="Input 14 4 5" xfId="26966"/>
    <cellStyle name="Input 14 4 5 2" xfId="26967"/>
    <cellStyle name="Input 14 4 6" xfId="26968"/>
    <cellStyle name="Input 14 4 6 2" xfId="26969"/>
    <cellStyle name="Input 14 4 7" xfId="26970"/>
    <cellStyle name="Input 14 5" xfId="26971"/>
    <cellStyle name="Input 14 5 2" xfId="26972"/>
    <cellStyle name="Input 14 6" xfId="26973"/>
    <cellStyle name="Input 14 6 2" xfId="26974"/>
    <cellStyle name="Input 14 7" xfId="26975"/>
    <cellStyle name="Input 14 7 2" xfId="26976"/>
    <cellStyle name="Input 14 8" xfId="26977"/>
    <cellStyle name="Input 14 8 2" xfId="26978"/>
    <cellStyle name="Input 14 9" xfId="26979"/>
    <cellStyle name="Input 14 9 2" xfId="26980"/>
    <cellStyle name="Input 15" xfId="26981"/>
    <cellStyle name="Input 15 10" xfId="26982"/>
    <cellStyle name="Input 15 2" xfId="26983"/>
    <cellStyle name="Input 15 2 2" xfId="26984"/>
    <cellStyle name="Input 15 2 2 2" xfId="26985"/>
    <cellStyle name="Input 15 2 3" xfId="26986"/>
    <cellStyle name="Input 15 2 3 2" xfId="26987"/>
    <cellStyle name="Input 15 2 4" xfId="26988"/>
    <cellStyle name="Input 15 2 4 2" xfId="26989"/>
    <cellStyle name="Input 15 2 5" xfId="26990"/>
    <cellStyle name="Input 15 2 5 2" xfId="26991"/>
    <cellStyle name="Input 15 2 6" xfId="26992"/>
    <cellStyle name="Input 15 2 6 2" xfId="26993"/>
    <cellStyle name="Input 15 2 7" xfId="26994"/>
    <cellStyle name="Input 15 3" xfId="26995"/>
    <cellStyle name="Input 15 3 2" xfId="26996"/>
    <cellStyle name="Input 15 3 2 2" xfId="26997"/>
    <cellStyle name="Input 15 3 3" xfId="26998"/>
    <cellStyle name="Input 15 3 3 2" xfId="26999"/>
    <cellStyle name="Input 15 3 4" xfId="27000"/>
    <cellStyle name="Input 15 3 4 2" xfId="27001"/>
    <cellStyle name="Input 15 3 5" xfId="27002"/>
    <cellStyle name="Input 15 3 5 2" xfId="27003"/>
    <cellStyle name="Input 15 3 6" xfId="27004"/>
    <cellStyle name="Input 15 3 6 2" xfId="27005"/>
    <cellStyle name="Input 15 3 7" xfId="27006"/>
    <cellStyle name="Input 15 4" xfId="27007"/>
    <cellStyle name="Input 15 4 2" xfId="27008"/>
    <cellStyle name="Input 15 4 2 2" xfId="27009"/>
    <cellStyle name="Input 15 4 3" xfId="27010"/>
    <cellStyle name="Input 15 4 3 2" xfId="27011"/>
    <cellStyle name="Input 15 4 4" xfId="27012"/>
    <cellStyle name="Input 15 4 4 2" xfId="27013"/>
    <cellStyle name="Input 15 4 5" xfId="27014"/>
    <cellStyle name="Input 15 4 5 2" xfId="27015"/>
    <cellStyle name="Input 15 4 6" xfId="27016"/>
    <cellStyle name="Input 15 4 6 2" xfId="27017"/>
    <cellStyle name="Input 15 4 7" xfId="27018"/>
    <cellStyle name="Input 15 5" xfId="27019"/>
    <cellStyle name="Input 15 5 2" xfId="27020"/>
    <cellStyle name="Input 15 6" xfId="27021"/>
    <cellStyle name="Input 15 6 2" xfId="27022"/>
    <cellStyle name="Input 15 7" xfId="27023"/>
    <cellStyle name="Input 15 7 2" xfId="27024"/>
    <cellStyle name="Input 15 8" xfId="27025"/>
    <cellStyle name="Input 15 8 2" xfId="27026"/>
    <cellStyle name="Input 15 9" xfId="27027"/>
    <cellStyle name="Input 15 9 2" xfId="27028"/>
    <cellStyle name="Input 16" xfId="27029"/>
    <cellStyle name="Input 16 10" xfId="27030"/>
    <cellStyle name="Input 16 2" xfId="27031"/>
    <cellStyle name="Input 16 2 2" xfId="27032"/>
    <cellStyle name="Input 16 2 2 2" xfId="27033"/>
    <cellStyle name="Input 16 2 3" xfId="27034"/>
    <cellStyle name="Input 16 2 3 2" xfId="27035"/>
    <cellStyle name="Input 16 2 4" xfId="27036"/>
    <cellStyle name="Input 16 2 4 2" xfId="27037"/>
    <cellStyle name="Input 16 2 5" xfId="27038"/>
    <cellStyle name="Input 16 2 5 2" xfId="27039"/>
    <cellStyle name="Input 16 2 6" xfId="27040"/>
    <cellStyle name="Input 16 2 6 2" xfId="27041"/>
    <cellStyle name="Input 16 2 7" xfId="27042"/>
    <cellStyle name="Input 16 3" xfId="27043"/>
    <cellStyle name="Input 16 3 2" xfId="27044"/>
    <cellStyle name="Input 16 3 2 2" xfId="27045"/>
    <cellStyle name="Input 16 3 3" xfId="27046"/>
    <cellStyle name="Input 16 3 3 2" xfId="27047"/>
    <cellStyle name="Input 16 3 4" xfId="27048"/>
    <cellStyle name="Input 16 3 4 2" xfId="27049"/>
    <cellStyle name="Input 16 3 5" xfId="27050"/>
    <cellStyle name="Input 16 3 5 2" xfId="27051"/>
    <cellStyle name="Input 16 3 6" xfId="27052"/>
    <cellStyle name="Input 16 3 6 2" xfId="27053"/>
    <cellStyle name="Input 16 3 7" xfId="27054"/>
    <cellStyle name="Input 16 4" xfId="27055"/>
    <cellStyle name="Input 16 4 2" xfId="27056"/>
    <cellStyle name="Input 16 4 2 2" xfId="27057"/>
    <cellStyle name="Input 16 4 3" xfId="27058"/>
    <cellStyle name="Input 16 4 3 2" xfId="27059"/>
    <cellStyle name="Input 16 4 4" xfId="27060"/>
    <cellStyle name="Input 16 4 4 2" xfId="27061"/>
    <cellStyle name="Input 16 4 5" xfId="27062"/>
    <cellStyle name="Input 16 4 5 2" xfId="27063"/>
    <cellStyle name="Input 16 4 6" xfId="27064"/>
    <cellStyle name="Input 16 4 6 2" xfId="27065"/>
    <cellStyle name="Input 16 4 7" xfId="27066"/>
    <cellStyle name="Input 16 5" xfId="27067"/>
    <cellStyle name="Input 16 5 2" xfId="27068"/>
    <cellStyle name="Input 16 6" xfId="27069"/>
    <cellStyle name="Input 16 6 2" xfId="27070"/>
    <cellStyle name="Input 16 7" xfId="27071"/>
    <cellStyle name="Input 16 7 2" xfId="27072"/>
    <cellStyle name="Input 16 8" xfId="27073"/>
    <cellStyle name="Input 16 8 2" xfId="27074"/>
    <cellStyle name="Input 16 9" xfId="27075"/>
    <cellStyle name="Input 16 9 2" xfId="27076"/>
    <cellStyle name="Input 17" xfId="27077"/>
    <cellStyle name="Input 17 10" xfId="27078"/>
    <cellStyle name="Input 17 2" xfId="27079"/>
    <cellStyle name="Input 17 2 2" xfId="27080"/>
    <cellStyle name="Input 17 2 2 2" xfId="27081"/>
    <cellStyle name="Input 17 2 3" xfId="27082"/>
    <cellStyle name="Input 17 2 3 2" xfId="27083"/>
    <cellStyle name="Input 17 2 4" xfId="27084"/>
    <cellStyle name="Input 17 2 4 2" xfId="27085"/>
    <cellStyle name="Input 17 2 5" xfId="27086"/>
    <cellStyle name="Input 17 2 5 2" xfId="27087"/>
    <cellStyle name="Input 17 2 6" xfId="27088"/>
    <cellStyle name="Input 17 2 6 2" xfId="27089"/>
    <cellStyle name="Input 17 2 7" xfId="27090"/>
    <cellStyle name="Input 17 3" xfId="27091"/>
    <cellStyle name="Input 17 3 2" xfId="27092"/>
    <cellStyle name="Input 17 3 2 2" xfId="27093"/>
    <cellStyle name="Input 17 3 3" xfId="27094"/>
    <cellStyle name="Input 17 3 3 2" xfId="27095"/>
    <cellStyle name="Input 17 3 4" xfId="27096"/>
    <cellStyle name="Input 17 3 4 2" xfId="27097"/>
    <cellStyle name="Input 17 3 5" xfId="27098"/>
    <cellStyle name="Input 17 3 5 2" xfId="27099"/>
    <cellStyle name="Input 17 3 6" xfId="27100"/>
    <cellStyle name="Input 17 3 6 2" xfId="27101"/>
    <cellStyle name="Input 17 3 7" xfId="27102"/>
    <cellStyle name="Input 17 4" xfId="27103"/>
    <cellStyle name="Input 17 4 2" xfId="27104"/>
    <cellStyle name="Input 17 4 2 2" xfId="27105"/>
    <cellStyle name="Input 17 4 3" xfId="27106"/>
    <cellStyle name="Input 17 4 3 2" xfId="27107"/>
    <cellStyle name="Input 17 4 4" xfId="27108"/>
    <cellStyle name="Input 17 4 4 2" xfId="27109"/>
    <cellStyle name="Input 17 4 5" xfId="27110"/>
    <cellStyle name="Input 17 4 5 2" xfId="27111"/>
    <cellStyle name="Input 17 4 6" xfId="27112"/>
    <cellStyle name="Input 17 4 6 2" xfId="27113"/>
    <cellStyle name="Input 17 4 7" xfId="27114"/>
    <cellStyle name="Input 17 5" xfId="27115"/>
    <cellStyle name="Input 17 5 2" xfId="27116"/>
    <cellStyle name="Input 17 6" xfId="27117"/>
    <cellStyle name="Input 17 6 2" xfId="27118"/>
    <cellStyle name="Input 17 7" xfId="27119"/>
    <cellStyle name="Input 17 7 2" xfId="27120"/>
    <cellStyle name="Input 17 8" xfId="27121"/>
    <cellStyle name="Input 17 8 2" xfId="27122"/>
    <cellStyle name="Input 17 9" xfId="27123"/>
    <cellStyle name="Input 17 9 2" xfId="27124"/>
    <cellStyle name="Input 18" xfId="27125"/>
    <cellStyle name="Input 18 10" xfId="27126"/>
    <cellStyle name="Input 18 2" xfId="27127"/>
    <cellStyle name="Input 18 2 2" xfId="27128"/>
    <cellStyle name="Input 18 2 2 2" xfId="27129"/>
    <cellStyle name="Input 18 2 3" xfId="27130"/>
    <cellStyle name="Input 18 2 3 2" xfId="27131"/>
    <cellStyle name="Input 18 2 4" xfId="27132"/>
    <cellStyle name="Input 18 2 4 2" xfId="27133"/>
    <cellStyle name="Input 18 2 5" xfId="27134"/>
    <cellStyle name="Input 18 2 5 2" xfId="27135"/>
    <cellStyle name="Input 18 2 6" xfId="27136"/>
    <cellStyle name="Input 18 2 6 2" xfId="27137"/>
    <cellStyle name="Input 18 2 7" xfId="27138"/>
    <cellStyle name="Input 18 3" xfId="27139"/>
    <cellStyle name="Input 18 3 2" xfId="27140"/>
    <cellStyle name="Input 18 3 2 2" xfId="27141"/>
    <cellStyle name="Input 18 3 3" xfId="27142"/>
    <cellStyle name="Input 18 3 3 2" xfId="27143"/>
    <cellStyle name="Input 18 3 4" xfId="27144"/>
    <cellStyle name="Input 18 3 4 2" xfId="27145"/>
    <cellStyle name="Input 18 3 5" xfId="27146"/>
    <cellStyle name="Input 18 3 5 2" xfId="27147"/>
    <cellStyle name="Input 18 3 6" xfId="27148"/>
    <cellStyle name="Input 18 3 6 2" xfId="27149"/>
    <cellStyle name="Input 18 3 7" xfId="27150"/>
    <cellStyle name="Input 18 4" xfId="27151"/>
    <cellStyle name="Input 18 4 2" xfId="27152"/>
    <cellStyle name="Input 18 4 2 2" xfId="27153"/>
    <cellStyle name="Input 18 4 3" xfId="27154"/>
    <cellStyle name="Input 18 4 3 2" xfId="27155"/>
    <cellStyle name="Input 18 4 4" xfId="27156"/>
    <cellStyle name="Input 18 4 4 2" xfId="27157"/>
    <cellStyle name="Input 18 4 5" xfId="27158"/>
    <cellStyle name="Input 18 4 5 2" xfId="27159"/>
    <cellStyle name="Input 18 4 6" xfId="27160"/>
    <cellStyle name="Input 18 4 6 2" xfId="27161"/>
    <cellStyle name="Input 18 4 7" xfId="27162"/>
    <cellStyle name="Input 18 5" xfId="27163"/>
    <cellStyle name="Input 18 5 2" xfId="27164"/>
    <cellStyle name="Input 18 6" xfId="27165"/>
    <cellStyle name="Input 18 6 2" xfId="27166"/>
    <cellStyle name="Input 18 7" xfId="27167"/>
    <cellStyle name="Input 18 7 2" xfId="27168"/>
    <cellStyle name="Input 18 8" xfId="27169"/>
    <cellStyle name="Input 18 8 2" xfId="27170"/>
    <cellStyle name="Input 18 9" xfId="27171"/>
    <cellStyle name="Input 18 9 2" xfId="27172"/>
    <cellStyle name="Input 19" xfId="27173"/>
    <cellStyle name="Input 19 10" xfId="27174"/>
    <cellStyle name="Input 19 2" xfId="27175"/>
    <cellStyle name="Input 19 2 2" xfId="27176"/>
    <cellStyle name="Input 19 2 2 2" xfId="27177"/>
    <cellStyle name="Input 19 2 3" xfId="27178"/>
    <cellStyle name="Input 19 2 3 2" xfId="27179"/>
    <cellStyle name="Input 19 2 4" xfId="27180"/>
    <cellStyle name="Input 19 2 4 2" xfId="27181"/>
    <cellStyle name="Input 19 2 5" xfId="27182"/>
    <cellStyle name="Input 19 2 5 2" xfId="27183"/>
    <cellStyle name="Input 19 2 6" xfId="27184"/>
    <cellStyle name="Input 19 2 6 2" xfId="27185"/>
    <cellStyle name="Input 19 2 7" xfId="27186"/>
    <cellStyle name="Input 19 3" xfId="27187"/>
    <cellStyle name="Input 19 3 2" xfId="27188"/>
    <cellStyle name="Input 19 3 2 2" xfId="27189"/>
    <cellStyle name="Input 19 3 3" xfId="27190"/>
    <cellStyle name="Input 19 3 3 2" xfId="27191"/>
    <cellStyle name="Input 19 3 4" xfId="27192"/>
    <cellStyle name="Input 19 3 4 2" xfId="27193"/>
    <cellStyle name="Input 19 3 5" xfId="27194"/>
    <cellStyle name="Input 19 3 5 2" xfId="27195"/>
    <cellStyle name="Input 19 3 6" xfId="27196"/>
    <cellStyle name="Input 19 3 6 2" xfId="27197"/>
    <cellStyle name="Input 19 3 7" xfId="27198"/>
    <cellStyle name="Input 19 4" xfId="27199"/>
    <cellStyle name="Input 19 4 2" xfId="27200"/>
    <cellStyle name="Input 19 4 2 2" xfId="27201"/>
    <cellStyle name="Input 19 4 3" xfId="27202"/>
    <cellStyle name="Input 19 4 3 2" xfId="27203"/>
    <cellStyle name="Input 19 4 4" xfId="27204"/>
    <cellStyle name="Input 19 4 4 2" xfId="27205"/>
    <cellStyle name="Input 19 4 5" xfId="27206"/>
    <cellStyle name="Input 19 4 5 2" xfId="27207"/>
    <cellStyle name="Input 19 4 6" xfId="27208"/>
    <cellStyle name="Input 19 4 6 2" xfId="27209"/>
    <cellStyle name="Input 19 4 7" xfId="27210"/>
    <cellStyle name="Input 19 5" xfId="27211"/>
    <cellStyle name="Input 19 5 2" xfId="27212"/>
    <cellStyle name="Input 19 6" xfId="27213"/>
    <cellStyle name="Input 19 6 2" xfId="27214"/>
    <cellStyle name="Input 19 7" xfId="27215"/>
    <cellStyle name="Input 19 7 2" xfId="27216"/>
    <cellStyle name="Input 19 8" xfId="27217"/>
    <cellStyle name="Input 19 8 2" xfId="27218"/>
    <cellStyle name="Input 19 9" xfId="27219"/>
    <cellStyle name="Input 19 9 2" xfId="27220"/>
    <cellStyle name="Input 2" xfId="27221"/>
    <cellStyle name="Input 2 10" xfId="27222"/>
    <cellStyle name="Input 2 10 2" xfId="27223"/>
    <cellStyle name="Input 2 10 2 2" xfId="27224"/>
    <cellStyle name="Input 2 10 2 3" xfId="27225"/>
    <cellStyle name="Input 2 10 2 4" xfId="27226"/>
    <cellStyle name="Input 2 10 2 5" xfId="27227"/>
    <cellStyle name="Input 2 10 2 6" xfId="27228"/>
    <cellStyle name="Input 2 10 2 7" xfId="27229"/>
    <cellStyle name="Input 2 10 3" xfId="27230"/>
    <cellStyle name="Input 2 10 4" xfId="27231"/>
    <cellStyle name="Input 2 10 5" xfId="27232"/>
    <cellStyle name="Input 2 10 6" xfId="27233"/>
    <cellStyle name="Input 2 10 7" xfId="27234"/>
    <cellStyle name="Input 2 10 8" xfId="27235"/>
    <cellStyle name="Input 2 11" xfId="27236"/>
    <cellStyle name="Input 2 11 2" xfId="27237"/>
    <cellStyle name="Input 2 11 3" xfId="27238"/>
    <cellStyle name="Input 2 11 4" xfId="27239"/>
    <cellStyle name="Input 2 12" xfId="27240"/>
    <cellStyle name="Input 2 13" xfId="27241"/>
    <cellStyle name="Input 2 14" xfId="27242"/>
    <cellStyle name="Input 2 15" xfId="27243"/>
    <cellStyle name="Input 2 16" xfId="27244"/>
    <cellStyle name="Input 2 16 2" xfId="27245"/>
    <cellStyle name="Input 2 16 2 2" xfId="27246"/>
    <cellStyle name="Input 2 16 3" xfId="27247"/>
    <cellStyle name="Input 2 17" xfId="27248"/>
    <cellStyle name="Input 2 17 2" xfId="27249"/>
    <cellStyle name="Input 2 18" xfId="27250"/>
    <cellStyle name="Input 2 18 2" xfId="27251"/>
    <cellStyle name="Input 2 19" xfId="27252"/>
    <cellStyle name="Input 2 2" xfId="27253"/>
    <cellStyle name="Input 2 20" xfId="27254"/>
    <cellStyle name="Input 2 21" xfId="27255"/>
    <cellStyle name="Input 2 22" xfId="27256"/>
    <cellStyle name="Input 2 23" xfId="27257"/>
    <cellStyle name="Input 2 3" xfId="27258"/>
    <cellStyle name="Input 2 4" xfId="27259"/>
    <cellStyle name="Input 2 5" xfId="27260"/>
    <cellStyle name="Input 2 6" xfId="27261"/>
    <cellStyle name="Input 2 7" xfId="27262"/>
    <cellStyle name="Input 2 8" xfId="27263"/>
    <cellStyle name="Input 2 8 2" xfId="27264"/>
    <cellStyle name="Input 2 8 2 2" xfId="27265"/>
    <cellStyle name="Input 2 8 2 3" xfId="27266"/>
    <cellStyle name="Input 2 8 2 4" xfId="27267"/>
    <cellStyle name="Input 2 8 2 5" xfId="27268"/>
    <cellStyle name="Input 2 8 2 6" xfId="27269"/>
    <cellStyle name="Input 2 8 2 7" xfId="27270"/>
    <cellStyle name="Input 2 8 3" xfId="27271"/>
    <cellStyle name="Input 2 8 4" xfId="27272"/>
    <cellStyle name="Input 2 8 5" xfId="27273"/>
    <cellStyle name="Input 2 8 6" xfId="27274"/>
    <cellStyle name="Input 2 8 7" xfId="27275"/>
    <cellStyle name="Input 2 8 8" xfId="27276"/>
    <cellStyle name="Input 2 9" xfId="27277"/>
    <cellStyle name="Input 2 9 2" xfId="27278"/>
    <cellStyle name="Input 2 9 2 2" xfId="27279"/>
    <cellStyle name="Input 2 9 2 3" xfId="27280"/>
    <cellStyle name="Input 2 9 2 4" xfId="27281"/>
    <cellStyle name="Input 2 9 2 5" xfId="27282"/>
    <cellStyle name="Input 2 9 2 6" xfId="27283"/>
    <cellStyle name="Input 2 9 2 7" xfId="27284"/>
    <cellStyle name="Input 2 9 3" xfId="27285"/>
    <cellStyle name="Input 2 9 4" xfId="27286"/>
    <cellStyle name="Input 2 9 5" xfId="27287"/>
    <cellStyle name="Input 2 9 6" xfId="27288"/>
    <cellStyle name="Input 2 9 7" xfId="27289"/>
    <cellStyle name="Input 2 9 8" xfId="27290"/>
    <cellStyle name="Input 20" xfId="27291"/>
    <cellStyle name="Input 20 10" xfId="27292"/>
    <cellStyle name="Input 20 2" xfId="27293"/>
    <cellStyle name="Input 20 2 2" xfId="27294"/>
    <cellStyle name="Input 20 2 2 2" xfId="27295"/>
    <cellStyle name="Input 20 2 3" xfId="27296"/>
    <cellStyle name="Input 20 2 3 2" xfId="27297"/>
    <cellStyle name="Input 20 2 4" xfId="27298"/>
    <cellStyle name="Input 20 2 4 2" xfId="27299"/>
    <cellStyle name="Input 20 2 5" xfId="27300"/>
    <cellStyle name="Input 20 2 5 2" xfId="27301"/>
    <cellStyle name="Input 20 2 6" xfId="27302"/>
    <cellStyle name="Input 20 2 6 2" xfId="27303"/>
    <cellStyle name="Input 20 2 7" xfId="27304"/>
    <cellStyle name="Input 20 3" xfId="27305"/>
    <cellStyle name="Input 20 3 2" xfId="27306"/>
    <cellStyle name="Input 20 3 2 2" xfId="27307"/>
    <cellStyle name="Input 20 3 3" xfId="27308"/>
    <cellStyle name="Input 20 3 3 2" xfId="27309"/>
    <cellStyle name="Input 20 3 4" xfId="27310"/>
    <cellStyle name="Input 20 3 4 2" xfId="27311"/>
    <cellStyle name="Input 20 3 5" xfId="27312"/>
    <cellStyle name="Input 20 3 5 2" xfId="27313"/>
    <cellStyle name="Input 20 3 6" xfId="27314"/>
    <cellStyle name="Input 20 3 6 2" xfId="27315"/>
    <cellStyle name="Input 20 3 7" xfId="27316"/>
    <cellStyle name="Input 20 4" xfId="27317"/>
    <cellStyle name="Input 20 4 2" xfId="27318"/>
    <cellStyle name="Input 20 4 2 2" xfId="27319"/>
    <cellStyle name="Input 20 4 3" xfId="27320"/>
    <cellStyle name="Input 20 4 3 2" xfId="27321"/>
    <cellStyle name="Input 20 4 4" xfId="27322"/>
    <cellStyle name="Input 20 4 4 2" xfId="27323"/>
    <cellStyle name="Input 20 4 5" xfId="27324"/>
    <cellStyle name="Input 20 4 5 2" xfId="27325"/>
    <cellStyle name="Input 20 4 6" xfId="27326"/>
    <cellStyle name="Input 20 4 6 2" xfId="27327"/>
    <cellStyle name="Input 20 4 7" xfId="27328"/>
    <cellStyle name="Input 20 5" xfId="27329"/>
    <cellStyle name="Input 20 5 2" xfId="27330"/>
    <cellStyle name="Input 20 6" xfId="27331"/>
    <cellStyle name="Input 20 6 2" xfId="27332"/>
    <cellStyle name="Input 20 7" xfId="27333"/>
    <cellStyle name="Input 20 7 2" xfId="27334"/>
    <cellStyle name="Input 20 8" xfId="27335"/>
    <cellStyle name="Input 20 8 2" xfId="27336"/>
    <cellStyle name="Input 20 9" xfId="27337"/>
    <cellStyle name="Input 20 9 2" xfId="27338"/>
    <cellStyle name="Input 21" xfId="27339"/>
    <cellStyle name="Input 21 10" xfId="27340"/>
    <cellStyle name="Input 21 2" xfId="27341"/>
    <cellStyle name="Input 21 2 2" xfId="27342"/>
    <cellStyle name="Input 21 2 2 2" xfId="27343"/>
    <cellStyle name="Input 21 2 3" xfId="27344"/>
    <cellStyle name="Input 21 2 3 2" xfId="27345"/>
    <cellStyle name="Input 21 2 4" xfId="27346"/>
    <cellStyle name="Input 21 2 4 2" xfId="27347"/>
    <cellStyle name="Input 21 2 5" xfId="27348"/>
    <cellStyle name="Input 21 2 5 2" xfId="27349"/>
    <cellStyle name="Input 21 2 6" xfId="27350"/>
    <cellStyle name="Input 21 2 6 2" xfId="27351"/>
    <cellStyle name="Input 21 2 7" xfId="27352"/>
    <cellStyle name="Input 21 3" xfId="27353"/>
    <cellStyle name="Input 21 3 2" xfId="27354"/>
    <cellStyle name="Input 21 3 2 2" xfId="27355"/>
    <cellStyle name="Input 21 3 3" xfId="27356"/>
    <cellStyle name="Input 21 3 3 2" xfId="27357"/>
    <cellStyle name="Input 21 3 4" xfId="27358"/>
    <cellStyle name="Input 21 3 4 2" xfId="27359"/>
    <cellStyle name="Input 21 3 5" xfId="27360"/>
    <cellStyle name="Input 21 3 5 2" xfId="27361"/>
    <cellStyle name="Input 21 3 6" xfId="27362"/>
    <cellStyle name="Input 21 3 6 2" xfId="27363"/>
    <cellStyle name="Input 21 3 7" xfId="27364"/>
    <cellStyle name="Input 21 4" xfId="27365"/>
    <cellStyle name="Input 21 4 2" xfId="27366"/>
    <cellStyle name="Input 21 4 2 2" xfId="27367"/>
    <cellStyle name="Input 21 4 3" xfId="27368"/>
    <cellStyle name="Input 21 4 3 2" xfId="27369"/>
    <cellStyle name="Input 21 4 4" xfId="27370"/>
    <cellStyle name="Input 21 4 4 2" xfId="27371"/>
    <cellStyle name="Input 21 4 5" xfId="27372"/>
    <cellStyle name="Input 21 4 5 2" xfId="27373"/>
    <cellStyle name="Input 21 4 6" xfId="27374"/>
    <cellStyle name="Input 21 4 6 2" xfId="27375"/>
    <cellStyle name="Input 21 4 7" xfId="27376"/>
    <cellStyle name="Input 21 5" xfId="27377"/>
    <cellStyle name="Input 21 5 2" xfId="27378"/>
    <cellStyle name="Input 21 6" xfId="27379"/>
    <cellStyle name="Input 21 6 2" xfId="27380"/>
    <cellStyle name="Input 21 7" xfId="27381"/>
    <cellStyle name="Input 21 7 2" xfId="27382"/>
    <cellStyle name="Input 21 8" xfId="27383"/>
    <cellStyle name="Input 21 8 2" xfId="27384"/>
    <cellStyle name="Input 21 9" xfId="27385"/>
    <cellStyle name="Input 21 9 2" xfId="27386"/>
    <cellStyle name="Input 22" xfId="27387"/>
    <cellStyle name="Input 22 10" xfId="27388"/>
    <cellStyle name="Input 22 2" xfId="27389"/>
    <cellStyle name="Input 22 2 2" xfId="27390"/>
    <cellStyle name="Input 22 2 2 2" xfId="27391"/>
    <cellStyle name="Input 22 2 3" xfId="27392"/>
    <cellStyle name="Input 22 2 3 2" xfId="27393"/>
    <cellStyle name="Input 22 2 4" xfId="27394"/>
    <cellStyle name="Input 22 2 4 2" xfId="27395"/>
    <cellStyle name="Input 22 2 5" xfId="27396"/>
    <cellStyle name="Input 22 2 5 2" xfId="27397"/>
    <cellStyle name="Input 22 2 6" xfId="27398"/>
    <cellStyle name="Input 22 2 6 2" xfId="27399"/>
    <cellStyle name="Input 22 2 7" xfId="27400"/>
    <cellStyle name="Input 22 3" xfId="27401"/>
    <cellStyle name="Input 22 3 2" xfId="27402"/>
    <cellStyle name="Input 22 3 2 2" xfId="27403"/>
    <cellStyle name="Input 22 3 3" xfId="27404"/>
    <cellStyle name="Input 22 3 3 2" xfId="27405"/>
    <cellStyle name="Input 22 3 4" xfId="27406"/>
    <cellStyle name="Input 22 3 4 2" xfId="27407"/>
    <cellStyle name="Input 22 3 5" xfId="27408"/>
    <cellStyle name="Input 22 3 5 2" xfId="27409"/>
    <cellStyle name="Input 22 3 6" xfId="27410"/>
    <cellStyle name="Input 22 3 6 2" xfId="27411"/>
    <cellStyle name="Input 22 3 7" xfId="27412"/>
    <cellStyle name="Input 22 4" xfId="27413"/>
    <cellStyle name="Input 22 4 2" xfId="27414"/>
    <cellStyle name="Input 22 4 2 2" xfId="27415"/>
    <cellStyle name="Input 22 4 3" xfId="27416"/>
    <cellStyle name="Input 22 4 3 2" xfId="27417"/>
    <cellStyle name="Input 22 4 4" xfId="27418"/>
    <cellStyle name="Input 22 4 4 2" xfId="27419"/>
    <cellStyle name="Input 22 4 5" xfId="27420"/>
    <cellStyle name="Input 22 4 5 2" xfId="27421"/>
    <cellStyle name="Input 22 4 6" xfId="27422"/>
    <cellStyle name="Input 22 4 6 2" xfId="27423"/>
    <cellStyle name="Input 22 4 7" xfId="27424"/>
    <cellStyle name="Input 22 5" xfId="27425"/>
    <cellStyle name="Input 22 5 2" xfId="27426"/>
    <cellStyle name="Input 22 6" xfId="27427"/>
    <cellStyle name="Input 22 6 2" xfId="27428"/>
    <cellStyle name="Input 22 7" xfId="27429"/>
    <cellStyle name="Input 22 7 2" xfId="27430"/>
    <cellStyle name="Input 22 8" xfId="27431"/>
    <cellStyle name="Input 22 8 2" xfId="27432"/>
    <cellStyle name="Input 22 9" xfId="27433"/>
    <cellStyle name="Input 22 9 2" xfId="27434"/>
    <cellStyle name="Input 23" xfId="27435"/>
    <cellStyle name="Input 23 10" xfId="27436"/>
    <cellStyle name="Input 23 2" xfId="27437"/>
    <cellStyle name="Input 23 2 2" xfId="27438"/>
    <cellStyle name="Input 23 2 2 2" xfId="27439"/>
    <cellStyle name="Input 23 2 3" xfId="27440"/>
    <cellStyle name="Input 23 2 3 2" xfId="27441"/>
    <cellStyle name="Input 23 2 4" xfId="27442"/>
    <cellStyle name="Input 23 2 4 2" xfId="27443"/>
    <cellStyle name="Input 23 2 5" xfId="27444"/>
    <cellStyle name="Input 23 2 5 2" xfId="27445"/>
    <cellStyle name="Input 23 2 6" xfId="27446"/>
    <cellStyle name="Input 23 2 6 2" xfId="27447"/>
    <cellStyle name="Input 23 2 7" xfId="27448"/>
    <cellStyle name="Input 23 3" xfId="27449"/>
    <cellStyle name="Input 23 3 2" xfId="27450"/>
    <cellStyle name="Input 23 3 2 2" xfId="27451"/>
    <cellStyle name="Input 23 3 3" xfId="27452"/>
    <cellStyle name="Input 23 3 3 2" xfId="27453"/>
    <cellStyle name="Input 23 3 4" xfId="27454"/>
    <cellStyle name="Input 23 3 4 2" xfId="27455"/>
    <cellStyle name="Input 23 3 5" xfId="27456"/>
    <cellStyle name="Input 23 3 5 2" xfId="27457"/>
    <cellStyle name="Input 23 3 6" xfId="27458"/>
    <cellStyle name="Input 23 3 6 2" xfId="27459"/>
    <cellStyle name="Input 23 3 7" xfId="27460"/>
    <cellStyle name="Input 23 4" xfId="27461"/>
    <cellStyle name="Input 23 4 2" xfId="27462"/>
    <cellStyle name="Input 23 4 2 2" xfId="27463"/>
    <cellStyle name="Input 23 4 3" xfId="27464"/>
    <cellStyle name="Input 23 4 3 2" xfId="27465"/>
    <cellStyle name="Input 23 4 4" xfId="27466"/>
    <cellStyle name="Input 23 4 4 2" xfId="27467"/>
    <cellStyle name="Input 23 4 5" xfId="27468"/>
    <cellStyle name="Input 23 4 5 2" xfId="27469"/>
    <cellStyle name="Input 23 4 6" xfId="27470"/>
    <cellStyle name="Input 23 4 6 2" xfId="27471"/>
    <cellStyle name="Input 23 4 7" xfId="27472"/>
    <cellStyle name="Input 23 5" xfId="27473"/>
    <cellStyle name="Input 23 5 2" xfId="27474"/>
    <cellStyle name="Input 23 6" xfId="27475"/>
    <cellStyle name="Input 23 6 2" xfId="27476"/>
    <cellStyle name="Input 23 7" xfId="27477"/>
    <cellStyle name="Input 23 7 2" xfId="27478"/>
    <cellStyle name="Input 23 8" xfId="27479"/>
    <cellStyle name="Input 23 8 2" xfId="27480"/>
    <cellStyle name="Input 23 9" xfId="27481"/>
    <cellStyle name="Input 23 9 2" xfId="27482"/>
    <cellStyle name="Input 24" xfId="27483"/>
    <cellStyle name="Input 24 10" xfId="27484"/>
    <cellStyle name="Input 24 2" xfId="27485"/>
    <cellStyle name="Input 24 2 2" xfId="27486"/>
    <cellStyle name="Input 24 2 2 2" xfId="27487"/>
    <cellStyle name="Input 24 2 3" xfId="27488"/>
    <cellStyle name="Input 24 2 3 2" xfId="27489"/>
    <cellStyle name="Input 24 2 4" xfId="27490"/>
    <cellStyle name="Input 24 2 4 2" xfId="27491"/>
    <cellStyle name="Input 24 2 5" xfId="27492"/>
    <cellStyle name="Input 24 2 5 2" xfId="27493"/>
    <cellStyle name="Input 24 2 6" xfId="27494"/>
    <cellStyle name="Input 24 2 6 2" xfId="27495"/>
    <cellStyle name="Input 24 2 7" xfId="27496"/>
    <cellStyle name="Input 24 3" xfId="27497"/>
    <cellStyle name="Input 24 3 2" xfId="27498"/>
    <cellStyle name="Input 24 3 2 2" xfId="27499"/>
    <cellStyle name="Input 24 3 3" xfId="27500"/>
    <cellStyle name="Input 24 3 3 2" xfId="27501"/>
    <cellStyle name="Input 24 3 4" xfId="27502"/>
    <cellStyle name="Input 24 3 4 2" xfId="27503"/>
    <cellStyle name="Input 24 3 5" xfId="27504"/>
    <cellStyle name="Input 24 3 5 2" xfId="27505"/>
    <cellStyle name="Input 24 3 6" xfId="27506"/>
    <cellStyle name="Input 24 3 6 2" xfId="27507"/>
    <cellStyle name="Input 24 3 7" xfId="27508"/>
    <cellStyle name="Input 24 4" xfId="27509"/>
    <cellStyle name="Input 24 4 2" xfId="27510"/>
    <cellStyle name="Input 24 4 2 2" xfId="27511"/>
    <cellStyle name="Input 24 4 3" xfId="27512"/>
    <cellStyle name="Input 24 4 3 2" xfId="27513"/>
    <cellStyle name="Input 24 4 4" xfId="27514"/>
    <cellStyle name="Input 24 4 4 2" xfId="27515"/>
    <cellStyle name="Input 24 4 5" xfId="27516"/>
    <cellStyle name="Input 24 4 5 2" xfId="27517"/>
    <cellStyle name="Input 24 4 6" xfId="27518"/>
    <cellStyle name="Input 24 4 6 2" xfId="27519"/>
    <cellStyle name="Input 24 4 7" xfId="27520"/>
    <cellStyle name="Input 24 5" xfId="27521"/>
    <cellStyle name="Input 24 5 2" xfId="27522"/>
    <cellStyle name="Input 24 6" xfId="27523"/>
    <cellStyle name="Input 24 6 2" xfId="27524"/>
    <cellStyle name="Input 24 7" xfId="27525"/>
    <cellStyle name="Input 24 7 2" xfId="27526"/>
    <cellStyle name="Input 24 8" xfId="27527"/>
    <cellStyle name="Input 24 8 2" xfId="27528"/>
    <cellStyle name="Input 24 9" xfId="27529"/>
    <cellStyle name="Input 24 9 2" xfId="27530"/>
    <cellStyle name="Input 25" xfId="27531"/>
    <cellStyle name="Input 25 10" xfId="27532"/>
    <cellStyle name="Input 25 2" xfId="27533"/>
    <cellStyle name="Input 25 2 2" xfId="27534"/>
    <cellStyle name="Input 25 2 2 2" xfId="27535"/>
    <cellStyle name="Input 25 2 3" xfId="27536"/>
    <cellStyle name="Input 25 2 3 2" xfId="27537"/>
    <cellStyle name="Input 25 2 4" xfId="27538"/>
    <cellStyle name="Input 25 2 4 2" xfId="27539"/>
    <cellStyle name="Input 25 2 5" xfId="27540"/>
    <cellStyle name="Input 25 2 5 2" xfId="27541"/>
    <cellStyle name="Input 25 2 6" xfId="27542"/>
    <cellStyle name="Input 25 2 6 2" xfId="27543"/>
    <cellStyle name="Input 25 2 7" xfId="27544"/>
    <cellStyle name="Input 25 3" xfId="27545"/>
    <cellStyle name="Input 25 3 2" xfId="27546"/>
    <cellStyle name="Input 25 3 2 2" xfId="27547"/>
    <cellStyle name="Input 25 3 3" xfId="27548"/>
    <cellStyle name="Input 25 3 3 2" xfId="27549"/>
    <cellStyle name="Input 25 3 4" xfId="27550"/>
    <cellStyle name="Input 25 3 4 2" xfId="27551"/>
    <cellStyle name="Input 25 3 5" xfId="27552"/>
    <cellStyle name="Input 25 3 5 2" xfId="27553"/>
    <cellStyle name="Input 25 3 6" xfId="27554"/>
    <cellStyle name="Input 25 3 6 2" xfId="27555"/>
    <cellStyle name="Input 25 3 7" xfId="27556"/>
    <cellStyle name="Input 25 4" xfId="27557"/>
    <cellStyle name="Input 25 4 2" xfId="27558"/>
    <cellStyle name="Input 25 4 2 2" xfId="27559"/>
    <cellStyle name="Input 25 4 3" xfId="27560"/>
    <cellStyle name="Input 25 4 3 2" xfId="27561"/>
    <cellStyle name="Input 25 4 4" xfId="27562"/>
    <cellStyle name="Input 25 4 4 2" xfId="27563"/>
    <cellStyle name="Input 25 4 5" xfId="27564"/>
    <cellStyle name="Input 25 4 5 2" xfId="27565"/>
    <cellStyle name="Input 25 4 6" xfId="27566"/>
    <cellStyle name="Input 25 4 6 2" xfId="27567"/>
    <cellStyle name="Input 25 4 7" xfId="27568"/>
    <cellStyle name="Input 25 5" xfId="27569"/>
    <cellStyle name="Input 25 5 2" xfId="27570"/>
    <cellStyle name="Input 25 6" xfId="27571"/>
    <cellStyle name="Input 25 6 2" xfId="27572"/>
    <cellStyle name="Input 25 7" xfId="27573"/>
    <cellStyle name="Input 25 7 2" xfId="27574"/>
    <cellStyle name="Input 25 8" xfId="27575"/>
    <cellStyle name="Input 25 8 2" xfId="27576"/>
    <cellStyle name="Input 25 9" xfId="27577"/>
    <cellStyle name="Input 25 9 2" xfId="27578"/>
    <cellStyle name="Input 26" xfId="27579"/>
    <cellStyle name="Input 26 10" xfId="27580"/>
    <cellStyle name="Input 26 2" xfId="27581"/>
    <cellStyle name="Input 26 2 2" xfId="27582"/>
    <cellStyle name="Input 26 2 2 2" xfId="27583"/>
    <cellStyle name="Input 26 2 3" xfId="27584"/>
    <cellStyle name="Input 26 2 3 2" xfId="27585"/>
    <cellStyle name="Input 26 2 4" xfId="27586"/>
    <cellStyle name="Input 26 2 4 2" xfId="27587"/>
    <cellStyle name="Input 26 2 5" xfId="27588"/>
    <cellStyle name="Input 26 2 5 2" xfId="27589"/>
    <cellStyle name="Input 26 2 6" xfId="27590"/>
    <cellStyle name="Input 26 2 6 2" xfId="27591"/>
    <cellStyle name="Input 26 2 7" xfId="27592"/>
    <cellStyle name="Input 26 3" xfId="27593"/>
    <cellStyle name="Input 26 3 2" xfId="27594"/>
    <cellStyle name="Input 26 3 2 2" xfId="27595"/>
    <cellStyle name="Input 26 3 3" xfId="27596"/>
    <cellStyle name="Input 26 3 3 2" xfId="27597"/>
    <cellStyle name="Input 26 3 4" xfId="27598"/>
    <cellStyle name="Input 26 3 4 2" xfId="27599"/>
    <cellStyle name="Input 26 3 5" xfId="27600"/>
    <cellStyle name="Input 26 3 5 2" xfId="27601"/>
    <cellStyle name="Input 26 3 6" xfId="27602"/>
    <cellStyle name="Input 26 3 6 2" xfId="27603"/>
    <cellStyle name="Input 26 3 7" xfId="27604"/>
    <cellStyle name="Input 26 4" xfId="27605"/>
    <cellStyle name="Input 26 4 2" xfId="27606"/>
    <cellStyle name="Input 26 4 2 2" xfId="27607"/>
    <cellStyle name="Input 26 4 3" xfId="27608"/>
    <cellStyle name="Input 26 4 3 2" xfId="27609"/>
    <cellStyle name="Input 26 4 4" xfId="27610"/>
    <cellStyle name="Input 26 4 4 2" xfId="27611"/>
    <cellStyle name="Input 26 4 5" xfId="27612"/>
    <cellStyle name="Input 26 4 5 2" xfId="27613"/>
    <cellStyle name="Input 26 4 6" xfId="27614"/>
    <cellStyle name="Input 26 4 6 2" xfId="27615"/>
    <cellStyle name="Input 26 4 7" xfId="27616"/>
    <cellStyle name="Input 26 5" xfId="27617"/>
    <cellStyle name="Input 26 5 2" xfId="27618"/>
    <cellStyle name="Input 26 6" xfId="27619"/>
    <cellStyle name="Input 26 6 2" xfId="27620"/>
    <cellStyle name="Input 26 7" xfId="27621"/>
    <cellStyle name="Input 26 7 2" xfId="27622"/>
    <cellStyle name="Input 26 8" xfId="27623"/>
    <cellStyle name="Input 26 8 2" xfId="27624"/>
    <cellStyle name="Input 26 9" xfId="27625"/>
    <cellStyle name="Input 26 9 2" xfId="27626"/>
    <cellStyle name="Input 27" xfId="27627"/>
    <cellStyle name="Input 27 10" xfId="27628"/>
    <cellStyle name="Input 27 2" xfId="27629"/>
    <cellStyle name="Input 27 2 2" xfId="27630"/>
    <cellStyle name="Input 27 2 2 2" xfId="27631"/>
    <cellStyle name="Input 27 2 3" xfId="27632"/>
    <cellStyle name="Input 27 2 3 2" xfId="27633"/>
    <cellStyle name="Input 27 2 4" xfId="27634"/>
    <cellStyle name="Input 27 2 4 2" xfId="27635"/>
    <cellStyle name="Input 27 2 5" xfId="27636"/>
    <cellStyle name="Input 27 2 5 2" xfId="27637"/>
    <cellStyle name="Input 27 2 6" xfId="27638"/>
    <cellStyle name="Input 27 2 6 2" xfId="27639"/>
    <cellStyle name="Input 27 2 7" xfId="27640"/>
    <cellStyle name="Input 27 3" xfId="27641"/>
    <cellStyle name="Input 27 3 2" xfId="27642"/>
    <cellStyle name="Input 27 3 2 2" xfId="27643"/>
    <cellStyle name="Input 27 3 3" xfId="27644"/>
    <cellStyle name="Input 27 3 3 2" xfId="27645"/>
    <cellStyle name="Input 27 3 4" xfId="27646"/>
    <cellStyle name="Input 27 3 4 2" xfId="27647"/>
    <cellStyle name="Input 27 3 5" xfId="27648"/>
    <cellStyle name="Input 27 3 5 2" xfId="27649"/>
    <cellStyle name="Input 27 3 6" xfId="27650"/>
    <cellStyle name="Input 27 3 6 2" xfId="27651"/>
    <cellStyle name="Input 27 3 7" xfId="27652"/>
    <cellStyle name="Input 27 4" xfId="27653"/>
    <cellStyle name="Input 27 4 2" xfId="27654"/>
    <cellStyle name="Input 27 4 2 2" xfId="27655"/>
    <cellStyle name="Input 27 4 3" xfId="27656"/>
    <cellStyle name="Input 27 4 3 2" xfId="27657"/>
    <cellStyle name="Input 27 4 4" xfId="27658"/>
    <cellStyle name="Input 27 4 4 2" xfId="27659"/>
    <cellStyle name="Input 27 4 5" xfId="27660"/>
    <cellStyle name="Input 27 4 5 2" xfId="27661"/>
    <cellStyle name="Input 27 4 6" xfId="27662"/>
    <cellStyle name="Input 27 4 6 2" xfId="27663"/>
    <cellStyle name="Input 27 4 7" xfId="27664"/>
    <cellStyle name="Input 27 5" xfId="27665"/>
    <cellStyle name="Input 27 5 2" xfId="27666"/>
    <cellStyle name="Input 27 6" xfId="27667"/>
    <cellStyle name="Input 27 6 2" xfId="27668"/>
    <cellStyle name="Input 27 7" xfId="27669"/>
    <cellStyle name="Input 27 7 2" xfId="27670"/>
    <cellStyle name="Input 27 8" xfId="27671"/>
    <cellStyle name="Input 27 8 2" xfId="27672"/>
    <cellStyle name="Input 27 9" xfId="27673"/>
    <cellStyle name="Input 27 9 2" xfId="27674"/>
    <cellStyle name="Input 28" xfId="27675"/>
    <cellStyle name="Input 28 10" xfId="27676"/>
    <cellStyle name="Input 28 2" xfId="27677"/>
    <cellStyle name="Input 28 2 2" xfId="27678"/>
    <cellStyle name="Input 28 2 2 2" xfId="27679"/>
    <cellStyle name="Input 28 2 3" xfId="27680"/>
    <cellStyle name="Input 28 2 3 2" xfId="27681"/>
    <cellStyle name="Input 28 2 4" xfId="27682"/>
    <cellStyle name="Input 28 2 4 2" xfId="27683"/>
    <cellStyle name="Input 28 2 5" xfId="27684"/>
    <cellStyle name="Input 28 2 5 2" xfId="27685"/>
    <cellStyle name="Input 28 2 6" xfId="27686"/>
    <cellStyle name="Input 28 2 6 2" xfId="27687"/>
    <cellStyle name="Input 28 2 7" xfId="27688"/>
    <cellStyle name="Input 28 3" xfId="27689"/>
    <cellStyle name="Input 28 3 2" xfId="27690"/>
    <cellStyle name="Input 28 3 2 2" xfId="27691"/>
    <cellStyle name="Input 28 3 3" xfId="27692"/>
    <cellStyle name="Input 28 3 3 2" xfId="27693"/>
    <cellStyle name="Input 28 3 4" xfId="27694"/>
    <cellStyle name="Input 28 3 4 2" xfId="27695"/>
    <cellStyle name="Input 28 3 5" xfId="27696"/>
    <cellStyle name="Input 28 3 5 2" xfId="27697"/>
    <cellStyle name="Input 28 3 6" xfId="27698"/>
    <cellStyle name="Input 28 3 6 2" xfId="27699"/>
    <cellStyle name="Input 28 3 7" xfId="27700"/>
    <cellStyle name="Input 28 4" xfId="27701"/>
    <cellStyle name="Input 28 4 2" xfId="27702"/>
    <cellStyle name="Input 28 4 2 2" xfId="27703"/>
    <cellStyle name="Input 28 4 3" xfId="27704"/>
    <cellStyle name="Input 28 4 3 2" xfId="27705"/>
    <cellStyle name="Input 28 4 4" xfId="27706"/>
    <cellStyle name="Input 28 4 4 2" xfId="27707"/>
    <cellStyle name="Input 28 4 5" xfId="27708"/>
    <cellStyle name="Input 28 4 5 2" xfId="27709"/>
    <cellStyle name="Input 28 4 6" xfId="27710"/>
    <cellStyle name="Input 28 4 6 2" xfId="27711"/>
    <cellStyle name="Input 28 4 7" xfId="27712"/>
    <cellStyle name="Input 28 5" xfId="27713"/>
    <cellStyle name="Input 28 5 2" xfId="27714"/>
    <cellStyle name="Input 28 6" xfId="27715"/>
    <cellStyle name="Input 28 6 2" xfId="27716"/>
    <cellStyle name="Input 28 7" xfId="27717"/>
    <cellStyle name="Input 28 7 2" xfId="27718"/>
    <cellStyle name="Input 28 8" xfId="27719"/>
    <cellStyle name="Input 28 8 2" xfId="27720"/>
    <cellStyle name="Input 28 9" xfId="27721"/>
    <cellStyle name="Input 28 9 2" xfId="27722"/>
    <cellStyle name="Input 29" xfId="27723"/>
    <cellStyle name="Input 29 10" xfId="27724"/>
    <cellStyle name="Input 29 2" xfId="27725"/>
    <cellStyle name="Input 29 2 2" xfId="27726"/>
    <cellStyle name="Input 29 2 2 2" xfId="27727"/>
    <cellStyle name="Input 29 2 3" xfId="27728"/>
    <cellStyle name="Input 29 2 3 2" xfId="27729"/>
    <cellStyle name="Input 29 2 4" xfId="27730"/>
    <cellStyle name="Input 29 2 4 2" xfId="27731"/>
    <cellStyle name="Input 29 2 5" xfId="27732"/>
    <cellStyle name="Input 29 2 5 2" xfId="27733"/>
    <cellStyle name="Input 29 2 6" xfId="27734"/>
    <cellStyle name="Input 29 2 6 2" xfId="27735"/>
    <cellStyle name="Input 29 2 7" xfId="27736"/>
    <cellStyle name="Input 29 3" xfId="27737"/>
    <cellStyle name="Input 29 3 2" xfId="27738"/>
    <cellStyle name="Input 29 3 2 2" xfId="27739"/>
    <cellStyle name="Input 29 3 3" xfId="27740"/>
    <cellStyle name="Input 29 3 3 2" xfId="27741"/>
    <cellStyle name="Input 29 3 4" xfId="27742"/>
    <cellStyle name="Input 29 3 4 2" xfId="27743"/>
    <cellStyle name="Input 29 3 5" xfId="27744"/>
    <cellStyle name="Input 29 3 5 2" xfId="27745"/>
    <cellStyle name="Input 29 3 6" xfId="27746"/>
    <cellStyle name="Input 29 3 6 2" xfId="27747"/>
    <cellStyle name="Input 29 3 7" xfId="27748"/>
    <cellStyle name="Input 29 4" xfId="27749"/>
    <cellStyle name="Input 29 4 2" xfId="27750"/>
    <cellStyle name="Input 29 4 2 2" xfId="27751"/>
    <cellStyle name="Input 29 4 3" xfId="27752"/>
    <cellStyle name="Input 29 4 3 2" xfId="27753"/>
    <cellStyle name="Input 29 4 4" xfId="27754"/>
    <cellStyle name="Input 29 4 4 2" xfId="27755"/>
    <cellStyle name="Input 29 4 5" xfId="27756"/>
    <cellStyle name="Input 29 4 5 2" xfId="27757"/>
    <cellStyle name="Input 29 4 6" xfId="27758"/>
    <cellStyle name="Input 29 4 6 2" xfId="27759"/>
    <cellStyle name="Input 29 4 7" xfId="27760"/>
    <cellStyle name="Input 29 5" xfId="27761"/>
    <cellStyle name="Input 29 5 2" xfId="27762"/>
    <cellStyle name="Input 29 6" xfId="27763"/>
    <cellStyle name="Input 29 6 2" xfId="27764"/>
    <cellStyle name="Input 29 7" xfId="27765"/>
    <cellStyle name="Input 29 7 2" xfId="27766"/>
    <cellStyle name="Input 29 8" xfId="27767"/>
    <cellStyle name="Input 29 8 2" xfId="27768"/>
    <cellStyle name="Input 29 9" xfId="27769"/>
    <cellStyle name="Input 29 9 2" xfId="27770"/>
    <cellStyle name="Input 3" xfId="27771"/>
    <cellStyle name="Input 3 10" xfId="27772"/>
    <cellStyle name="Input 3 11" xfId="27773"/>
    <cellStyle name="Input 3 12" xfId="27774"/>
    <cellStyle name="Input 3 2" xfId="27775"/>
    <cellStyle name="Input 3 2 2" xfId="27776"/>
    <cellStyle name="Input 3 2 2 2" xfId="27777"/>
    <cellStyle name="Input 3 2 2 3" xfId="27778"/>
    <cellStyle name="Input 3 2 2 4" xfId="27779"/>
    <cellStyle name="Input 3 2 2 5" xfId="27780"/>
    <cellStyle name="Input 3 2 2 6" xfId="27781"/>
    <cellStyle name="Input 3 2 2 7" xfId="27782"/>
    <cellStyle name="Input 3 2 3" xfId="27783"/>
    <cellStyle name="Input 3 2 4" xfId="27784"/>
    <cellStyle name="Input 3 2 4 2" xfId="27785"/>
    <cellStyle name="Input 3 2 5" xfId="27786"/>
    <cellStyle name="Input 3 2 6" xfId="27787"/>
    <cellStyle name="Input 3 2 7" xfId="27788"/>
    <cellStyle name="Input 3 2 8" xfId="27789"/>
    <cellStyle name="Input 3 2 9" xfId="27790"/>
    <cellStyle name="Input 3 3" xfId="27791"/>
    <cellStyle name="Input 3 3 2" xfId="27792"/>
    <cellStyle name="Input 3 4" xfId="27793"/>
    <cellStyle name="Input 3 4 2" xfId="27794"/>
    <cellStyle name="Input 3 4 3" xfId="27795"/>
    <cellStyle name="Input 3 4 4" xfId="27796"/>
    <cellStyle name="Input 3 5" xfId="27797"/>
    <cellStyle name="Input 3 5 2" xfId="27798"/>
    <cellStyle name="Input 3 6" xfId="27799"/>
    <cellStyle name="Input 3 6 2" xfId="27800"/>
    <cellStyle name="Input 3 7" xfId="27801"/>
    <cellStyle name="Input 3 7 2" xfId="27802"/>
    <cellStyle name="Input 3 8" xfId="27803"/>
    <cellStyle name="Input 3 9" xfId="27804"/>
    <cellStyle name="Input 30" xfId="27805"/>
    <cellStyle name="Input 30 10" xfId="27806"/>
    <cellStyle name="Input 30 2" xfId="27807"/>
    <cellStyle name="Input 30 2 2" xfId="27808"/>
    <cellStyle name="Input 30 2 2 2" xfId="27809"/>
    <cellStyle name="Input 30 2 3" xfId="27810"/>
    <cellStyle name="Input 30 2 3 2" xfId="27811"/>
    <cellStyle name="Input 30 2 4" xfId="27812"/>
    <cellStyle name="Input 30 2 4 2" xfId="27813"/>
    <cellStyle name="Input 30 2 5" xfId="27814"/>
    <cellStyle name="Input 30 2 5 2" xfId="27815"/>
    <cellStyle name="Input 30 2 6" xfId="27816"/>
    <cellStyle name="Input 30 2 6 2" xfId="27817"/>
    <cellStyle name="Input 30 2 7" xfId="27818"/>
    <cellStyle name="Input 30 3" xfId="27819"/>
    <cellStyle name="Input 30 3 2" xfId="27820"/>
    <cellStyle name="Input 30 3 2 2" xfId="27821"/>
    <cellStyle name="Input 30 3 3" xfId="27822"/>
    <cellStyle name="Input 30 3 3 2" xfId="27823"/>
    <cellStyle name="Input 30 3 4" xfId="27824"/>
    <cellStyle name="Input 30 3 4 2" xfId="27825"/>
    <cellStyle name="Input 30 3 5" xfId="27826"/>
    <cellStyle name="Input 30 3 5 2" xfId="27827"/>
    <cellStyle name="Input 30 3 6" xfId="27828"/>
    <cellStyle name="Input 30 3 6 2" xfId="27829"/>
    <cellStyle name="Input 30 3 7" xfId="27830"/>
    <cellStyle name="Input 30 4" xfId="27831"/>
    <cellStyle name="Input 30 4 2" xfId="27832"/>
    <cellStyle name="Input 30 4 2 2" xfId="27833"/>
    <cellStyle name="Input 30 4 3" xfId="27834"/>
    <cellStyle name="Input 30 4 3 2" xfId="27835"/>
    <cellStyle name="Input 30 4 4" xfId="27836"/>
    <cellStyle name="Input 30 4 4 2" xfId="27837"/>
    <cellStyle name="Input 30 4 5" xfId="27838"/>
    <cellStyle name="Input 30 4 5 2" xfId="27839"/>
    <cellStyle name="Input 30 4 6" xfId="27840"/>
    <cellStyle name="Input 30 4 6 2" xfId="27841"/>
    <cellStyle name="Input 30 4 7" xfId="27842"/>
    <cellStyle name="Input 30 5" xfId="27843"/>
    <cellStyle name="Input 30 5 2" xfId="27844"/>
    <cellStyle name="Input 30 6" xfId="27845"/>
    <cellStyle name="Input 30 6 2" xfId="27846"/>
    <cellStyle name="Input 30 7" xfId="27847"/>
    <cellStyle name="Input 30 7 2" xfId="27848"/>
    <cellStyle name="Input 30 8" xfId="27849"/>
    <cellStyle name="Input 30 8 2" xfId="27850"/>
    <cellStyle name="Input 30 9" xfId="27851"/>
    <cellStyle name="Input 30 9 2" xfId="27852"/>
    <cellStyle name="Input 31" xfId="27853"/>
    <cellStyle name="Input 32" xfId="27854"/>
    <cellStyle name="Input 33" xfId="34270"/>
    <cellStyle name="Input 4" xfId="27855"/>
    <cellStyle name="Input 4 10" xfId="27856"/>
    <cellStyle name="Input 4 11" xfId="27857"/>
    <cellStyle name="Input 4 12" xfId="27858"/>
    <cellStyle name="Input 4 13" xfId="27859"/>
    <cellStyle name="Input 4 14" xfId="27860"/>
    <cellStyle name="Input 4 2" xfId="27861"/>
    <cellStyle name="Input 4 2 10" xfId="27862"/>
    <cellStyle name="Input 4 2 11" xfId="27863"/>
    <cellStyle name="Input 4 2 2" xfId="27864"/>
    <cellStyle name="Input 4 2 2 2" xfId="27865"/>
    <cellStyle name="Input 4 2 3" xfId="27866"/>
    <cellStyle name="Input 4 2 3 2" xfId="27867"/>
    <cellStyle name="Input 4 2 4" xfId="27868"/>
    <cellStyle name="Input 4 2 4 2" xfId="27869"/>
    <cellStyle name="Input 4 2 5" xfId="27870"/>
    <cellStyle name="Input 4 2 5 2" xfId="27871"/>
    <cellStyle name="Input 4 2 6" xfId="27872"/>
    <cellStyle name="Input 4 2 6 2" xfId="27873"/>
    <cellStyle name="Input 4 2 7" xfId="27874"/>
    <cellStyle name="Input 4 2 8" xfId="27875"/>
    <cellStyle name="Input 4 2 9" xfId="27876"/>
    <cellStyle name="Input 4 3" xfId="27877"/>
    <cellStyle name="Input 4 3 10" xfId="27878"/>
    <cellStyle name="Input 4 3 11" xfId="27879"/>
    <cellStyle name="Input 4 3 2" xfId="27880"/>
    <cellStyle name="Input 4 3 2 2" xfId="27881"/>
    <cellStyle name="Input 4 3 3" xfId="27882"/>
    <cellStyle name="Input 4 3 3 2" xfId="27883"/>
    <cellStyle name="Input 4 3 4" xfId="27884"/>
    <cellStyle name="Input 4 3 4 2" xfId="27885"/>
    <cellStyle name="Input 4 3 5" xfId="27886"/>
    <cellStyle name="Input 4 3 5 2" xfId="27887"/>
    <cellStyle name="Input 4 3 6" xfId="27888"/>
    <cellStyle name="Input 4 3 6 2" xfId="27889"/>
    <cellStyle name="Input 4 3 7" xfId="27890"/>
    <cellStyle name="Input 4 3 8" xfId="27891"/>
    <cellStyle name="Input 4 3 9" xfId="27892"/>
    <cellStyle name="Input 4 4" xfId="27893"/>
    <cellStyle name="Input 4 4 2" xfId="27894"/>
    <cellStyle name="Input 4 4 2 2" xfId="27895"/>
    <cellStyle name="Input 4 4 3" xfId="27896"/>
    <cellStyle name="Input 4 4 3 2" xfId="27897"/>
    <cellStyle name="Input 4 4 4" xfId="27898"/>
    <cellStyle name="Input 4 4 4 2" xfId="27899"/>
    <cellStyle name="Input 4 4 5" xfId="27900"/>
    <cellStyle name="Input 4 4 5 2" xfId="27901"/>
    <cellStyle name="Input 4 4 6" xfId="27902"/>
    <cellStyle name="Input 4 4 6 2" xfId="27903"/>
    <cellStyle name="Input 4 4 7" xfId="27904"/>
    <cellStyle name="Input 4 5" xfId="27905"/>
    <cellStyle name="Input 4 5 2" xfId="27906"/>
    <cellStyle name="Input 4 6" xfId="27907"/>
    <cellStyle name="Input 4 6 2" xfId="27908"/>
    <cellStyle name="Input 4 7" xfId="27909"/>
    <cellStyle name="Input 4 7 2" xfId="27910"/>
    <cellStyle name="Input 4 8" xfId="27911"/>
    <cellStyle name="Input 4 8 2" xfId="27912"/>
    <cellStyle name="Input 4 9" xfId="27913"/>
    <cellStyle name="Input 4 9 2" xfId="27914"/>
    <cellStyle name="Input 5" xfId="27915"/>
    <cellStyle name="Input 5 10" xfId="27916"/>
    <cellStyle name="Input 5 11" xfId="27917"/>
    <cellStyle name="Input 5 12" xfId="27918"/>
    <cellStyle name="Input 5 13" xfId="27919"/>
    <cellStyle name="Input 5 14" xfId="27920"/>
    <cellStyle name="Input 5 2" xfId="27921"/>
    <cellStyle name="Input 5 2 10" xfId="27922"/>
    <cellStyle name="Input 5 2 11" xfId="27923"/>
    <cellStyle name="Input 5 2 2" xfId="27924"/>
    <cellStyle name="Input 5 2 2 2" xfId="27925"/>
    <cellStyle name="Input 5 2 3" xfId="27926"/>
    <cellStyle name="Input 5 2 3 2" xfId="27927"/>
    <cellStyle name="Input 5 2 4" xfId="27928"/>
    <cellStyle name="Input 5 2 4 2" xfId="27929"/>
    <cellStyle name="Input 5 2 5" xfId="27930"/>
    <cellStyle name="Input 5 2 5 2" xfId="27931"/>
    <cellStyle name="Input 5 2 6" xfId="27932"/>
    <cellStyle name="Input 5 2 6 2" xfId="27933"/>
    <cellStyle name="Input 5 2 7" xfId="27934"/>
    <cellStyle name="Input 5 2 8" xfId="27935"/>
    <cellStyle name="Input 5 2 9" xfId="27936"/>
    <cellStyle name="Input 5 3" xfId="27937"/>
    <cellStyle name="Input 5 3 10" xfId="27938"/>
    <cellStyle name="Input 5 3 11" xfId="27939"/>
    <cellStyle name="Input 5 3 2" xfId="27940"/>
    <cellStyle name="Input 5 3 2 2" xfId="27941"/>
    <cellStyle name="Input 5 3 3" xfId="27942"/>
    <cellStyle name="Input 5 3 3 2" xfId="27943"/>
    <cellStyle name="Input 5 3 4" xfId="27944"/>
    <cellStyle name="Input 5 3 4 2" xfId="27945"/>
    <cellStyle name="Input 5 3 5" xfId="27946"/>
    <cellStyle name="Input 5 3 5 2" xfId="27947"/>
    <cellStyle name="Input 5 3 6" xfId="27948"/>
    <cellStyle name="Input 5 3 6 2" xfId="27949"/>
    <cellStyle name="Input 5 3 7" xfId="27950"/>
    <cellStyle name="Input 5 3 8" xfId="27951"/>
    <cellStyle name="Input 5 3 9" xfId="27952"/>
    <cellStyle name="Input 5 4" xfId="27953"/>
    <cellStyle name="Input 5 4 2" xfId="27954"/>
    <cellStyle name="Input 5 4 2 2" xfId="27955"/>
    <cellStyle name="Input 5 4 3" xfId="27956"/>
    <cellStyle name="Input 5 4 3 2" xfId="27957"/>
    <cellStyle name="Input 5 4 4" xfId="27958"/>
    <cellStyle name="Input 5 4 4 2" xfId="27959"/>
    <cellStyle name="Input 5 4 5" xfId="27960"/>
    <cellStyle name="Input 5 4 5 2" xfId="27961"/>
    <cellStyle name="Input 5 4 6" xfId="27962"/>
    <cellStyle name="Input 5 4 6 2" xfId="27963"/>
    <cellStyle name="Input 5 4 7" xfId="27964"/>
    <cellStyle name="Input 5 5" xfId="27965"/>
    <cellStyle name="Input 5 5 2" xfId="27966"/>
    <cellStyle name="Input 5 6" xfId="27967"/>
    <cellStyle name="Input 5 6 2" xfId="27968"/>
    <cellStyle name="Input 5 7" xfId="27969"/>
    <cellStyle name="Input 5 7 2" xfId="27970"/>
    <cellStyle name="Input 5 8" xfId="27971"/>
    <cellStyle name="Input 5 8 2" xfId="27972"/>
    <cellStyle name="Input 5 9" xfId="27973"/>
    <cellStyle name="Input 5 9 2" xfId="27974"/>
    <cellStyle name="Input 6" xfId="27975"/>
    <cellStyle name="Input 6 10" xfId="27976"/>
    <cellStyle name="Input 6 11" xfId="27977"/>
    <cellStyle name="Input 6 12" xfId="27978"/>
    <cellStyle name="Input 6 13" xfId="27979"/>
    <cellStyle name="Input 6 14" xfId="27980"/>
    <cellStyle name="Input 6 2" xfId="27981"/>
    <cellStyle name="Input 6 2 10" xfId="27982"/>
    <cellStyle name="Input 6 2 11" xfId="27983"/>
    <cellStyle name="Input 6 2 2" xfId="27984"/>
    <cellStyle name="Input 6 2 2 2" xfId="27985"/>
    <cellStyle name="Input 6 2 3" xfId="27986"/>
    <cellStyle name="Input 6 2 3 2" xfId="27987"/>
    <cellStyle name="Input 6 2 4" xfId="27988"/>
    <cellStyle name="Input 6 2 4 2" xfId="27989"/>
    <cellStyle name="Input 6 2 5" xfId="27990"/>
    <cellStyle name="Input 6 2 5 2" xfId="27991"/>
    <cellStyle name="Input 6 2 6" xfId="27992"/>
    <cellStyle name="Input 6 2 6 2" xfId="27993"/>
    <cellStyle name="Input 6 2 7" xfId="27994"/>
    <cellStyle name="Input 6 2 8" xfId="27995"/>
    <cellStyle name="Input 6 2 9" xfId="27996"/>
    <cellStyle name="Input 6 3" xfId="27997"/>
    <cellStyle name="Input 6 3 10" xfId="27998"/>
    <cellStyle name="Input 6 3 11" xfId="27999"/>
    <cellStyle name="Input 6 3 2" xfId="28000"/>
    <cellStyle name="Input 6 3 2 2" xfId="28001"/>
    <cellStyle name="Input 6 3 3" xfId="28002"/>
    <cellStyle name="Input 6 3 3 2" xfId="28003"/>
    <cellStyle name="Input 6 3 4" xfId="28004"/>
    <cellStyle name="Input 6 3 4 2" xfId="28005"/>
    <cellStyle name="Input 6 3 5" xfId="28006"/>
    <cellStyle name="Input 6 3 5 2" xfId="28007"/>
    <cellStyle name="Input 6 3 6" xfId="28008"/>
    <cellStyle name="Input 6 3 6 2" xfId="28009"/>
    <cellStyle name="Input 6 3 7" xfId="28010"/>
    <cellStyle name="Input 6 3 8" xfId="28011"/>
    <cellStyle name="Input 6 3 9" xfId="28012"/>
    <cellStyle name="Input 6 4" xfId="28013"/>
    <cellStyle name="Input 6 4 2" xfId="28014"/>
    <cellStyle name="Input 6 4 2 2" xfId="28015"/>
    <cellStyle name="Input 6 4 3" xfId="28016"/>
    <cellStyle name="Input 6 4 3 2" xfId="28017"/>
    <cellStyle name="Input 6 4 4" xfId="28018"/>
    <cellStyle name="Input 6 4 4 2" xfId="28019"/>
    <cellStyle name="Input 6 4 5" xfId="28020"/>
    <cellStyle name="Input 6 4 5 2" xfId="28021"/>
    <cellStyle name="Input 6 4 6" xfId="28022"/>
    <cellStyle name="Input 6 4 6 2" xfId="28023"/>
    <cellStyle name="Input 6 4 7" xfId="28024"/>
    <cellStyle name="Input 6 5" xfId="28025"/>
    <cellStyle name="Input 6 5 2" xfId="28026"/>
    <cellStyle name="Input 6 6" xfId="28027"/>
    <cellStyle name="Input 6 6 2" xfId="28028"/>
    <cellStyle name="Input 6 7" xfId="28029"/>
    <cellStyle name="Input 6 7 2" xfId="28030"/>
    <cellStyle name="Input 6 8" xfId="28031"/>
    <cellStyle name="Input 6 8 2" xfId="28032"/>
    <cellStyle name="Input 6 9" xfId="28033"/>
    <cellStyle name="Input 6 9 2" xfId="28034"/>
    <cellStyle name="Input 7" xfId="28035"/>
    <cellStyle name="Input 7 10" xfId="28036"/>
    <cellStyle name="Input 7 11" xfId="28037"/>
    <cellStyle name="Input 7 12" xfId="28038"/>
    <cellStyle name="Input 7 13" xfId="28039"/>
    <cellStyle name="Input 7 14" xfId="28040"/>
    <cellStyle name="Input 7 2" xfId="28041"/>
    <cellStyle name="Input 7 2 10" xfId="28042"/>
    <cellStyle name="Input 7 2 11" xfId="28043"/>
    <cellStyle name="Input 7 2 2" xfId="28044"/>
    <cellStyle name="Input 7 2 2 2" xfId="28045"/>
    <cellStyle name="Input 7 2 3" xfId="28046"/>
    <cellStyle name="Input 7 2 3 2" xfId="28047"/>
    <cellStyle name="Input 7 2 4" xfId="28048"/>
    <cellStyle name="Input 7 2 4 2" xfId="28049"/>
    <cellStyle name="Input 7 2 5" xfId="28050"/>
    <cellStyle name="Input 7 2 5 2" xfId="28051"/>
    <cellStyle name="Input 7 2 6" xfId="28052"/>
    <cellStyle name="Input 7 2 6 2" xfId="28053"/>
    <cellStyle name="Input 7 2 7" xfId="28054"/>
    <cellStyle name="Input 7 2 8" xfId="28055"/>
    <cellStyle name="Input 7 2 9" xfId="28056"/>
    <cellStyle name="Input 7 3" xfId="28057"/>
    <cellStyle name="Input 7 3 10" xfId="28058"/>
    <cellStyle name="Input 7 3 11" xfId="28059"/>
    <cellStyle name="Input 7 3 2" xfId="28060"/>
    <cellStyle name="Input 7 3 2 2" xfId="28061"/>
    <cellStyle name="Input 7 3 3" xfId="28062"/>
    <cellStyle name="Input 7 3 3 2" xfId="28063"/>
    <cellStyle name="Input 7 3 4" xfId="28064"/>
    <cellStyle name="Input 7 3 4 2" xfId="28065"/>
    <cellStyle name="Input 7 3 5" xfId="28066"/>
    <cellStyle name="Input 7 3 5 2" xfId="28067"/>
    <cellStyle name="Input 7 3 6" xfId="28068"/>
    <cellStyle name="Input 7 3 6 2" xfId="28069"/>
    <cellStyle name="Input 7 3 7" xfId="28070"/>
    <cellStyle name="Input 7 3 8" xfId="28071"/>
    <cellStyle name="Input 7 3 9" xfId="28072"/>
    <cellStyle name="Input 7 4" xfId="28073"/>
    <cellStyle name="Input 7 4 2" xfId="28074"/>
    <cellStyle name="Input 7 4 2 2" xfId="28075"/>
    <cellStyle name="Input 7 4 3" xfId="28076"/>
    <cellStyle name="Input 7 4 3 2" xfId="28077"/>
    <cellStyle name="Input 7 4 4" xfId="28078"/>
    <cellStyle name="Input 7 4 4 2" xfId="28079"/>
    <cellStyle name="Input 7 4 5" xfId="28080"/>
    <cellStyle name="Input 7 4 5 2" xfId="28081"/>
    <cellStyle name="Input 7 4 6" xfId="28082"/>
    <cellStyle name="Input 7 4 6 2" xfId="28083"/>
    <cellStyle name="Input 7 4 7" xfId="28084"/>
    <cellStyle name="Input 7 5" xfId="28085"/>
    <cellStyle name="Input 7 5 2" xfId="28086"/>
    <cellStyle name="Input 7 6" xfId="28087"/>
    <cellStyle name="Input 7 6 2" xfId="28088"/>
    <cellStyle name="Input 7 7" xfId="28089"/>
    <cellStyle name="Input 7 7 2" xfId="28090"/>
    <cellStyle name="Input 7 8" xfId="28091"/>
    <cellStyle name="Input 7 8 2" xfId="28092"/>
    <cellStyle name="Input 7 9" xfId="28093"/>
    <cellStyle name="Input 7 9 2" xfId="28094"/>
    <cellStyle name="Input 8" xfId="28095"/>
    <cellStyle name="Input 8 10" xfId="28096"/>
    <cellStyle name="Input 8 11" xfId="28097"/>
    <cellStyle name="Input 8 12" xfId="28098"/>
    <cellStyle name="Input 8 13" xfId="28099"/>
    <cellStyle name="Input 8 14" xfId="28100"/>
    <cellStyle name="Input 8 2" xfId="28101"/>
    <cellStyle name="Input 8 2 10" xfId="28102"/>
    <cellStyle name="Input 8 2 11" xfId="28103"/>
    <cellStyle name="Input 8 2 2" xfId="28104"/>
    <cellStyle name="Input 8 2 2 2" xfId="28105"/>
    <cellStyle name="Input 8 2 3" xfId="28106"/>
    <cellStyle name="Input 8 2 3 2" xfId="28107"/>
    <cellStyle name="Input 8 2 4" xfId="28108"/>
    <cellStyle name="Input 8 2 4 2" xfId="28109"/>
    <cellStyle name="Input 8 2 5" xfId="28110"/>
    <cellStyle name="Input 8 2 5 2" xfId="28111"/>
    <cellStyle name="Input 8 2 6" xfId="28112"/>
    <cellStyle name="Input 8 2 6 2" xfId="28113"/>
    <cellStyle name="Input 8 2 7" xfId="28114"/>
    <cellStyle name="Input 8 2 8" xfId="28115"/>
    <cellStyle name="Input 8 2 9" xfId="28116"/>
    <cellStyle name="Input 8 3" xfId="28117"/>
    <cellStyle name="Input 8 3 10" xfId="28118"/>
    <cellStyle name="Input 8 3 11" xfId="28119"/>
    <cellStyle name="Input 8 3 2" xfId="28120"/>
    <cellStyle name="Input 8 3 2 2" xfId="28121"/>
    <cellStyle name="Input 8 3 3" xfId="28122"/>
    <cellStyle name="Input 8 3 3 2" xfId="28123"/>
    <cellStyle name="Input 8 3 4" xfId="28124"/>
    <cellStyle name="Input 8 3 4 2" xfId="28125"/>
    <cellStyle name="Input 8 3 5" xfId="28126"/>
    <cellStyle name="Input 8 3 5 2" xfId="28127"/>
    <cellStyle name="Input 8 3 6" xfId="28128"/>
    <cellStyle name="Input 8 3 6 2" xfId="28129"/>
    <cellStyle name="Input 8 3 7" xfId="28130"/>
    <cellStyle name="Input 8 3 8" xfId="28131"/>
    <cellStyle name="Input 8 3 9" xfId="28132"/>
    <cellStyle name="Input 8 4" xfId="28133"/>
    <cellStyle name="Input 8 4 2" xfId="28134"/>
    <cellStyle name="Input 8 4 2 2" xfId="28135"/>
    <cellStyle name="Input 8 4 3" xfId="28136"/>
    <cellStyle name="Input 8 4 3 2" xfId="28137"/>
    <cellStyle name="Input 8 4 4" xfId="28138"/>
    <cellStyle name="Input 8 4 4 2" xfId="28139"/>
    <cellStyle name="Input 8 4 5" xfId="28140"/>
    <cellStyle name="Input 8 4 5 2" xfId="28141"/>
    <cellStyle name="Input 8 4 6" xfId="28142"/>
    <cellStyle name="Input 8 4 6 2" xfId="28143"/>
    <cellStyle name="Input 8 4 7" xfId="28144"/>
    <cellStyle name="Input 8 5" xfId="28145"/>
    <cellStyle name="Input 8 5 2" xfId="28146"/>
    <cellStyle name="Input 8 6" xfId="28147"/>
    <cellStyle name="Input 8 6 2" xfId="28148"/>
    <cellStyle name="Input 8 7" xfId="28149"/>
    <cellStyle name="Input 8 7 2" xfId="28150"/>
    <cellStyle name="Input 8 8" xfId="28151"/>
    <cellStyle name="Input 8 8 2" xfId="28152"/>
    <cellStyle name="Input 8 9" xfId="28153"/>
    <cellStyle name="Input 8 9 2" xfId="28154"/>
    <cellStyle name="Input 9" xfId="28155"/>
    <cellStyle name="Input 9 10" xfId="28156"/>
    <cellStyle name="Input 9 2" xfId="28157"/>
    <cellStyle name="Input 9 2 2" xfId="28158"/>
    <cellStyle name="Input 9 2 2 2" xfId="28159"/>
    <cellStyle name="Input 9 2 3" xfId="28160"/>
    <cellStyle name="Input 9 2 3 2" xfId="28161"/>
    <cellStyle name="Input 9 2 4" xfId="28162"/>
    <cellStyle name="Input 9 2 4 2" xfId="28163"/>
    <cellStyle name="Input 9 2 5" xfId="28164"/>
    <cellStyle name="Input 9 2 5 2" xfId="28165"/>
    <cellStyle name="Input 9 2 6" xfId="28166"/>
    <cellStyle name="Input 9 2 6 2" xfId="28167"/>
    <cellStyle name="Input 9 2 7" xfId="28168"/>
    <cellStyle name="Input 9 3" xfId="28169"/>
    <cellStyle name="Input 9 3 2" xfId="28170"/>
    <cellStyle name="Input 9 3 2 2" xfId="28171"/>
    <cellStyle name="Input 9 3 3" xfId="28172"/>
    <cellStyle name="Input 9 3 3 2" xfId="28173"/>
    <cellStyle name="Input 9 3 4" xfId="28174"/>
    <cellStyle name="Input 9 3 4 2" xfId="28175"/>
    <cellStyle name="Input 9 3 5" xfId="28176"/>
    <cellStyle name="Input 9 3 5 2" xfId="28177"/>
    <cellStyle name="Input 9 3 6" xfId="28178"/>
    <cellStyle name="Input 9 3 6 2" xfId="28179"/>
    <cellStyle name="Input 9 3 7" xfId="28180"/>
    <cellStyle name="Input 9 4" xfId="28181"/>
    <cellStyle name="Input 9 4 2" xfId="28182"/>
    <cellStyle name="Input 9 4 2 2" xfId="28183"/>
    <cellStyle name="Input 9 4 3" xfId="28184"/>
    <cellStyle name="Input 9 4 3 2" xfId="28185"/>
    <cellStyle name="Input 9 4 4" xfId="28186"/>
    <cellStyle name="Input 9 4 4 2" xfId="28187"/>
    <cellStyle name="Input 9 4 5" xfId="28188"/>
    <cellStyle name="Input 9 4 5 2" xfId="28189"/>
    <cellStyle name="Input 9 4 6" xfId="28190"/>
    <cellStyle name="Input 9 4 6 2" xfId="28191"/>
    <cellStyle name="Input 9 4 7" xfId="28192"/>
    <cellStyle name="Input 9 5" xfId="28193"/>
    <cellStyle name="Input 9 5 2" xfId="28194"/>
    <cellStyle name="Input 9 6" xfId="28195"/>
    <cellStyle name="Input 9 6 2" xfId="28196"/>
    <cellStyle name="Input 9 7" xfId="28197"/>
    <cellStyle name="Input 9 7 2" xfId="28198"/>
    <cellStyle name="Input 9 8" xfId="28199"/>
    <cellStyle name="Input 9 8 2" xfId="28200"/>
    <cellStyle name="Input 9 9" xfId="28201"/>
    <cellStyle name="Input 9 9 2" xfId="28202"/>
    <cellStyle name="Linked Cell 10" xfId="28203"/>
    <cellStyle name="Linked Cell 10 2" xfId="28204"/>
    <cellStyle name="Linked Cell 10 3" xfId="28205"/>
    <cellStyle name="Linked Cell 10 4" xfId="28206"/>
    <cellStyle name="Linked Cell 11" xfId="28207"/>
    <cellStyle name="Linked Cell 11 2" xfId="28208"/>
    <cellStyle name="Linked Cell 11 3" xfId="28209"/>
    <cellStyle name="Linked Cell 11 4" xfId="28210"/>
    <cellStyle name="Linked Cell 12" xfId="28211"/>
    <cellStyle name="Linked Cell 12 2" xfId="28212"/>
    <cellStyle name="Linked Cell 12 3" xfId="28213"/>
    <cellStyle name="Linked Cell 12 4" xfId="28214"/>
    <cellStyle name="Linked Cell 13" xfId="28215"/>
    <cellStyle name="Linked Cell 13 2" xfId="28216"/>
    <cellStyle name="Linked Cell 13 3" xfId="28217"/>
    <cellStyle name="Linked Cell 13 4" xfId="28218"/>
    <cellStyle name="Linked Cell 14" xfId="28219"/>
    <cellStyle name="Linked Cell 14 2" xfId="28220"/>
    <cellStyle name="Linked Cell 14 3" xfId="28221"/>
    <cellStyle name="Linked Cell 14 4" xfId="28222"/>
    <cellStyle name="Linked Cell 15" xfId="28223"/>
    <cellStyle name="Linked Cell 15 2" xfId="28224"/>
    <cellStyle name="Linked Cell 15 3" xfId="28225"/>
    <cellStyle name="Linked Cell 15 4" xfId="28226"/>
    <cellStyle name="Linked Cell 16" xfId="28227"/>
    <cellStyle name="Linked Cell 16 2" xfId="28228"/>
    <cellStyle name="Linked Cell 16 3" xfId="28229"/>
    <cellStyle name="Linked Cell 16 4" xfId="28230"/>
    <cellStyle name="Linked Cell 17" xfId="28231"/>
    <cellStyle name="Linked Cell 17 2" xfId="28232"/>
    <cellStyle name="Linked Cell 17 3" xfId="28233"/>
    <cellStyle name="Linked Cell 17 4" xfId="28234"/>
    <cellStyle name="Linked Cell 18" xfId="28235"/>
    <cellStyle name="Linked Cell 18 2" xfId="28236"/>
    <cellStyle name="Linked Cell 18 3" xfId="28237"/>
    <cellStyle name="Linked Cell 18 4" xfId="28238"/>
    <cellStyle name="Linked Cell 19" xfId="28239"/>
    <cellStyle name="Linked Cell 19 2" xfId="28240"/>
    <cellStyle name="Linked Cell 19 3" xfId="28241"/>
    <cellStyle name="Linked Cell 19 4" xfId="28242"/>
    <cellStyle name="Linked Cell 2" xfId="28243"/>
    <cellStyle name="Linked Cell 2 10" xfId="28244"/>
    <cellStyle name="Linked Cell 2 10 2" xfId="28245"/>
    <cellStyle name="Linked Cell 2 10 2 2" xfId="28246"/>
    <cellStyle name="Linked Cell 2 10 2 3" xfId="28247"/>
    <cellStyle name="Linked Cell 2 10 2 4" xfId="28248"/>
    <cellStyle name="Linked Cell 2 10 2 5" xfId="28249"/>
    <cellStyle name="Linked Cell 2 10 2 6" xfId="28250"/>
    <cellStyle name="Linked Cell 2 10 2 7" xfId="28251"/>
    <cellStyle name="Linked Cell 2 10 3" xfId="28252"/>
    <cellStyle name="Linked Cell 2 10 4" xfId="28253"/>
    <cellStyle name="Linked Cell 2 10 5" xfId="28254"/>
    <cellStyle name="Linked Cell 2 10 6" xfId="28255"/>
    <cellStyle name="Linked Cell 2 10 7" xfId="28256"/>
    <cellStyle name="Linked Cell 2 10 8" xfId="28257"/>
    <cellStyle name="Linked Cell 2 11" xfId="28258"/>
    <cellStyle name="Linked Cell 2 11 2" xfId="28259"/>
    <cellStyle name="Linked Cell 2 11 3" xfId="28260"/>
    <cellStyle name="Linked Cell 2 11 4" xfId="28261"/>
    <cellStyle name="Linked Cell 2 12" xfId="28262"/>
    <cellStyle name="Linked Cell 2 13" xfId="28263"/>
    <cellStyle name="Linked Cell 2 14" xfId="28264"/>
    <cellStyle name="Linked Cell 2 15" xfId="28265"/>
    <cellStyle name="Linked Cell 2 16" xfId="28266"/>
    <cellStyle name="Linked Cell 2 17" xfId="28267"/>
    <cellStyle name="Linked Cell 2 18" xfId="28268"/>
    <cellStyle name="Linked Cell 2 19" xfId="28269"/>
    <cellStyle name="Linked Cell 2 2" xfId="28270"/>
    <cellStyle name="Linked Cell 2 20" xfId="28271"/>
    <cellStyle name="Linked Cell 2 21" xfId="28272"/>
    <cellStyle name="Linked Cell 2 22" xfId="28273"/>
    <cellStyle name="Linked Cell 2 3" xfId="28274"/>
    <cellStyle name="Linked Cell 2 4" xfId="28275"/>
    <cellStyle name="Linked Cell 2 5" xfId="28276"/>
    <cellStyle name="Linked Cell 2 6" xfId="28277"/>
    <cellStyle name="Linked Cell 2 7" xfId="28278"/>
    <cellStyle name="Linked Cell 2 8" xfId="28279"/>
    <cellStyle name="Linked Cell 2 8 2" xfId="28280"/>
    <cellStyle name="Linked Cell 2 8 2 2" xfId="28281"/>
    <cellStyle name="Linked Cell 2 8 2 3" xfId="28282"/>
    <cellStyle name="Linked Cell 2 8 2 4" xfId="28283"/>
    <cellStyle name="Linked Cell 2 8 2 5" xfId="28284"/>
    <cellStyle name="Linked Cell 2 8 2 6" xfId="28285"/>
    <cellStyle name="Linked Cell 2 8 2 7" xfId="28286"/>
    <cellStyle name="Linked Cell 2 8 3" xfId="28287"/>
    <cellStyle name="Linked Cell 2 8 4" xfId="28288"/>
    <cellStyle name="Linked Cell 2 8 5" xfId="28289"/>
    <cellStyle name="Linked Cell 2 8 6" xfId="28290"/>
    <cellStyle name="Linked Cell 2 8 7" xfId="28291"/>
    <cellStyle name="Linked Cell 2 8 8" xfId="28292"/>
    <cellStyle name="Linked Cell 2 9" xfId="28293"/>
    <cellStyle name="Linked Cell 2 9 2" xfId="28294"/>
    <cellStyle name="Linked Cell 2 9 2 2" xfId="28295"/>
    <cellStyle name="Linked Cell 2 9 2 3" xfId="28296"/>
    <cellStyle name="Linked Cell 2 9 2 4" xfId="28297"/>
    <cellStyle name="Linked Cell 2 9 2 5" xfId="28298"/>
    <cellStyle name="Linked Cell 2 9 2 6" xfId="28299"/>
    <cellStyle name="Linked Cell 2 9 2 7" xfId="28300"/>
    <cellStyle name="Linked Cell 2 9 3" xfId="28301"/>
    <cellStyle name="Linked Cell 2 9 4" xfId="28302"/>
    <cellStyle name="Linked Cell 2 9 5" xfId="28303"/>
    <cellStyle name="Linked Cell 2 9 6" xfId="28304"/>
    <cellStyle name="Linked Cell 2 9 7" xfId="28305"/>
    <cellStyle name="Linked Cell 2 9 8" xfId="28306"/>
    <cellStyle name="Linked Cell 20" xfId="28307"/>
    <cellStyle name="Linked Cell 20 2" xfId="28308"/>
    <cellStyle name="Linked Cell 20 3" xfId="28309"/>
    <cellStyle name="Linked Cell 20 4" xfId="28310"/>
    <cellStyle name="Linked Cell 21" xfId="28311"/>
    <cellStyle name="Linked Cell 21 2" xfId="28312"/>
    <cellStyle name="Linked Cell 21 3" xfId="28313"/>
    <cellStyle name="Linked Cell 21 4" xfId="28314"/>
    <cellStyle name="Linked Cell 22" xfId="28315"/>
    <cellStyle name="Linked Cell 22 2" xfId="28316"/>
    <cellStyle name="Linked Cell 22 3" xfId="28317"/>
    <cellStyle name="Linked Cell 22 4" xfId="28318"/>
    <cellStyle name="Linked Cell 23" xfId="28319"/>
    <cellStyle name="Linked Cell 23 2" xfId="28320"/>
    <cellStyle name="Linked Cell 23 3" xfId="28321"/>
    <cellStyle name="Linked Cell 23 4" xfId="28322"/>
    <cellStyle name="Linked Cell 24" xfId="28323"/>
    <cellStyle name="Linked Cell 24 2" xfId="28324"/>
    <cellStyle name="Linked Cell 24 3" xfId="28325"/>
    <cellStyle name="Linked Cell 24 4" xfId="28326"/>
    <cellStyle name="Linked Cell 25" xfId="28327"/>
    <cellStyle name="Linked Cell 25 2" xfId="28328"/>
    <cellStyle name="Linked Cell 25 3" xfId="28329"/>
    <cellStyle name="Linked Cell 25 4" xfId="28330"/>
    <cellStyle name="Linked Cell 26" xfId="28331"/>
    <cellStyle name="Linked Cell 26 2" xfId="28332"/>
    <cellStyle name="Linked Cell 26 3" xfId="28333"/>
    <cellStyle name="Linked Cell 26 4" xfId="28334"/>
    <cellStyle name="Linked Cell 27" xfId="28335"/>
    <cellStyle name="Linked Cell 27 2" xfId="28336"/>
    <cellStyle name="Linked Cell 27 3" xfId="28337"/>
    <cellStyle name="Linked Cell 27 4" xfId="28338"/>
    <cellStyle name="Linked Cell 28" xfId="28339"/>
    <cellStyle name="Linked Cell 28 2" xfId="28340"/>
    <cellStyle name="Linked Cell 28 3" xfId="28341"/>
    <cellStyle name="Linked Cell 28 4" xfId="28342"/>
    <cellStyle name="Linked Cell 29" xfId="28343"/>
    <cellStyle name="Linked Cell 29 2" xfId="28344"/>
    <cellStyle name="Linked Cell 29 3" xfId="28345"/>
    <cellStyle name="Linked Cell 29 4" xfId="28346"/>
    <cellStyle name="Linked Cell 3" xfId="28347"/>
    <cellStyle name="Linked Cell 3 2" xfId="28348"/>
    <cellStyle name="Linked Cell 3 2 2" xfId="28349"/>
    <cellStyle name="Linked Cell 3 2 2 2" xfId="28350"/>
    <cellStyle name="Linked Cell 3 2 2 2 2" xfId="28351"/>
    <cellStyle name="Linked Cell 3 2 2 2 3" xfId="28352"/>
    <cellStyle name="Linked Cell 3 2 2 2 4" xfId="28353"/>
    <cellStyle name="Linked Cell 3 2 2 2 5" xfId="28354"/>
    <cellStyle name="Linked Cell 3 2 2 2 6" xfId="28355"/>
    <cellStyle name="Linked Cell 3 2 2 2 7" xfId="28356"/>
    <cellStyle name="Linked Cell 3 2 2 3" xfId="28357"/>
    <cellStyle name="Linked Cell 3 2 2 4" xfId="28358"/>
    <cellStyle name="Linked Cell 3 2 2 5" xfId="28359"/>
    <cellStyle name="Linked Cell 3 2 2 6" xfId="28360"/>
    <cellStyle name="Linked Cell 3 2 2 7" xfId="28361"/>
    <cellStyle name="Linked Cell 3 2 2 8" xfId="28362"/>
    <cellStyle name="Linked Cell 3 2 3" xfId="28363"/>
    <cellStyle name="Linked Cell 3 2 4" xfId="28364"/>
    <cellStyle name="Linked Cell 3 2 5" xfId="28365"/>
    <cellStyle name="Linked Cell 3 2 6" xfId="28366"/>
    <cellStyle name="Linked Cell 3 2 7" xfId="28367"/>
    <cellStyle name="Linked Cell 3 2 8" xfId="28368"/>
    <cellStyle name="Linked Cell 3 3" xfId="28369"/>
    <cellStyle name="Linked Cell 3 4" xfId="28370"/>
    <cellStyle name="Linked Cell 3 4 2" xfId="28371"/>
    <cellStyle name="Linked Cell 3 4 3" xfId="28372"/>
    <cellStyle name="Linked Cell 3 5" xfId="28373"/>
    <cellStyle name="Linked Cell 3 6" xfId="28374"/>
    <cellStyle name="Linked Cell 3 7" xfId="28375"/>
    <cellStyle name="Linked Cell 30" xfId="28376"/>
    <cellStyle name="Linked Cell 30 2" xfId="28377"/>
    <cellStyle name="Linked Cell 30 3" xfId="28378"/>
    <cellStyle name="Linked Cell 30 4" xfId="28379"/>
    <cellStyle name="Linked Cell 31" xfId="28380"/>
    <cellStyle name="Linked Cell 32" xfId="28381"/>
    <cellStyle name="Linked Cell 33" xfId="34271"/>
    <cellStyle name="Linked Cell 4" xfId="28382"/>
    <cellStyle name="Linked Cell 4 2" xfId="28383"/>
    <cellStyle name="Linked Cell 4 2 2" xfId="28384"/>
    <cellStyle name="Linked Cell 4 2 3" xfId="28385"/>
    <cellStyle name="Linked Cell 4 2 4" xfId="28386"/>
    <cellStyle name="Linked Cell 4 2 5" xfId="28387"/>
    <cellStyle name="Linked Cell 4 2 6" xfId="28388"/>
    <cellStyle name="Linked Cell 4 2 7" xfId="28389"/>
    <cellStyle name="Linked Cell 4 3" xfId="28390"/>
    <cellStyle name="Linked Cell 4 3 2" xfId="28391"/>
    <cellStyle name="Linked Cell 4 3 3" xfId="28392"/>
    <cellStyle name="Linked Cell 4 3 4" xfId="28393"/>
    <cellStyle name="Linked Cell 4 3 5" xfId="28394"/>
    <cellStyle name="Linked Cell 4 3 6" xfId="28395"/>
    <cellStyle name="Linked Cell 4 3 7" xfId="28396"/>
    <cellStyle name="Linked Cell 4 4" xfId="28397"/>
    <cellStyle name="Linked Cell 4 5" xfId="28398"/>
    <cellStyle name="Linked Cell 4 6" xfId="28399"/>
    <cellStyle name="Linked Cell 4 7" xfId="28400"/>
    <cellStyle name="Linked Cell 4 8" xfId="28401"/>
    <cellStyle name="Linked Cell 4 9" xfId="28402"/>
    <cellStyle name="Linked Cell 5" xfId="28403"/>
    <cellStyle name="Linked Cell 5 2" xfId="28404"/>
    <cellStyle name="Linked Cell 5 2 2" xfId="28405"/>
    <cellStyle name="Linked Cell 5 2 3" xfId="28406"/>
    <cellStyle name="Linked Cell 5 2 4" xfId="28407"/>
    <cellStyle name="Linked Cell 5 2 5" xfId="28408"/>
    <cellStyle name="Linked Cell 5 2 6" xfId="28409"/>
    <cellStyle name="Linked Cell 5 2 7" xfId="28410"/>
    <cellStyle name="Linked Cell 5 3" xfId="28411"/>
    <cellStyle name="Linked Cell 5 3 2" xfId="28412"/>
    <cellStyle name="Linked Cell 5 3 3" xfId="28413"/>
    <cellStyle name="Linked Cell 5 3 4" xfId="28414"/>
    <cellStyle name="Linked Cell 5 3 5" xfId="28415"/>
    <cellStyle name="Linked Cell 5 3 6" xfId="28416"/>
    <cellStyle name="Linked Cell 5 3 7" xfId="28417"/>
    <cellStyle name="Linked Cell 5 4" xfId="28418"/>
    <cellStyle name="Linked Cell 5 5" xfId="28419"/>
    <cellStyle name="Linked Cell 5 6" xfId="28420"/>
    <cellStyle name="Linked Cell 5 7" xfId="28421"/>
    <cellStyle name="Linked Cell 5 8" xfId="28422"/>
    <cellStyle name="Linked Cell 5 9" xfId="28423"/>
    <cellStyle name="Linked Cell 6" xfId="28424"/>
    <cellStyle name="Linked Cell 6 2" xfId="28425"/>
    <cellStyle name="Linked Cell 6 2 2" xfId="28426"/>
    <cellStyle name="Linked Cell 6 2 3" xfId="28427"/>
    <cellStyle name="Linked Cell 6 2 4" xfId="28428"/>
    <cellStyle name="Linked Cell 6 2 5" xfId="28429"/>
    <cellStyle name="Linked Cell 6 2 6" xfId="28430"/>
    <cellStyle name="Linked Cell 6 2 7" xfId="28431"/>
    <cellStyle name="Linked Cell 6 3" xfId="28432"/>
    <cellStyle name="Linked Cell 6 3 2" xfId="28433"/>
    <cellStyle name="Linked Cell 6 3 3" xfId="28434"/>
    <cellStyle name="Linked Cell 6 3 4" xfId="28435"/>
    <cellStyle name="Linked Cell 6 3 5" xfId="28436"/>
    <cellStyle name="Linked Cell 6 3 6" xfId="28437"/>
    <cellStyle name="Linked Cell 6 3 7" xfId="28438"/>
    <cellStyle name="Linked Cell 6 4" xfId="28439"/>
    <cellStyle name="Linked Cell 6 5" xfId="28440"/>
    <cellStyle name="Linked Cell 6 6" xfId="28441"/>
    <cellStyle name="Linked Cell 6 7" xfId="28442"/>
    <cellStyle name="Linked Cell 6 8" xfId="28443"/>
    <cellStyle name="Linked Cell 6 9" xfId="28444"/>
    <cellStyle name="Linked Cell 7" xfId="28445"/>
    <cellStyle name="Linked Cell 7 2" xfId="28446"/>
    <cellStyle name="Linked Cell 7 2 2" xfId="28447"/>
    <cellStyle name="Linked Cell 7 2 3" xfId="28448"/>
    <cellStyle name="Linked Cell 7 2 4" xfId="28449"/>
    <cellStyle name="Linked Cell 7 2 5" xfId="28450"/>
    <cellStyle name="Linked Cell 7 2 6" xfId="28451"/>
    <cellStyle name="Linked Cell 7 2 7" xfId="28452"/>
    <cellStyle name="Linked Cell 7 3" xfId="28453"/>
    <cellStyle name="Linked Cell 7 3 2" xfId="28454"/>
    <cellStyle name="Linked Cell 7 3 3" xfId="28455"/>
    <cellStyle name="Linked Cell 7 3 4" xfId="28456"/>
    <cellStyle name="Linked Cell 7 3 5" xfId="28457"/>
    <cellStyle name="Linked Cell 7 3 6" xfId="28458"/>
    <cellStyle name="Linked Cell 7 3 7" xfId="28459"/>
    <cellStyle name="Linked Cell 7 4" xfId="28460"/>
    <cellStyle name="Linked Cell 7 5" xfId="28461"/>
    <cellStyle name="Linked Cell 7 6" xfId="28462"/>
    <cellStyle name="Linked Cell 7 7" xfId="28463"/>
    <cellStyle name="Linked Cell 7 8" xfId="28464"/>
    <cellStyle name="Linked Cell 7 9" xfId="28465"/>
    <cellStyle name="Linked Cell 8" xfId="28466"/>
    <cellStyle name="Linked Cell 8 2" xfId="28467"/>
    <cellStyle name="Linked Cell 8 2 2" xfId="28468"/>
    <cellStyle name="Linked Cell 8 2 3" xfId="28469"/>
    <cellStyle name="Linked Cell 8 2 4" xfId="28470"/>
    <cellStyle name="Linked Cell 8 2 5" xfId="28471"/>
    <cellStyle name="Linked Cell 8 2 6" xfId="28472"/>
    <cellStyle name="Linked Cell 8 2 7" xfId="28473"/>
    <cellStyle name="Linked Cell 8 3" xfId="28474"/>
    <cellStyle name="Linked Cell 8 3 2" xfId="28475"/>
    <cellStyle name="Linked Cell 8 3 3" xfId="28476"/>
    <cellStyle name="Linked Cell 8 3 4" xfId="28477"/>
    <cellStyle name="Linked Cell 8 3 5" xfId="28478"/>
    <cellStyle name="Linked Cell 8 3 6" xfId="28479"/>
    <cellStyle name="Linked Cell 8 3 7" xfId="28480"/>
    <cellStyle name="Linked Cell 8 4" xfId="28481"/>
    <cellStyle name="Linked Cell 8 5" xfId="28482"/>
    <cellStyle name="Linked Cell 8 6" xfId="28483"/>
    <cellStyle name="Linked Cell 8 7" xfId="28484"/>
    <cellStyle name="Linked Cell 8 8" xfId="28485"/>
    <cellStyle name="Linked Cell 8 9" xfId="28486"/>
    <cellStyle name="Linked Cell 9" xfId="28487"/>
    <cellStyle name="Linked Cell 9 2" xfId="28488"/>
    <cellStyle name="Linked Cell 9 3" xfId="28489"/>
    <cellStyle name="Linked Cell 9 4" xfId="28490"/>
    <cellStyle name="Neutral 10" xfId="28491"/>
    <cellStyle name="Neutral 10 2" xfId="28492"/>
    <cellStyle name="Neutral 10 3" xfId="28493"/>
    <cellStyle name="Neutral 10 4" xfId="28494"/>
    <cellStyle name="Neutral 11" xfId="28495"/>
    <cellStyle name="Neutral 11 2" xfId="28496"/>
    <cellStyle name="Neutral 11 3" xfId="28497"/>
    <cellStyle name="Neutral 11 4" xfId="28498"/>
    <cellStyle name="Neutral 12" xfId="28499"/>
    <cellStyle name="Neutral 12 2" xfId="28500"/>
    <cellStyle name="Neutral 12 3" xfId="28501"/>
    <cellStyle name="Neutral 12 4" xfId="28502"/>
    <cellStyle name="Neutral 13" xfId="28503"/>
    <cellStyle name="Neutral 13 2" xfId="28504"/>
    <cellStyle name="Neutral 13 3" xfId="28505"/>
    <cellStyle name="Neutral 13 4" xfId="28506"/>
    <cellStyle name="Neutral 14" xfId="28507"/>
    <cellStyle name="Neutral 14 2" xfId="28508"/>
    <cellStyle name="Neutral 14 3" xfId="28509"/>
    <cellStyle name="Neutral 14 4" xfId="28510"/>
    <cellStyle name="Neutral 15" xfId="28511"/>
    <cellStyle name="Neutral 15 2" xfId="28512"/>
    <cellStyle name="Neutral 15 3" xfId="28513"/>
    <cellStyle name="Neutral 15 4" xfId="28514"/>
    <cellStyle name="Neutral 16" xfId="28515"/>
    <cellStyle name="Neutral 16 2" xfId="28516"/>
    <cellStyle name="Neutral 16 3" xfId="28517"/>
    <cellStyle name="Neutral 16 4" xfId="28518"/>
    <cellStyle name="Neutral 17" xfId="28519"/>
    <cellStyle name="Neutral 17 2" xfId="28520"/>
    <cellStyle name="Neutral 17 3" xfId="28521"/>
    <cellStyle name="Neutral 17 4" xfId="28522"/>
    <cellStyle name="Neutral 18" xfId="28523"/>
    <cellStyle name="Neutral 18 2" xfId="28524"/>
    <cellStyle name="Neutral 18 3" xfId="28525"/>
    <cellStyle name="Neutral 18 4" xfId="28526"/>
    <cellStyle name="Neutral 19" xfId="28527"/>
    <cellStyle name="Neutral 19 2" xfId="28528"/>
    <cellStyle name="Neutral 19 3" xfId="28529"/>
    <cellStyle name="Neutral 19 4" xfId="28530"/>
    <cellStyle name="Neutral 2" xfId="28531"/>
    <cellStyle name="Neutral 2 10" xfId="28532"/>
    <cellStyle name="Neutral 2 10 2" xfId="28533"/>
    <cellStyle name="Neutral 2 10 2 2" xfId="28534"/>
    <cellStyle name="Neutral 2 10 2 3" xfId="28535"/>
    <cellStyle name="Neutral 2 10 2 4" xfId="28536"/>
    <cellStyle name="Neutral 2 10 2 5" xfId="28537"/>
    <cellStyle name="Neutral 2 10 2 6" xfId="28538"/>
    <cellStyle name="Neutral 2 10 2 7" xfId="28539"/>
    <cellStyle name="Neutral 2 10 3" xfId="28540"/>
    <cellStyle name="Neutral 2 10 4" xfId="28541"/>
    <cellStyle name="Neutral 2 10 5" xfId="28542"/>
    <cellStyle name="Neutral 2 10 6" xfId="28543"/>
    <cellStyle name="Neutral 2 10 7" xfId="28544"/>
    <cellStyle name="Neutral 2 10 8" xfId="28545"/>
    <cellStyle name="Neutral 2 11" xfId="28546"/>
    <cellStyle name="Neutral 2 11 2" xfId="28547"/>
    <cellStyle name="Neutral 2 11 3" xfId="28548"/>
    <cellStyle name="Neutral 2 11 4" xfId="28549"/>
    <cellStyle name="Neutral 2 12" xfId="28550"/>
    <cellStyle name="Neutral 2 13" xfId="28551"/>
    <cellStyle name="Neutral 2 14" xfId="28552"/>
    <cellStyle name="Neutral 2 15" xfId="28553"/>
    <cellStyle name="Neutral 2 16" xfId="28554"/>
    <cellStyle name="Neutral 2 17" xfId="28555"/>
    <cellStyle name="Neutral 2 18" xfId="28556"/>
    <cellStyle name="Neutral 2 19" xfId="28557"/>
    <cellStyle name="Neutral 2 2" xfId="28558"/>
    <cellStyle name="Neutral 2 20" xfId="28559"/>
    <cellStyle name="Neutral 2 21" xfId="28560"/>
    <cellStyle name="Neutral 2 22" xfId="28561"/>
    <cellStyle name="Neutral 2 3" xfId="28562"/>
    <cellStyle name="Neutral 2 4" xfId="28563"/>
    <cellStyle name="Neutral 2 5" xfId="28564"/>
    <cellStyle name="Neutral 2 6" xfId="28565"/>
    <cellStyle name="Neutral 2 7" xfId="28566"/>
    <cellStyle name="Neutral 2 8" xfId="28567"/>
    <cellStyle name="Neutral 2 8 2" xfId="28568"/>
    <cellStyle name="Neutral 2 8 2 2" xfId="28569"/>
    <cellStyle name="Neutral 2 8 2 3" xfId="28570"/>
    <cellStyle name="Neutral 2 8 2 4" xfId="28571"/>
    <cellStyle name="Neutral 2 8 2 5" xfId="28572"/>
    <cellStyle name="Neutral 2 8 2 6" xfId="28573"/>
    <cellStyle name="Neutral 2 8 2 7" xfId="28574"/>
    <cellStyle name="Neutral 2 8 3" xfId="28575"/>
    <cellStyle name="Neutral 2 8 4" xfId="28576"/>
    <cellStyle name="Neutral 2 8 5" xfId="28577"/>
    <cellStyle name="Neutral 2 8 6" xfId="28578"/>
    <cellStyle name="Neutral 2 8 7" xfId="28579"/>
    <cellStyle name="Neutral 2 8 8" xfId="28580"/>
    <cellStyle name="Neutral 2 9" xfId="28581"/>
    <cellStyle name="Neutral 2 9 2" xfId="28582"/>
    <cellStyle name="Neutral 2 9 2 2" xfId="28583"/>
    <cellStyle name="Neutral 2 9 2 3" xfId="28584"/>
    <cellStyle name="Neutral 2 9 2 4" xfId="28585"/>
    <cellStyle name="Neutral 2 9 2 5" xfId="28586"/>
    <cellStyle name="Neutral 2 9 2 6" xfId="28587"/>
    <cellStyle name="Neutral 2 9 2 7" xfId="28588"/>
    <cellStyle name="Neutral 2 9 3" xfId="28589"/>
    <cellStyle name="Neutral 2 9 4" xfId="28590"/>
    <cellStyle name="Neutral 2 9 5" xfId="28591"/>
    <cellStyle name="Neutral 2 9 6" xfId="28592"/>
    <cellStyle name="Neutral 2 9 7" xfId="28593"/>
    <cellStyle name="Neutral 2 9 8" xfId="28594"/>
    <cellStyle name="Neutral 20" xfId="28595"/>
    <cellStyle name="Neutral 20 2" xfId="28596"/>
    <cellStyle name="Neutral 20 3" xfId="28597"/>
    <cellStyle name="Neutral 20 4" xfId="28598"/>
    <cellStyle name="Neutral 21" xfId="28599"/>
    <cellStyle name="Neutral 21 2" xfId="28600"/>
    <cellStyle name="Neutral 21 3" xfId="28601"/>
    <cellStyle name="Neutral 21 4" xfId="28602"/>
    <cellStyle name="Neutral 22" xfId="28603"/>
    <cellStyle name="Neutral 22 2" xfId="28604"/>
    <cellStyle name="Neutral 22 3" xfId="28605"/>
    <cellStyle name="Neutral 22 4" xfId="28606"/>
    <cellStyle name="Neutral 23" xfId="28607"/>
    <cellStyle name="Neutral 23 2" xfId="28608"/>
    <cellStyle name="Neutral 23 3" xfId="28609"/>
    <cellStyle name="Neutral 23 4" xfId="28610"/>
    <cellStyle name="Neutral 24" xfId="28611"/>
    <cellStyle name="Neutral 24 2" xfId="28612"/>
    <cellStyle name="Neutral 24 3" xfId="28613"/>
    <cellStyle name="Neutral 24 4" xfId="28614"/>
    <cellStyle name="Neutral 25" xfId="28615"/>
    <cellStyle name="Neutral 25 2" xfId="28616"/>
    <cellStyle name="Neutral 25 3" xfId="28617"/>
    <cellStyle name="Neutral 25 4" xfId="28618"/>
    <cellStyle name="Neutral 26" xfId="28619"/>
    <cellStyle name="Neutral 26 2" xfId="28620"/>
    <cellStyle name="Neutral 26 3" xfId="28621"/>
    <cellStyle name="Neutral 26 4" xfId="28622"/>
    <cellStyle name="Neutral 27" xfId="28623"/>
    <cellStyle name="Neutral 27 2" xfId="28624"/>
    <cellStyle name="Neutral 27 3" xfId="28625"/>
    <cellStyle name="Neutral 27 4" xfId="28626"/>
    <cellStyle name="Neutral 28" xfId="28627"/>
    <cellStyle name="Neutral 28 2" xfId="28628"/>
    <cellStyle name="Neutral 28 3" xfId="28629"/>
    <cellStyle name="Neutral 28 4" xfId="28630"/>
    <cellStyle name="Neutral 29" xfId="28631"/>
    <cellStyle name="Neutral 29 2" xfId="28632"/>
    <cellStyle name="Neutral 29 3" xfId="28633"/>
    <cellStyle name="Neutral 29 4" xfId="28634"/>
    <cellStyle name="Neutral 3" xfId="28635"/>
    <cellStyle name="Neutral 3 2" xfId="28636"/>
    <cellStyle name="Neutral 3 2 2" xfId="28637"/>
    <cellStyle name="Neutral 3 2 2 2" xfId="28638"/>
    <cellStyle name="Neutral 3 2 2 2 2" xfId="28639"/>
    <cellStyle name="Neutral 3 2 2 2 3" xfId="28640"/>
    <cellStyle name="Neutral 3 2 2 2 4" xfId="28641"/>
    <cellStyle name="Neutral 3 2 2 2 5" xfId="28642"/>
    <cellStyle name="Neutral 3 2 2 2 6" xfId="28643"/>
    <cellStyle name="Neutral 3 2 2 2 7" xfId="28644"/>
    <cellStyle name="Neutral 3 2 2 3" xfId="28645"/>
    <cellStyle name="Neutral 3 2 2 4" xfId="28646"/>
    <cellStyle name="Neutral 3 2 2 5" xfId="28647"/>
    <cellStyle name="Neutral 3 2 2 6" xfId="28648"/>
    <cellStyle name="Neutral 3 2 2 7" xfId="28649"/>
    <cellStyle name="Neutral 3 2 2 8" xfId="28650"/>
    <cellStyle name="Neutral 3 2 3" xfId="28651"/>
    <cellStyle name="Neutral 3 2 4" xfId="28652"/>
    <cellStyle name="Neutral 3 2 5" xfId="28653"/>
    <cellStyle name="Neutral 3 2 6" xfId="28654"/>
    <cellStyle name="Neutral 3 2 7" xfId="28655"/>
    <cellStyle name="Neutral 3 2 8" xfId="28656"/>
    <cellStyle name="Neutral 3 3" xfId="28657"/>
    <cellStyle name="Neutral 3 4" xfId="28658"/>
    <cellStyle name="Neutral 3 4 2" xfId="28659"/>
    <cellStyle name="Neutral 3 4 3" xfId="28660"/>
    <cellStyle name="Neutral 3 5" xfId="28661"/>
    <cellStyle name="Neutral 3 6" xfId="28662"/>
    <cellStyle name="Neutral 3 7" xfId="28663"/>
    <cellStyle name="Neutral 30" xfId="28664"/>
    <cellStyle name="Neutral 30 2" xfId="28665"/>
    <cellStyle name="Neutral 30 3" xfId="28666"/>
    <cellStyle name="Neutral 30 4" xfId="28667"/>
    <cellStyle name="Neutral 31" xfId="28668"/>
    <cellStyle name="Neutral 32" xfId="28669"/>
    <cellStyle name="Neutral 33" xfId="34272"/>
    <cellStyle name="Neutral 4" xfId="28670"/>
    <cellStyle name="Neutral 4 2" xfId="28671"/>
    <cellStyle name="Neutral 4 2 2" xfId="28672"/>
    <cellStyle name="Neutral 4 2 3" xfId="28673"/>
    <cellStyle name="Neutral 4 2 4" xfId="28674"/>
    <cellStyle name="Neutral 4 2 5" xfId="28675"/>
    <cellStyle name="Neutral 4 2 6" xfId="28676"/>
    <cellStyle name="Neutral 4 2 7" xfId="28677"/>
    <cellStyle name="Neutral 4 3" xfId="28678"/>
    <cellStyle name="Neutral 4 3 2" xfId="28679"/>
    <cellStyle name="Neutral 4 3 3" xfId="28680"/>
    <cellStyle name="Neutral 4 3 4" xfId="28681"/>
    <cellStyle name="Neutral 4 3 5" xfId="28682"/>
    <cellStyle name="Neutral 4 3 6" xfId="28683"/>
    <cellStyle name="Neutral 4 3 7" xfId="28684"/>
    <cellStyle name="Neutral 4 4" xfId="28685"/>
    <cellStyle name="Neutral 4 5" xfId="28686"/>
    <cellStyle name="Neutral 4 6" xfId="28687"/>
    <cellStyle name="Neutral 4 7" xfId="28688"/>
    <cellStyle name="Neutral 4 8" xfId="28689"/>
    <cellStyle name="Neutral 4 9" xfId="28690"/>
    <cellStyle name="Neutral 5" xfId="28691"/>
    <cellStyle name="Neutral 5 2" xfId="28692"/>
    <cellStyle name="Neutral 5 2 2" xfId="28693"/>
    <cellStyle name="Neutral 5 2 3" xfId="28694"/>
    <cellStyle name="Neutral 5 2 4" xfId="28695"/>
    <cellStyle name="Neutral 5 2 5" xfId="28696"/>
    <cellStyle name="Neutral 5 2 6" xfId="28697"/>
    <cellStyle name="Neutral 5 2 7" xfId="28698"/>
    <cellStyle name="Neutral 5 3" xfId="28699"/>
    <cellStyle name="Neutral 5 3 2" xfId="28700"/>
    <cellStyle name="Neutral 5 3 3" xfId="28701"/>
    <cellStyle name="Neutral 5 3 4" xfId="28702"/>
    <cellStyle name="Neutral 5 3 5" xfId="28703"/>
    <cellStyle name="Neutral 5 3 6" xfId="28704"/>
    <cellStyle name="Neutral 5 3 7" xfId="28705"/>
    <cellStyle name="Neutral 5 4" xfId="28706"/>
    <cellStyle name="Neutral 5 5" xfId="28707"/>
    <cellStyle name="Neutral 5 6" xfId="28708"/>
    <cellStyle name="Neutral 5 7" xfId="28709"/>
    <cellStyle name="Neutral 5 8" xfId="28710"/>
    <cellStyle name="Neutral 5 9" xfId="28711"/>
    <cellStyle name="Neutral 6" xfId="28712"/>
    <cellStyle name="Neutral 6 2" xfId="28713"/>
    <cellStyle name="Neutral 6 2 2" xfId="28714"/>
    <cellStyle name="Neutral 6 2 3" xfId="28715"/>
    <cellStyle name="Neutral 6 2 4" xfId="28716"/>
    <cellStyle name="Neutral 6 2 5" xfId="28717"/>
    <cellStyle name="Neutral 6 2 6" xfId="28718"/>
    <cellStyle name="Neutral 6 2 7" xfId="28719"/>
    <cellStyle name="Neutral 6 3" xfId="28720"/>
    <cellStyle name="Neutral 6 3 2" xfId="28721"/>
    <cellStyle name="Neutral 6 3 3" xfId="28722"/>
    <cellStyle name="Neutral 6 3 4" xfId="28723"/>
    <cellStyle name="Neutral 6 3 5" xfId="28724"/>
    <cellStyle name="Neutral 6 3 6" xfId="28725"/>
    <cellStyle name="Neutral 6 3 7" xfId="28726"/>
    <cellStyle name="Neutral 6 4" xfId="28727"/>
    <cellStyle name="Neutral 6 5" xfId="28728"/>
    <cellStyle name="Neutral 6 6" xfId="28729"/>
    <cellStyle name="Neutral 6 7" xfId="28730"/>
    <cellStyle name="Neutral 6 8" xfId="28731"/>
    <cellStyle name="Neutral 6 9" xfId="28732"/>
    <cellStyle name="Neutral 7" xfId="28733"/>
    <cellStyle name="Neutral 7 2" xfId="28734"/>
    <cellStyle name="Neutral 7 2 2" xfId="28735"/>
    <cellStyle name="Neutral 7 2 3" xfId="28736"/>
    <cellStyle name="Neutral 7 2 4" xfId="28737"/>
    <cellStyle name="Neutral 7 2 5" xfId="28738"/>
    <cellStyle name="Neutral 7 2 6" xfId="28739"/>
    <cellStyle name="Neutral 7 2 7" xfId="28740"/>
    <cellStyle name="Neutral 7 3" xfId="28741"/>
    <cellStyle name="Neutral 7 3 2" xfId="28742"/>
    <cellStyle name="Neutral 7 3 3" xfId="28743"/>
    <cellStyle name="Neutral 7 3 4" xfId="28744"/>
    <cellStyle name="Neutral 7 3 5" xfId="28745"/>
    <cellStyle name="Neutral 7 3 6" xfId="28746"/>
    <cellStyle name="Neutral 7 3 7" xfId="28747"/>
    <cellStyle name="Neutral 7 4" xfId="28748"/>
    <cellStyle name="Neutral 7 5" xfId="28749"/>
    <cellStyle name="Neutral 7 6" xfId="28750"/>
    <cellStyle name="Neutral 7 7" xfId="28751"/>
    <cellStyle name="Neutral 7 8" xfId="28752"/>
    <cellStyle name="Neutral 7 9" xfId="28753"/>
    <cellStyle name="Neutral 8" xfId="28754"/>
    <cellStyle name="Neutral 8 2" xfId="28755"/>
    <cellStyle name="Neutral 8 2 2" xfId="28756"/>
    <cellStyle name="Neutral 8 2 3" xfId="28757"/>
    <cellStyle name="Neutral 8 2 4" xfId="28758"/>
    <cellStyle name="Neutral 8 2 5" xfId="28759"/>
    <cellStyle name="Neutral 8 2 6" xfId="28760"/>
    <cellStyle name="Neutral 8 2 7" xfId="28761"/>
    <cellStyle name="Neutral 8 3" xfId="28762"/>
    <cellStyle name="Neutral 8 3 2" xfId="28763"/>
    <cellStyle name="Neutral 8 3 3" xfId="28764"/>
    <cellStyle name="Neutral 8 3 4" xfId="28765"/>
    <cellStyle name="Neutral 8 3 5" xfId="28766"/>
    <cellStyle name="Neutral 8 3 6" xfId="28767"/>
    <cellStyle name="Neutral 8 3 7" xfId="28768"/>
    <cellStyle name="Neutral 8 4" xfId="28769"/>
    <cellStyle name="Neutral 8 5" xfId="28770"/>
    <cellStyle name="Neutral 8 6" xfId="28771"/>
    <cellStyle name="Neutral 8 7" xfId="28772"/>
    <cellStyle name="Neutral 8 8" xfId="28773"/>
    <cellStyle name="Neutral 8 9" xfId="28774"/>
    <cellStyle name="Neutral 9" xfId="28775"/>
    <cellStyle name="Neutral 9 2" xfId="28776"/>
    <cellStyle name="Neutral 9 3" xfId="28777"/>
    <cellStyle name="Neutral 9 4" xfId="28778"/>
    <cellStyle name="Normal" xfId="0" builtinId="0"/>
    <cellStyle name="Normal 10" xfId="28779"/>
    <cellStyle name="Normal 10 2" xfId="28780"/>
    <cellStyle name="Normal 10 2 10" xfId="28781"/>
    <cellStyle name="Normal 10 2 11" xfId="28782"/>
    <cellStyle name="Normal 10 2 12" xfId="28783"/>
    <cellStyle name="Normal 10 2 13" xfId="28784"/>
    <cellStyle name="Normal 10 2 14" xfId="28785"/>
    <cellStyle name="Normal 10 2 15" xfId="28786"/>
    <cellStyle name="Normal 10 2 16" xfId="28787"/>
    <cellStyle name="Normal 10 2 17" xfId="28788"/>
    <cellStyle name="Normal 10 2 18" xfId="28789"/>
    <cellStyle name="Normal 10 2 19" xfId="28790"/>
    <cellStyle name="Normal 10 2 2" xfId="28791"/>
    <cellStyle name="Normal 10 2 20" xfId="28792"/>
    <cellStyle name="Normal 10 2 21" xfId="28793"/>
    <cellStyle name="Normal 10 2 22" xfId="28794"/>
    <cellStyle name="Normal 10 2 23" xfId="28795"/>
    <cellStyle name="Normal 10 2 24" xfId="28796"/>
    <cellStyle name="Normal 10 2 25" xfId="28797"/>
    <cellStyle name="Normal 10 2 26" xfId="28798"/>
    <cellStyle name="Normal 10 2 27" xfId="28799"/>
    <cellStyle name="Normal 10 2 28" xfId="28800"/>
    <cellStyle name="Normal 10 2 29" xfId="28801"/>
    <cellStyle name="Normal 10 2 3" xfId="28802"/>
    <cellStyle name="Normal 10 2 30" xfId="28803"/>
    <cellStyle name="Normal 10 2 31" xfId="28804"/>
    <cellStyle name="Normal 10 2 32" xfId="28805"/>
    <cellStyle name="Normal 10 2 33" xfId="28806"/>
    <cellStyle name="Normal 10 2 34" xfId="28807"/>
    <cellStyle name="Normal 10 2 35" xfId="28808"/>
    <cellStyle name="Normal 10 2 36" xfId="28809"/>
    <cellStyle name="Normal 10 2 37" xfId="28810"/>
    <cellStyle name="Normal 10 2 38" xfId="28811"/>
    <cellStyle name="Normal 10 2 39" xfId="28812"/>
    <cellStyle name="Normal 10 2 4" xfId="28813"/>
    <cellStyle name="Normal 10 2 40" xfId="28814"/>
    <cellStyle name="Normal 10 2 41" xfId="28815"/>
    <cellStyle name="Normal 10 2 42" xfId="28816"/>
    <cellStyle name="Normal 10 2 43" xfId="28817"/>
    <cellStyle name="Normal 10 2 44" xfId="28818"/>
    <cellStyle name="Normal 10 2 45" xfId="28819"/>
    <cellStyle name="Normal 10 2 46" xfId="28820"/>
    <cellStyle name="Normal 10 2 47" xfId="28821"/>
    <cellStyle name="Normal 10 2 48" xfId="28822"/>
    <cellStyle name="Normal 10 2 49" xfId="28823"/>
    <cellStyle name="Normal 10 2 5" xfId="28824"/>
    <cellStyle name="Normal 10 2 50" xfId="28825"/>
    <cellStyle name="Normal 10 2 51" xfId="28826"/>
    <cellStyle name="Normal 10 2 52" xfId="28827"/>
    <cellStyle name="Normal 10 2 53" xfId="28828"/>
    <cellStyle name="Normal 10 2 54" xfId="28829"/>
    <cellStyle name="Normal 10 2 55" xfId="28830"/>
    <cellStyle name="Normal 10 2 56" xfId="28831"/>
    <cellStyle name="Normal 10 2 57" xfId="28832"/>
    <cellStyle name="Normal 10 2 58" xfId="28833"/>
    <cellStyle name="Normal 10 2 59" xfId="28834"/>
    <cellStyle name="Normal 10 2 6" xfId="28835"/>
    <cellStyle name="Normal 10 2 60" xfId="28836"/>
    <cellStyle name="Normal 10 2 61" xfId="28837"/>
    <cellStyle name="Normal 10 2 62" xfId="28838"/>
    <cellStyle name="Normal 10 2 63" xfId="28839"/>
    <cellStyle name="Normal 10 2 64" xfId="28840"/>
    <cellStyle name="Normal 10 2 65" xfId="28841"/>
    <cellStyle name="Normal 10 2 7" xfId="28842"/>
    <cellStyle name="Normal 10 2 8" xfId="28843"/>
    <cellStyle name="Normal 10 2 9" xfId="28844"/>
    <cellStyle name="Normal 10 3" xfId="28845"/>
    <cellStyle name="Normal 10 3 10" xfId="28846"/>
    <cellStyle name="Normal 10 3 11" xfId="28847"/>
    <cellStyle name="Normal 10 3 12" xfId="28848"/>
    <cellStyle name="Normal 10 3 13" xfId="28849"/>
    <cellStyle name="Normal 10 3 14" xfId="28850"/>
    <cellStyle name="Normal 10 3 15" xfId="28851"/>
    <cellStyle name="Normal 10 3 16" xfId="28852"/>
    <cellStyle name="Normal 10 3 17" xfId="28853"/>
    <cellStyle name="Normal 10 3 18" xfId="28854"/>
    <cellStyle name="Normal 10 3 19" xfId="28855"/>
    <cellStyle name="Normal 10 3 2" xfId="28856"/>
    <cellStyle name="Normal 10 3 20" xfId="28857"/>
    <cellStyle name="Normal 10 3 21" xfId="28858"/>
    <cellStyle name="Normal 10 3 22" xfId="28859"/>
    <cellStyle name="Normal 10 3 23" xfId="28860"/>
    <cellStyle name="Normal 10 3 24" xfId="28861"/>
    <cellStyle name="Normal 10 3 25" xfId="28862"/>
    <cellStyle name="Normal 10 3 26" xfId="28863"/>
    <cellStyle name="Normal 10 3 27" xfId="28864"/>
    <cellStyle name="Normal 10 3 28" xfId="28865"/>
    <cellStyle name="Normal 10 3 29" xfId="28866"/>
    <cellStyle name="Normal 10 3 3" xfId="28867"/>
    <cellStyle name="Normal 10 3 30" xfId="28868"/>
    <cellStyle name="Normal 10 3 31" xfId="28869"/>
    <cellStyle name="Normal 10 3 32" xfId="28870"/>
    <cellStyle name="Normal 10 3 33" xfId="28871"/>
    <cellStyle name="Normal 10 3 34" xfId="28872"/>
    <cellStyle name="Normal 10 3 35" xfId="28873"/>
    <cellStyle name="Normal 10 3 36" xfId="28874"/>
    <cellStyle name="Normal 10 3 37" xfId="28875"/>
    <cellStyle name="Normal 10 3 38" xfId="28876"/>
    <cellStyle name="Normal 10 3 39" xfId="28877"/>
    <cellStyle name="Normal 10 3 4" xfId="28878"/>
    <cellStyle name="Normal 10 3 40" xfId="28879"/>
    <cellStyle name="Normal 10 3 41" xfId="28880"/>
    <cellStyle name="Normal 10 3 42" xfId="28881"/>
    <cellStyle name="Normal 10 3 43" xfId="28882"/>
    <cellStyle name="Normal 10 3 44" xfId="28883"/>
    <cellStyle name="Normal 10 3 45" xfId="28884"/>
    <cellStyle name="Normal 10 3 46" xfId="28885"/>
    <cellStyle name="Normal 10 3 47" xfId="28886"/>
    <cellStyle name="Normal 10 3 48" xfId="28887"/>
    <cellStyle name="Normal 10 3 49" xfId="28888"/>
    <cellStyle name="Normal 10 3 5" xfId="28889"/>
    <cellStyle name="Normal 10 3 50" xfId="28890"/>
    <cellStyle name="Normal 10 3 51" xfId="28891"/>
    <cellStyle name="Normal 10 3 52" xfId="28892"/>
    <cellStyle name="Normal 10 3 53" xfId="28893"/>
    <cellStyle name="Normal 10 3 54" xfId="28894"/>
    <cellStyle name="Normal 10 3 55" xfId="28895"/>
    <cellStyle name="Normal 10 3 56" xfId="28896"/>
    <cellStyle name="Normal 10 3 57" xfId="28897"/>
    <cellStyle name="Normal 10 3 58" xfId="28898"/>
    <cellStyle name="Normal 10 3 59" xfId="28899"/>
    <cellStyle name="Normal 10 3 6" xfId="28900"/>
    <cellStyle name="Normal 10 3 60" xfId="28901"/>
    <cellStyle name="Normal 10 3 61" xfId="28902"/>
    <cellStyle name="Normal 10 3 62" xfId="28903"/>
    <cellStyle name="Normal 10 3 63" xfId="28904"/>
    <cellStyle name="Normal 10 3 64" xfId="28905"/>
    <cellStyle name="Normal 10 3 65" xfId="28906"/>
    <cellStyle name="Normal 10 3 7" xfId="28907"/>
    <cellStyle name="Normal 10 3 8" xfId="28908"/>
    <cellStyle name="Normal 10 3 9" xfId="28909"/>
    <cellStyle name="Normal 10 4" xfId="28910"/>
    <cellStyle name="Normal 10 4 10" xfId="28911"/>
    <cellStyle name="Normal 10 4 11" xfId="28912"/>
    <cellStyle name="Normal 10 4 12" xfId="28913"/>
    <cellStyle name="Normal 10 4 13" xfId="28914"/>
    <cellStyle name="Normal 10 4 14" xfId="28915"/>
    <cellStyle name="Normal 10 4 15" xfId="28916"/>
    <cellStyle name="Normal 10 4 16" xfId="28917"/>
    <cellStyle name="Normal 10 4 17" xfId="28918"/>
    <cellStyle name="Normal 10 4 18" xfId="28919"/>
    <cellStyle name="Normal 10 4 19" xfId="28920"/>
    <cellStyle name="Normal 10 4 2" xfId="28921"/>
    <cellStyle name="Normal 10 4 20" xfId="28922"/>
    <cellStyle name="Normal 10 4 21" xfId="28923"/>
    <cellStyle name="Normal 10 4 22" xfId="28924"/>
    <cellStyle name="Normal 10 4 23" xfId="28925"/>
    <cellStyle name="Normal 10 4 24" xfId="28926"/>
    <cellStyle name="Normal 10 4 25" xfId="28927"/>
    <cellStyle name="Normal 10 4 26" xfId="28928"/>
    <cellStyle name="Normal 10 4 27" xfId="28929"/>
    <cellStyle name="Normal 10 4 28" xfId="28930"/>
    <cellStyle name="Normal 10 4 29" xfId="28931"/>
    <cellStyle name="Normal 10 4 3" xfId="28932"/>
    <cellStyle name="Normal 10 4 30" xfId="28933"/>
    <cellStyle name="Normal 10 4 31" xfId="28934"/>
    <cellStyle name="Normal 10 4 32" xfId="28935"/>
    <cellStyle name="Normal 10 4 33" xfId="28936"/>
    <cellStyle name="Normal 10 4 34" xfId="28937"/>
    <cellStyle name="Normal 10 4 35" xfId="28938"/>
    <cellStyle name="Normal 10 4 36" xfId="28939"/>
    <cellStyle name="Normal 10 4 37" xfId="28940"/>
    <cellStyle name="Normal 10 4 38" xfId="28941"/>
    <cellStyle name="Normal 10 4 39" xfId="28942"/>
    <cellStyle name="Normal 10 4 4" xfId="28943"/>
    <cellStyle name="Normal 10 4 40" xfId="28944"/>
    <cellStyle name="Normal 10 4 41" xfId="28945"/>
    <cellStyle name="Normal 10 4 42" xfId="28946"/>
    <cellStyle name="Normal 10 4 43" xfId="28947"/>
    <cellStyle name="Normal 10 4 44" xfId="28948"/>
    <cellStyle name="Normal 10 4 45" xfId="28949"/>
    <cellStyle name="Normal 10 4 46" xfId="28950"/>
    <cellStyle name="Normal 10 4 47" xfId="28951"/>
    <cellStyle name="Normal 10 4 48" xfId="28952"/>
    <cellStyle name="Normal 10 4 49" xfId="28953"/>
    <cellStyle name="Normal 10 4 5" xfId="28954"/>
    <cellStyle name="Normal 10 4 50" xfId="28955"/>
    <cellStyle name="Normal 10 4 51" xfId="28956"/>
    <cellStyle name="Normal 10 4 52" xfId="28957"/>
    <cellStyle name="Normal 10 4 53" xfId="28958"/>
    <cellStyle name="Normal 10 4 54" xfId="28959"/>
    <cellStyle name="Normal 10 4 55" xfId="28960"/>
    <cellStyle name="Normal 10 4 56" xfId="28961"/>
    <cellStyle name="Normal 10 4 57" xfId="28962"/>
    <cellStyle name="Normal 10 4 58" xfId="28963"/>
    <cellStyle name="Normal 10 4 59" xfId="28964"/>
    <cellStyle name="Normal 10 4 6" xfId="28965"/>
    <cellStyle name="Normal 10 4 60" xfId="28966"/>
    <cellStyle name="Normal 10 4 61" xfId="28967"/>
    <cellStyle name="Normal 10 4 62" xfId="28968"/>
    <cellStyle name="Normal 10 4 63" xfId="28969"/>
    <cellStyle name="Normal 10 4 64" xfId="28970"/>
    <cellStyle name="Normal 10 4 65" xfId="28971"/>
    <cellStyle name="Normal 10 4 7" xfId="28972"/>
    <cellStyle name="Normal 10 4 8" xfId="28973"/>
    <cellStyle name="Normal 10 4 9" xfId="28974"/>
    <cellStyle name="Normal 10 5" xfId="28975"/>
    <cellStyle name="Normal 11" xfId="28976"/>
    <cellStyle name="Normal 11 2" xfId="28977"/>
    <cellStyle name="Normal 11 2 2" xfId="28978"/>
    <cellStyle name="Normal 11 2 3" xfId="28979"/>
    <cellStyle name="Normal 11 2 4" xfId="28980"/>
    <cellStyle name="Normal 11 2 5" xfId="28981"/>
    <cellStyle name="Normal 11 2 6" xfId="28982"/>
    <cellStyle name="Normal 11 2 7" xfId="28983"/>
    <cellStyle name="Normal 11 2 8" xfId="28984"/>
    <cellStyle name="Normal 11 3" xfId="28985"/>
    <cellStyle name="Normal 12" xfId="28986"/>
    <cellStyle name="Normal 12 10" xfId="28987"/>
    <cellStyle name="Normal 12 11" xfId="28988"/>
    <cellStyle name="Normal 12 12" xfId="28989"/>
    <cellStyle name="Normal 12 13" xfId="28990"/>
    <cellStyle name="Normal 12 14" xfId="28991"/>
    <cellStyle name="Normal 12 15" xfId="28992"/>
    <cellStyle name="Normal 12 16" xfId="28993"/>
    <cellStyle name="Normal 12 17" xfId="28994"/>
    <cellStyle name="Normal 12 18" xfId="28995"/>
    <cellStyle name="Normal 12 19" xfId="28996"/>
    <cellStyle name="Normal 12 2" xfId="28997"/>
    <cellStyle name="Normal 12 20" xfId="28998"/>
    <cellStyle name="Normal 12 21" xfId="28999"/>
    <cellStyle name="Normal 12 22" xfId="29000"/>
    <cellStyle name="Normal 12 23" xfId="29001"/>
    <cellStyle name="Normal 12 24" xfId="29002"/>
    <cellStyle name="Normal 12 25" xfId="29003"/>
    <cellStyle name="Normal 12 26" xfId="29004"/>
    <cellStyle name="Normal 12 27" xfId="29005"/>
    <cellStyle name="Normal 12 28" xfId="29006"/>
    <cellStyle name="Normal 12 29" xfId="29007"/>
    <cellStyle name="Normal 12 3" xfId="29008"/>
    <cellStyle name="Normal 12 30" xfId="29009"/>
    <cellStyle name="Normal 12 31" xfId="29010"/>
    <cellStyle name="Normal 12 32" xfId="29011"/>
    <cellStyle name="Normal 12 33" xfId="29012"/>
    <cellStyle name="Normal 12 34" xfId="29013"/>
    <cellStyle name="Normal 12 35" xfId="29014"/>
    <cellStyle name="Normal 12 36" xfId="29015"/>
    <cellStyle name="Normal 12 37" xfId="29016"/>
    <cellStyle name="Normal 12 38" xfId="29017"/>
    <cellStyle name="Normal 12 39" xfId="29018"/>
    <cellStyle name="Normal 12 4" xfId="29019"/>
    <cellStyle name="Normal 12 40" xfId="29020"/>
    <cellStyle name="Normal 12 41" xfId="29021"/>
    <cellStyle name="Normal 12 42" xfId="29022"/>
    <cellStyle name="Normal 12 43" xfId="29023"/>
    <cellStyle name="Normal 12 44" xfId="29024"/>
    <cellStyle name="Normal 12 45" xfId="29025"/>
    <cellStyle name="Normal 12 46" xfId="29026"/>
    <cellStyle name="Normal 12 47" xfId="29027"/>
    <cellStyle name="Normal 12 48" xfId="29028"/>
    <cellStyle name="Normal 12 49" xfId="29029"/>
    <cellStyle name="Normal 12 5" xfId="29030"/>
    <cellStyle name="Normal 12 50" xfId="29031"/>
    <cellStyle name="Normal 12 51" xfId="29032"/>
    <cellStyle name="Normal 12 52" xfId="29033"/>
    <cellStyle name="Normal 12 53" xfId="29034"/>
    <cellStyle name="Normal 12 54" xfId="29035"/>
    <cellStyle name="Normal 12 55" xfId="29036"/>
    <cellStyle name="Normal 12 56" xfId="29037"/>
    <cellStyle name="Normal 12 57" xfId="29038"/>
    <cellStyle name="Normal 12 58" xfId="29039"/>
    <cellStyle name="Normal 12 59" xfId="29040"/>
    <cellStyle name="Normal 12 6" xfId="29041"/>
    <cellStyle name="Normal 12 60" xfId="29042"/>
    <cellStyle name="Normal 12 61" xfId="29043"/>
    <cellStyle name="Normal 12 62" xfId="29044"/>
    <cellStyle name="Normal 12 63" xfId="29045"/>
    <cellStyle name="Normal 12 64" xfId="29046"/>
    <cellStyle name="Normal 12 65" xfId="29047"/>
    <cellStyle name="Normal 12 7" xfId="29048"/>
    <cellStyle name="Normal 12 8" xfId="29049"/>
    <cellStyle name="Normal 12 9" xfId="29050"/>
    <cellStyle name="Normal 13" xfId="29051"/>
    <cellStyle name="Normal 13 10" xfId="29052"/>
    <cellStyle name="Normal 13 11" xfId="29053"/>
    <cellStyle name="Normal 13 12" xfId="29054"/>
    <cellStyle name="Normal 13 13" xfId="29055"/>
    <cellStyle name="Normal 13 14" xfId="29056"/>
    <cellStyle name="Normal 13 15" xfId="29057"/>
    <cellStyle name="Normal 13 16" xfId="29058"/>
    <cellStyle name="Normal 13 17" xfId="29059"/>
    <cellStyle name="Normal 13 18" xfId="29060"/>
    <cellStyle name="Normal 13 19" xfId="29061"/>
    <cellStyle name="Normal 13 2" xfId="29062"/>
    <cellStyle name="Normal 13 20" xfId="29063"/>
    <cellStyle name="Normal 13 21" xfId="29064"/>
    <cellStyle name="Normal 13 22" xfId="29065"/>
    <cellStyle name="Normal 13 23" xfId="29066"/>
    <cellStyle name="Normal 13 24" xfId="29067"/>
    <cellStyle name="Normal 13 25" xfId="29068"/>
    <cellStyle name="Normal 13 26" xfId="29069"/>
    <cellStyle name="Normal 13 27" xfId="29070"/>
    <cellStyle name="Normal 13 28" xfId="29071"/>
    <cellStyle name="Normal 13 29" xfId="29072"/>
    <cellStyle name="Normal 13 3" xfId="29073"/>
    <cellStyle name="Normal 13 30" xfId="29074"/>
    <cellStyle name="Normal 13 31" xfId="29075"/>
    <cellStyle name="Normal 13 32" xfId="29076"/>
    <cellStyle name="Normal 13 33" xfId="29077"/>
    <cellStyle name="Normal 13 34" xfId="29078"/>
    <cellStyle name="Normal 13 35" xfId="29079"/>
    <cellStyle name="Normal 13 36" xfId="29080"/>
    <cellStyle name="Normal 13 37" xfId="29081"/>
    <cellStyle name="Normal 13 38" xfId="29082"/>
    <cellStyle name="Normal 13 39" xfId="29083"/>
    <cellStyle name="Normal 13 4" xfId="29084"/>
    <cellStyle name="Normal 13 40" xfId="29085"/>
    <cellStyle name="Normal 13 41" xfId="29086"/>
    <cellStyle name="Normal 13 42" xfId="29087"/>
    <cellStyle name="Normal 13 43" xfId="29088"/>
    <cellStyle name="Normal 13 44" xfId="29089"/>
    <cellStyle name="Normal 13 45" xfId="29090"/>
    <cellStyle name="Normal 13 46" xfId="29091"/>
    <cellStyle name="Normal 13 47" xfId="29092"/>
    <cellStyle name="Normal 13 48" xfId="29093"/>
    <cellStyle name="Normal 13 49" xfId="29094"/>
    <cellStyle name="Normal 13 5" xfId="29095"/>
    <cellStyle name="Normal 13 50" xfId="29096"/>
    <cellStyle name="Normal 13 51" xfId="29097"/>
    <cellStyle name="Normal 13 52" xfId="29098"/>
    <cellStyle name="Normal 13 53" xfId="29099"/>
    <cellStyle name="Normal 13 54" xfId="29100"/>
    <cellStyle name="Normal 13 55" xfId="29101"/>
    <cellStyle name="Normal 13 56" xfId="29102"/>
    <cellStyle name="Normal 13 57" xfId="29103"/>
    <cellStyle name="Normal 13 58" xfId="29104"/>
    <cellStyle name="Normal 13 59" xfId="29105"/>
    <cellStyle name="Normal 13 6" xfId="29106"/>
    <cellStyle name="Normal 13 60" xfId="29107"/>
    <cellStyle name="Normal 13 61" xfId="29108"/>
    <cellStyle name="Normal 13 62" xfId="29109"/>
    <cellStyle name="Normal 13 63" xfId="29110"/>
    <cellStyle name="Normal 13 64" xfId="29111"/>
    <cellStyle name="Normal 13 65" xfId="29112"/>
    <cellStyle name="Normal 13 7" xfId="29113"/>
    <cellStyle name="Normal 13 8" xfId="29114"/>
    <cellStyle name="Normal 13 9" xfId="29115"/>
    <cellStyle name="Normal 14" xfId="29116"/>
    <cellStyle name="Normal 14 10" xfId="29117"/>
    <cellStyle name="Normal 14 11" xfId="29118"/>
    <cellStyle name="Normal 14 12" xfId="29119"/>
    <cellStyle name="Normal 14 13" xfId="29120"/>
    <cellStyle name="Normal 14 14" xfId="29121"/>
    <cellStyle name="Normal 14 15" xfId="29122"/>
    <cellStyle name="Normal 14 16" xfId="29123"/>
    <cellStyle name="Normal 14 17" xfId="29124"/>
    <cellStyle name="Normal 14 18" xfId="29125"/>
    <cellStyle name="Normal 14 19" xfId="29126"/>
    <cellStyle name="Normal 14 2" xfId="29127"/>
    <cellStyle name="Normal 14 20" xfId="29128"/>
    <cellStyle name="Normal 14 21" xfId="29129"/>
    <cellStyle name="Normal 14 22" xfId="29130"/>
    <cellStyle name="Normal 14 23" xfId="29131"/>
    <cellStyle name="Normal 14 24" xfId="29132"/>
    <cellStyle name="Normal 14 25" xfId="29133"/>
    <cellStyle name="Normal 14 26" xfId="29134"/>
    <cellStyle name="Normal 14 27" xfId="29135"/>
    <cellStyle name="Normal 14 28" xfId="29136"/>
    <cellStyle name="Normal 14 29" xfId="29137"/>
    <cellStyle name="Normal 14 3" xfId="29138"/>
    <cellStyle name="Normal 14 30" xfId="29139"/>
    <cellStyle name="Normal 14 31" xfId="29140"/>
    <cellStyle name="Normal 14 32" xfId="29141"/>
    <cellStyle name="Normal 14 33" xfId="29142"/>
    <cellStyle name="Normal 14 34" xfId="29143"/>
    <cellStyle name="Normal 14 35" xfId="29144"/>
    <cellStyle name="Normal 14 36" xfId="29145"/>
    <cellStyle name="Normal 14 37" xfId="29146"/>
    <cellStyle name="Normal 14 38" xfId="29147"/>
    <cellStyle name="Normal 14 39" xfId="29148"/>
    <cellStyle name="Normal 14 4" xfId="29149"/>
    <cellStyle name="Normal 14 40" xfId="29150"/>
    <cellStyle name="Normal 14 41" xfId="29151"/>
    <cellStyle name="Normal 14 42" xfId="29152"/>
    <cellStyle name="Normal 14 43" xfId="29153"/>
    <cellStyle name="Normal 14 44" xfId="29154"/>
    <cellStyle name="Normal 14 45" xfId="29155"/>
    <cellStyle name="Normal 14 46" xfId="29156"/>
    <cellStyle name="Normal 14 47" xfId="29157"/>
    <cellStyle name="Normal 14 48" xfId="29158"/>
    <cellStyle name="Normal 14 49" xfId="29159"/>
    <cellStyle name="Normal 14 5" xfId="29160"/>
    <cellStyle name="Normal 14 50" xfId="29161"/>
    <cellStyle name="Normal 14 51" xfId="29162"/>
    <cellStyle name="Normal 14 52" xfId="29163"/>
    <cellStyle name="Normal 14 53" xfId="29164"/>
    <cellStyle name="Normal 14 54" xfId="29165"/>
    <cellStyle name="Normal 14 55" xfId="29166"/>
    <cellStyle name="Normal 14 56" xfId="29167"/>
    <cellStyle name="Normal 14 57" xfId="29168"/>
    <cellStyle name="Normal 14 58" xfId="29169"/>
    <cellStyle name="Normal 14 59" xfId="29170"/>
    <cellStyle name="Normal 14 6" xfId="29171"/>
    <cellStyle name="Normal 14 60" xfId="29172"/>
    <cellStyle name="Normal 14 61" xfId="29173"/>
    <cellStyle name="Normal 14 62" xfId="29174"/>
    <cellStyle name="Normal 14 63" xfId="29175"/>
    <cellStyle name="Normal 14 64" xfId="29176"/>
    <cellStyle name="Normal 14 65" xfId="29177"/>
    <cellStyle name="Normal 14 7" xfId="29178"/>
    <cellStyle name="Normal 14 8" xfId="29179"/>
    <cellStyle name="Normal 14 9" xfId="29180"/>
    <cellStyle name="Normal 15" xfId="29181"/>
    <cellStyle name="Normal 15 10" xfId="29182"/>
    <cellStyle name="Normal 15 11" xfId="29183"/>
    <cellStyle name="Normal 15 12" xfId="29184"/>
    <cellStyle name="Normal 15 13" xfId="29185"/>
    <cellStyle name="Normal 15 14" xfId="29186"/>
    <cellStyle name="Normal 15 15" xfId="29187"/>
    <cellStyle name="Normal 15 16" xfId="29188"/>
    <cellStyle name="Normal 15 17" xfId="29189"/>
    <cellStyle name="Normal 15 18" xfId="29190"/>
    <cellStyle name="Normal 15 19" xfId="29191"/>
    <cellStyle name="Normal 15 2" xfId="29192"/>
    <cellStyle name="Normal 15 20" xfId="29193"/>
    <cellStyle name="Normal 15 21" xfId="29194"/>
    <cellStyle name="Normal 15 22" xfId="29195"/>
    <cellStyle name="Normal 15 23" xfId="29196"/>
    <cellStyle name="Normal 15 24" xfId="29197"/>
    <cellStyle name="Normal 15 25" xfId="29198"/>
    <cellStyle name="Normal 15 26" xfId="29199"/>
    <cellStyle name="Normal 15 27" xfId="29200"/>
    <cellStyle name="Normal 15 28" xfId="29201"/>
    <cellStyle name="Normal 15 29" xfId="29202"/>
    <cellStyle name="Normal 15 3" xfId="29203"/>
    <cellStyle name="Normal 15 30" xfId="29204"/>
    <cellStyle name="Normal 15 31" xfId="29205"/>
    <cellStyle name="Normal 15 32" xfId="29206"/>
    <cellStyle name="Normal 15 33" xfId="29207"/>
    <cellStyle name="Normal 15 34" xfId="29208"/>
    <cellStyle name="Normal 15 35" xfId="29209"/>
    <cellStyle name="Normal 15 36" xfId="29210"/>
    <cellStyle name="Normal 15 37" xfId="29211"/>
    <cellStyle name="Normal 15 38" xfId="29212"/>
    <cellStyle name="Normal 15 39" xfId="29213"/>
    <cellStyle name="Normal 15 4" xfId="29214"/>
    <cellStyle name="Normal 15 40" xfId="29215"/>
    <cellStyle name="Normal 15 41" xfId="29216"/>
    <cellStyle name="Normal 15 42" xfId="29217"/>
    <cellStyle name="Normal 15 43" xfId="29218"/>
    <cellStyle name="Normal 15 44" xfId="29219"/>
    <cellStyle name="Normal 15 45" xfId="29220"/>
    <cellStyle name="Normal 15 46" xfId="29221"/>
    <cellStyle name="Normal 15 47" xfId="29222"/>
    <cellStyle name="Normal 15 48" xfId="29223"/>
    <cellStyle name="Normal 15 49" xfId="29224"/>
    <cellStyle name="Normal 15 5" xfId="29225"/>
    <cellStyle name="Normal 15 50" xfId="29226"/>
    <cellStyle name="Normal 15 51" xfId="29227"/>
    <cellStyle name="Normal 15 52" xfId="29228"/>
    <cellStyle name="Normal 15 53" xfId="29229"/>
    <cellStyle name="Normal 15 54" xfId="29230"/>
    <cellStyle name="Normal 15 55" xfId="29231"/>
    <cellStyle name="Normal 15 56" xfId="29232"/>
    <cellStyle name="Normal 15 57" xfId="29233"/>
    <cellStyle name="Normal 15 58" xfId="29234"/>
    <cellStyle name="Normal 15 59" xfId="29235"/>
    <cellStyle name="Normal 15 6" xfId="29236"/>
    <cellStyle name="Normal 15 60" xfId="29237"/>
    <cellStyle name="Normal 15 61" xfId="29238"/>
    <cellStyle name="Normal 15 62" xfId="29239"/>
    <cellStyle name="Normal 15 63" xfId="29240"/>
    <cellStyle name="Normal 15 64" xfId="29241"/>
    <cellStyle name="Normal 15 65" xfId="29242"/>
    <cellStyle name="Normal 15 7" xfId="29243"/>
    <cellStyle name="Normal 15 8" xfId="29244"/>
    <cellStyle name="Normal 15 9" xfId="29245"/>
    <cellStyle name="Normal 16" xfId="29246"/>
    <cellStyle name="Normal 16 10" xfId="29247"/>
    <cellStyle name="Normal 16 11" xfId="29248"/>
    <cellStyle name="Normal 16 12" xfId="29249"/>
    <cellStyle name="Normal 16 13" xfId="29250"/>
    <cellStyle name="Normal 16 14" xfId="29251"/>
    <cellStyle name="Normal 16 15" xfId="29252"/>
    <cellStyle name="Normal 16 16" xfId="29253"/>
    <cellStyle name="Normal 16 17" xfId="29254"/>
    <cellStyle name="Normal 16 18" xfId="29255"/>
    <cellStyle name="Normal 16 19" xfId="29256"/>
    <cellStyle name="Normal 16 2" xfId="29257"/>
    <cellStyle name="Normal 16 20" xfId="29258"/>
    <cellStyle name="Normal 16 21" xfId="29259"/>
    <cellStyle name="Normal 16 22" xfId="29260"/>
    <cellStyle name="Normal 16 23" xfId="29261"/>
    <cellStyle name="Normal 16 24" xfId="29262"/>
    <cellStyle name="Normal 16 25" xfId="29263"/>
    <cellStyle name="Normal 16 26" xfId="29264"/>
    <cellStyle name="Normal 16 27" xfId="29265"/>
    <cellStyle name="Normal 16 28" xfId="29266"/>
    <cellStyle name="Normal 16 29" xfId="29267"/>
    <cellStyle name="Normal 16 3" xfId="29268"/>
    <cellStyle name="Normal 16 30" xfId="29269"/>
    <cellStyle name="Normal 16 31" xfId="29270"/>
    <cellStyle name="Normal 16 32" xfId="29271"/>
    <cellStyle name="Normal 16 33" xfId="29272"/>
    <cellStyle name="Normal 16 34" xfId="29273"/>
    <cellStyle name="Normal 16 35" xfId="29274"/>
    <cellStyle name="Normal 16 36" xfId="29275"/>
    <cellStyle name="Normal 16 37" xfId="29276"/>
    <cellStyle name="Normal 16 38" xfId="29277"/>
    <cellStyle name="Normal 16 39" xfId="29278"/>
    <cellStyle name="Normal 16 4" xfId="29279"/>
    <cellStyle name="Normal 16 40" xfId="29280"/>
    <cellStyle name="Normal 16 41" xfId="29281"/>
    <cellStyle name="Normal 16 42" xfId="29282"/>
    <cellStyle name="Normal 16 43" xfId="29283"/>
    <cellStyle name="Normal 16 44" xfId="29284"/>
    <cellStyle name="Normal 16 45" xfId="29285"/>
    <cellStyle name="Normal 16 46" xfId="29286"/>
    <cellStyle name="Normal 16 47" xfId="29287"/>
    <cellStyle name="Normal 16 48" xfId="29288"/>
    <cellStyle name="Normal 16 49" xfId="29289"/>
    <cellStyle name="Normal 16 5" xfId="29290"/>
    <cellStyle name="Normal 16 50" xfId="29291"/>
    <cellStyle name="Normal 16 51" xfId="29292"/>
    <cellStyle name="Normal 16 52" xfId="29293"/>
    <cellStyle name="Normal 16 53" xfId="29294"/>
    <cellStyle name="Normal 16 54" xfId="29295"/>
    <cellStyle name="Normal 16 55" xfId="29296"/>
    <cellStyle name="Normal 16 56" xfId="29297"/>
    <cellStyle name="Normal 16 57" xfId="29298"/>
    <cellStyle name="Normal 16 58" xfId="29299"/>
    <cellStyle name="Normal 16 59" xfId="29300"/>
    <cellStyle name="Normal 16 6" xfId="29301"/>
    <cellStyle name="Normal 16 60" xfId="29302"/>
    <cellStyle name="Normal 16 61" xfId="29303"/>
    <cellStyle name="Normal 16 62" xfId="29304"/>
    <cellStyle name="Normal 16 63" xfId="29305"/>
    <cellStyle name="Normal 16 64" xfId="29306"/>
    <cellStyle name="Normal 16 65" xfId="29307"/>
    <cellStyle name="Normal 16 7" xfId="29308"/>
    <cellStyle name="Normal 16 8" xfId="29309"/>
    <cellStyle name="Normal 16 9" xfId="29310"/>
    <cellStyle name="Normal 17" xfId="29311"/>
    <cellStyle name="Normal 17 2" xfId="29312"/>
    <cellStyle name="Normal 17 3" xfId="29313"/>
    <cellStyle name="Normal 17 4" xfId="29314"/>
    <cellStyle name="Normal 17 5" xfId="29315"/>
    <cellStyle name="Normal 18" xfId="29316"/>
    <cellStyle name="Normal 18 10" xfId="29317"/>
    <cellStyle name="Normal 18 11" xfId="29318"/>
    <cellStyle name="Normal 18 12" xfId="29319"/>
    <cellStyle name="Normal 18 13" xfId="29320"/>
    <cellStyle name="Normal 18 14" xfId="29321"/>
    <cellStyle name="Normal 18 15" xfId="29322"/>
    <cellStyle name="Normal 18 16" xfId="29323"/>
    <cellStyle name="Normal 18 17" xfId="29324"/>
    <cellStyle name="Normal 18 18" xfId="29325"/>
    <cellStyle name="Normal 18 19" xfId="29326"/>
    <cellStyle name="Normal 18 2" xfId="29327"/>
    <cellStyle name="Normal 18 20" xfId="29328"/>
    <cellStyle name="Normal 18 21" xfId="29329"/>
    <cellStyle name="Normal 18 22" xfId="29330"/>
    <cellStyle name="Normal 18 23" xfId="29331"/>
    <cellStyle name="Normal 18 24" xfId="29332"/>
    <cellStyle name="Normal 18 25" xfId="29333"/>
    <cellStyle name="Normal 18 26" xfId="29334"/>
    <cellStyle name="Normal 18 27" xfId="29335"/>
    <cellStyle name="Normal 18 28" xfId="29336"/>
    <cellStyle name="Normal 18 29" xfId="29337"/>
    <cellStyle name="Normal 18 3" xfId="29338"/>
    <cellStyle name="Normal 18 30" xfId="29339"/>
    <cellStyle name="Normal 18 31" xfId="29340"/>
    <cellStyle name="Normal 18 32" xfId="29341"/>
    <cellStyle name="Normal 18 33" xfId="29342"/>
    <cellStyle name="Normal 18 34" xfId="29343"/>
    <cellStyle name="Normal 18 35" xfId="29344"/>
    <cellStyle name="Normal 18 36" xfId="29345"/>
    <cellStyle name="Normal 18 37" xfId="29346"/>
    <cellStyle name="Normal 18 38" xfId="29347"/>
    <cellStyle name="Normal 18 39" xfId="29348"/>
    <cellStyle name="Normal 18 4" xfId="29349"/>
    <cellStyle name="Normal 18 40" xfId="29350"/>
    <cellStyle name="Normal 18 41" xfId="29351"/>
    <cellStyle name="Normal 18 42" xfId="29352"/>
    <cellStyle name="Normal 18 43" xfId="29353"/>
    <cellStyle name="Normal 18 44" xfId="29354"/>
    <cellStyle name="Normal 18 45" xfId="29355"/>
    <cellStyle name="Normal 18 46" xfId="29356"/>
    <cellStyle name="Normal 18 47" xfId="29357"/>
    <cellStyle name="Normal 18 48" xfId="29358"/>
    <cellStyle name="Normal 18 49" xfId="29359"/>
    <cellStyle name="Normal 18 5" xfId="29360"/>
    <cellStyle name="Normal 18 50" xfId="29361"/>
    <cellStyle name="Normal 18 51" xfId="29362"/>
    <cellStyle name="Normal 18 52" xfId="29363"/>
    <cellStyle name="Normal 18 53" xfId="29364"/>
    <cellStyle name="Normal 18 54" xfId="29365"/>
    <cellStyle name="Normal 18 55" xfId="29366"/>
    <cellStyle name="Normal 18 56" xfId="29367"/>
    <cellStyle name="Normal 18 57" xfId="29368"/>
    <cellStyle name="Normal 18 58" xfId="29369"/>
    <cellStyle name="Normal 18 59" xfId="29370"/>
    <cellStyle name="Normal 18 6" xfId="29371"/>
    <cellStyle name="Normal 18 60" xfId="29372"/>
    <cellStyle name="Normal 18 61" xfId="29373"/>
    <cellStyle name="Normal 18 62" xfId="29374"/>
    <cellStyle name="Normal 18 63" xfId="29375"/>
    <cellStyle name="Normal 18 64" xfId="29376"/>
    <cellStyle name="Normal 18 65" xfId="29377"/>
    <cellStyle name="Normal 18 7" xfId="29378"/>
    <cellStyle name="Normal 18 8" xfId="29379"/>
    <cellStyle name="Normal 18 9" xfId="29380"/>
    <cellStyle name="Normal 19" xfId="29381"/>
    <cellStyle name="Normal 19 2" xfId="29382"/>
    <cellStyle name="Normal 19 2 2" xfId="29383"/>
    <cellStyle name="Normal 19 2 2 2" xfId="29384"/>
    <cellStyle name="Normal 19 2 3" xfId="29385"/>
    <cellStyle name="Normal 19 2 4" xfId="29386"/>
    <cellStyle name="Normal 19 3" xfId="29387"/>
    <cellStyle name="Normal 2" xfId="29388"/>
    <cellStyle name="Normal 2 10" xfId="29389"/>
    <cellStyle name="Normal 2 10 2" xfId="29390"/>
    <cellStyle name="Normal 2 10 2 2" xfId="29391"/>
    <cellStyle name="Normal 2 10 3" xfId="29392"/>
    <cellStyle name="Normal 2 10 3 2" xfId="29393"/>
    <cellStyle name="Normal 2 10 4" xfId="29394"/>
    <cellStyle name="Normal 2 10 4 2" xfId="29395"/>
    <cellStyle name="Normal 2 10 5" xfId="29396"/>
    <cellStyle name="Normal 2 10 5 2" xfId="29397"/>
    <cellStyle name="Normal 2 10 6" xfId="29398"/>
    <cellStyle name="Normal 2 10 6 2" xfId="29399"/>
    <cellStyle name="Normal 2 10 7" xfId="29400"/>
    <cellStyle name="Normal 2 10 7 2" xfId="29401"/>
    <cellStyle name="Normal 2 10 8" xfId="29402"/>
    <cellStyle name="Normal 2 10 8 2" xfId="29403"/>
    <cellStyle name="Normal 2 10 9" xfId="29404"/>
    <cellStyle name="Normal 2 11" xfId="29405"/>
    <cellStyle name="Normal 2 11 2" xfId="29406"/>
    <cellStyle name="Normal 2 11 3" xfId="29407"/>
    <cellStyle name="Normal 2 11 4" xfId="29408"/>
    <cellStyle name="Normal 2 11 5" xfId="29409"/>
    <cellStyle name="Normal 2 11 6" xfId="29410"/>
    <cellStyle name="Normal 2 11 7" xfId="29411"/>
    <cellStyle name="Normal 2 11 8" xfId="29412"/>
    <cellStyle name="Normal 2 12" xfId="29413"/>
    <cellStyle name="Normal 2 12 2" xfId="29414"/>
    <cellStyle name="Normal 2 12 3" xfId="29415"/>
    <cellStyle name="Normal 2 12 4" xfId="29416"/>
    <cellStyle name="Normal 2 12 5" xfId="29417"/>
    <cellStyle name="Normal 2 12 6" xfId="29418"/>
    <cellStyle name="Normal 2 12 7" xfId="29419"/>
    <cellStyle name="Normal 2 12 8" xfId="29420"/>
    <cellStyle name="Normal 2 13" xfId="29421"/>
    <cellStyle name="Normal 2 13 2" xfId="29422"/>
    <cellStyle name="Normal 2 13 3" xfId="29423"/>
    <cellStyle name="Normal 2 13 4" xfId="29424"/>
    <cellStyle name="Normal 2 13 5" xfId="29425"/>
    <cellStyle name="Normal 2 13 6" xfId="29426"/>
    <cellStyle name="Normal 2 13 7" xfId="29427"/>
    <cellStyle name="Normal 2 13 8" xfId="29428"/>
    <cellStyle name="Normal 2 14" xfId="29429"/>
    <cellStyle name="Normal 2 14 2" xfId="29430"/>
    <cellStyle name="Normal 2 14 3" xfId="29431"/>
    <cellStyle name="Normal 2 14 4" xfId="29432"/>
    <cellStyle name="Normal 2 14 5" xfId="29433"/>
    <cellStyle name="Normal 2 14 6" xfId="29434"/>
    <cellStyle name="Normal 2 14 7" xfId="29435"/>
    <cellStyle name="Normal 2 14 8" xfId="29436"/>
    <cellStyle name="Normal 2 15" xfId="29437"/>
    <cellStyle name="Normal 2 15 2" xfId="29438"/>
    <cellStyle name="Normal 2 15 2 2" xfId="29439"/>
    <cellStyle name="Normal 2 15 3" xfId="29440"/>
    <cellStyle name="Normal 2 15 3 2" xfId="29441"/>
    <cellStyle name="Normal 2 15 3 2 2" xfId="29442"/>
    <cellStyle name="Normal 2 15 3 2 3" xfId="29443"/>
    <cellStyle name="Normal 2 15 3 3" xfId="29444"/>
    <cellStyle name="Normal 2 15 3 4" xfId="29445"/>
    <cellStyle name="Normal 2 15 3 5" xfId="29446"/>
    <cellStyle name="Normal 2 16" xfId="29447"/>
    <cellStyle name="Normal 2 16 2" xfId="29448"/>
    <cellStyle name="Normal 2 16 2 2" xfId="29449"/>
    <cellStyle name="Normal 2 16 3" xfId="29450"/>
    <cellStyle name="Normal 2 16 3 2" xfId="29451"/>
    <cellStyle name="Normal 2 16 3 2 2" xfId="29452"/>
    <cellStyle name="Normal 2 16 3 2 3" xfId="29453"/>
    <cellStyle name="Normal 2 16 3 3" xfId="29454"/>
    <cellStyle name="Normal 2 16 3 4" xfId="29455"/>
    <cellStyle name="Normal 2 16 3 5" xfId="29456"/>
    <cellStyle name="Normal 2 17" xfId="29457"/>
    <cellStyle name="Normal 2 17 2" xfId="29458"/>
    <cellStyle name="Normal 2 17 3" xfId="29459"/>
    <cellStyle name="Normal 2 17 3 2" xfId="29460"/>
    <cellStyle name="Normal 2 17 3 2 2" xfId="29461"/>
    <cellStyle name="Normal 2 17 3 2 3" xfId="29462"/>
    <cellStyle name="Normal 2 17 3 3" xfId="29463"/>
    <cellStyle name="Normal 2 17 3 4" xfId="29464"/>
    <cellStyle name="Normal 2 17 3 5" xfId="29465"/>
    <cellStyle name="Normal 2 18" xfId="29466"/>
    <cellStyle name="Normal 2 19" xfId="29467"/>
    <cellStyle name="Normal 2 2" xfId="29468"/>
    <cellStyle name="Normal 2 2 10" xfId="29469"/>
    <cellStyle name="Normal 2 2 11" xfId="29470"/>
    <cellStyle name="Normal 2 2 12" xfId="29471"/>
    <cellStyle name="Normal 2 2 13" xfId="29472"/>
    <cellStyle name="Normal 2 2 14" xfId="29473"/>
    <cellStyle name="Normal 2 2 15" xfId="29474"/>
    <cellStyle name="Normal 2 2 16" xfId="29475"/>
    <cellStyle name="Normal 2 2 17" xfId="29476"/>
    <cellStyle name="Normal 2 2 18" xfId="29477"/>
    <cellStyle name="Normal 2 2 19" xfId="29478"/>
    <cellStyle name="Normal 2 2 2" xfId="29479"/>
    <cellStyle name="Normal 2 2 2 10" xfId="29480"/>
    <cellStyle name="Normal 2 2 2 11" xfId="29481"/>
    <cellStyle name="Normal 2 2 2 12" xfId="29482"/>
    <cellStyle name="Normal 2 2 2 13" xfId="29483"/>
    <cellStyle name="Normal 2 2 2 14" xfId="29484"/>
    <cellStyle name="Normal 2 2 2 15" xfId="29485"/>
    <cellStyle name="Normal 2 2 2 16" xfId="29486"/>
    <cellStyle name="Normal 2 2 2 17" xfId="29487"/>
    <cellStyle name="Normal 2 2 2 18" xfId="29488"/>
    <cellStyle name="Normal 2 2 2 19" xfId="29489"/>
    <cellStyle name="Normal 2 2 2 2" xfId="29490"/>
    <cellStyle name="Normal 2 2 2 20" xfId="29491"/>
    <cellStyle name="Normal 2 2 2 21" xfId="29492"/>
    <cellStyle name="Normal 2 2 2 22" xfId="29493"/>
    <cellStyle name="Normal 2 2 2 23" xfId="29494"/>
    <cellStyle name="Normal 2 2 2 24" xfId="29495"/>
    <cellStyle name="Normal 2 2 2 25" xfId="29496"/>
    <cellStyle name="Normal 2 2 2 26" xfId="29497"/>
    <cellStyle name="Normal 2 2 2 27" xfId="29498"/>
    <cellStyle name="Normal 2 2 2 28" xfId="29499"/>
    <cellStyle name="Normal 2 2 2 29" xfId="29500"/>
    <cellStyle name="Normal 2 2 2 3" xfId="29501"/>
    <cellStyle name="Normal 2 2 2 30" xfId="29502"/>
    <cellStyle name="Normal 2 2 2 31" xfId="29503"/>
    <cellStyle name="Normal 2 2 2 32" xfId="29504"/>
    <cellStyle name="Normal 2 2 2 33" xfId="29505"/>
    <cellStyle name="Normal 2 2 2 34" xfId="29506"/>
    <cellStyle name="Normal 2 2 2 35" xfId="29507"/>
    <cellStyle name="Normal 2 2 2 36" xfId="29508"/>
    <cellStyle name="Normal 2 2 2 37" xfId="29509"/>
    <cellStyle name="Normal 2 2 2 38" xfId="29510"/>
    <cellStyle name="Normal 2 2 2 39" xfId="29511"/>
    <cellStyle name="Normal 2 2 2 4" xfId="29512"/>
    <cellStyle name="Normal 2 2 2 40" xfId="29513"/>
    <cellStyle name="Normal 2 2 2 41" xfId="29514"/>
    <cellStyle name="Normal 2 2 2 42" xfId="29515"/>
    <cellStyle name="Normal 2 2 2 43" xfId="29516"/>
    <cellStyle name="Normal 2 2 2 44" xfId="29517"/>
    <cellStyle name="Normal 2 2 2 45" xfId="29518"/>
    <cellStyle name="Normal 2 2 2 46" xfId="29519"/>
    <cellStyle name="Normal 2 2 2 47" xfId="29520"/>
    <cellStyle name="Normal 2 2 2 48" xfId="29521"/>
    <cellStyle name="Normal 2 2 2 49" xfId="29522"/>
    <cellStyle name="Normal 2 2 2 5" xfId="29523"/>
    <cellStyle name="Normal 2 2 2 50" xfId="29524"/>
    <cellStyle name="Normal 2 2 2 51" xfId="29525"/>
    <cellStyle name="Normal 2 2 2 52" xfId="29526"/>
    <cellStyle name="Normal 2 2 2 53" xfId="29527"/>
    <cellStyle name="Normal 2 2 2 54" xfId="29528"/>
    <cellStyle name="Normal 2 2 2 55" xfId="29529"/>
    <cellStyle name="Normal 2 2 2 56" xfId="29530"/>
    <cellStyle name="Normal 2 2 2 57" xfId="29531"/>
    <cellStyle name="Normal 2 2 2 58" xfId="29532"/>
    <cellStyle name="Normal 2 2 2 59" xfId="29533"/>
    <cellStyle name="Normal 2 2 2 6" xfId="29534"/>
    <cellStyle name="Normal 2 2 2 60" xfId="29535"/>
    <cellStyle name="Normal 2 2 2 61" xfId="29536"/>
    <cellStyle name="Normal 2 2 2 62" xfId="29537"/>
    <cellStyle name="Normal 2 2 2 63" xfId="29538"/>
    <cellStyle name="Normal 2 2 2 64" xfId="29539"/>
    <cellStyle name="Normal 2 2 2 65" xfId="29540"/>
    <cellStyle name="Normal 2 2 2 7" xfId="29541"/>
    <cellStyle name="Normal 2 2 2 8" xfId="29542"/>
    <cellStyle name="Normal 2 2 2 9" xfId="29543"/>
    <cellStyle name="Normal 2 2 20" xfId="29544"/>
    <cellStyle name="Normal 2 2 21" xfId="29545"/>
    <cellStyle name="Normal 2 2 22" xfId="29546"/>
    <cellStyle name="Normal 2 2 23" xfId="29547"/>
    <cellStyle name="Normal 2 2 24" xfId="29548"/>
    <cellStyle name="Normal 2 2 25" xfId="29549"/>
    <cellStyle name="Normal 2 2 26" xfId="29550"/>
    <cellStyle name="Normal 2 2 27" xfId="29551"/>
    <cellStyle name="Normal 2 2 28" xfId="29552"/>
    <cellStyle name="Normal 2 2 29" xfId="29553"/>
    <cellStyle name="Normal 2 2 3" xfId="29554"/>
    <cellStyle name="Normal 2 2 3 10" xfId="29555"/>
    <cellStyle name="Normal 2 2 3 11" xfId="29556"/>
    <cellStyle name="Normal 2 2 3 12" xfId="29557"/>
    <cellStyle name="Normal 2 2 3 13" xfId="29558"/>
    <cellStyle name="Normal 2 2 3 14" xfId="29559"/>
    <cellStyle name="Normal 2 2 3 15" xfId="29560"/>
    <cellStyle name="Normal 2 2 3 16" xfId="29561"/>
    <cellStyle name="Normal 2 2 3 17" xfId="29562"/>
    <cellStyle name="Normal 2 2 3 18" xfId="29563"/>
    <cellStyle name="Normal 2 2 3 19" xfId="29564"/>
    <cellStyle name="Normal 2 2 3 2" xfId="29565"/>
    <cellStyle name="Normal 2 2 3 20" xfId="29566"/>
    <cellStyle name="Normal 2 2 3 21" xfId="29567"/>
    <cellStyle name="Normal 2 2 3 22" xfId="29568"/>
    <cellStyle name="Normal 2 2 3 23" xfId="29569"/>
    <cellStyle name="Normal 2 2 3 24" xfId="29570"/>
    <cellStyle name="Normal 2 2 3 25" xfId="29571"/>
    <cellStyle name="Normal 2 2 3 26" xfId="29572"/>
    <cellStyle name="Normal 2 2 3 27" xfId="29573"/>
    <cellStyle name="Normal 2 2 3 28" xfId="29574"/>
    <cellStyle name="Normal 2 2 3 29" xfId="29575"/>
    <cellStyle name="Normal 2 2 3 3" xfId="29576"/>
    <cellStyle name="Normal 2 2 3 30" xfId="29577"/>
    <cellStyle name="Normal 2 2 3 31" xfId="29578"/>
    <cellStyle name="Normal 2 2 3 32" xfId="29579"/>
    <cellStyle name="Normal 2 2 3 33" xfId="29580"/>
    <cellStyle name="Normal 2 2 3 34" xfId="29581"/>
    <cellStyle name="Normal 2 2 3 35" xfId="29582"/>
    <cellStyle name="Normal 2 2 3 36" xfId="29583"/>
    <cellStyle name="Normal 2 2 3 37" xfId="29584"/>
    <cellStyle name="Normal 2 2 3 38" xfId="29585"/>
    <cellStyle name="Normal 2 2 3 39" xfId="29586"/>
    <cellStyle name="Normal 2 2 3 4" xfId="29587"/>
    <cellStyle name="Normal 2 2 3 40" xfId="29588"/>
    <cellStyle name="Normal 2 2 3 41" xfId="29589"/>
    <cellStyle name="Normal 2 2 3 42" xfId="29590"/>
    <cellStyle name="Normal 2 2 3 43" xfId="29591"/>
    <cellStyle name="Normal 2 2 3 44" xfId="29592"/>
    <cellStyle name="Normal 2 2 3 45" xfId="29593"/>
    <cellStyle name="Normal 2 2 3 46" xfId="29594"/>
    <cellStyle name="Normal 2 2 3 47" xfId="29595"/>
    <cellStyle name="Normal 2 2 3 48" xfId="29596"/>
    <cellStyle name="Normal 2 2 3 49" xfId="29597"/>
    <cellStyle name="Normal 2 2 3 5" xfId="29598"/>
    <cellStyle name="Normal 2 2 3 50" xfId="29599"/>
    <cellStyle name="Normal 2 2 3 51" xfId="29600"/>
    <cellStyle name="Normal 2 2 3 52" xfId="29601"/>
    <cellStyle name="Normal 2 2 3 53" xfId="29602"/>
    <cellStyle name="Normal 2 2 3 54" xfId="29603"/>
    <cellStyle name="Normal 2 2 3 55" xfId="29604"/>
    <cellStyle name="Normal 2 2 3 56" xfId="29605"/>
    <cellStyle name="Normal 2 2 3 57" xfId="29606"/>
    <cellStyle name="Normal 2 2 3 58" xfId="29607"/>
    <cellStyle name="Normal 2 2 3 59" xfId="29608"/>
    <cellStyle name="Normal 2 2 3 6" xfId="29609"/>
    <cellStyle name="Normal 2 2 3 60" xfId="29610"/>
    <cellStyle name="Normal 2 2 3 61" xfId="29611"/>
    <cellStyle name="Normal 2 2 3 62" xfId="29612"/>
    <cellStyle name="Normal 2 2 3 63" xfId="29613"/>
    <cellStyle name="Normal 2 2 3 64" xfId="29614"/>
    <cellStyle name="Normal 2 2 3 65" xfId="29615"/>
    <cellStyle name="Normal 2 2 3 7" xfId="29616"/>
    <cellStyle name="Normal 2 2 3 8" xfId="29617"/>
    <cellStyle name="Normal 2 2 3 9" xfId="29618"/>
    <cellStyle name="Normal 2 2 30" xfId="29619"/>
    <cellStyle name="Normal 2 2 31" xfId="29620"/>
    <cellStyle name="Normal 2 2 32" xfId="29621"/>
    <cellStyle name="Normal 2 2 33" xfId="29622"/>
    <cellStyle name="Normal 2 2 34" xfId="29623"/>
    <cellStyle name="Normal 2 2 35" xfId="29624"/>
    <cellStyle name="Normal 2 2 36" xfId="29625"/>
    <cellStyle name="Normal 2 2 37" xfId="29626"/>
    <cellStyle name="Normal 2 2 38" xfId="29627"/>
    <cellStyle name="Normal 2 2 39" xfId="29628"/>
    <cellStyle name="Normal 2 2 4" xfId="29629"/>
    <cellStyle name="Normal 2 2 4 10" xfId="29630"/>
    <cellStyle name="Normal 2 2 4 11" xfId="29631"/>
    <cellStyle name="Normal 2 2 4 12" xfId="29632"/>
    <cellStyle name="Normal 2 2 4 13" xfId="29633"/>
    <cellStyle name="Normal 2 2 4 14" xfId="29634"/>
    <cellStyle name="Normal 2 2 4 15" xfId="29635"/>
    <cellStyle name="Normal 2 2 4 16" xfId="29636"/>
    <cellStyle name="Normal 2 2 4 17" xfId="29637"/>
    <cellStyle name="Normal 2 2 4 18" xfId="29638"/>
    <cellStyle name="Normal 2 2 4 19" xfId="29639"/>
    <cellStyle name="Normal 2 2 4 2" xfId="29640"/>
    <cellStyle name="Normal 2 2 4 20" xfId="29641"/>
    <cellStyle name="Normal 2 2 4 21" xfId="29642"/>
    <cellStyle name="Normal 2 2 4 22" xfId="29643"/>
    <cellStyle name="Normal 2 2 4 23" xfId="29644"/>
    <cellStyle name="Normal 2 2 4 24" xfId="29645"/>
    <cellStyle name="Normal 2 2 4 25" xfId="29646"/>
    <cellStyle name="Normal 2 2 4 26" xfId="29647"/>
    <cellStyle name="Normal 2 2 4 27" xfId="29648"/>
    <cellStyle name="Normal 2 2 4 28" xfId="29649"/>
    <cellStyle name="Normal 2 2 4 29" xfId="29650"/>
    <cellStyle name="Normal 2 2 4 3" xfId="29651"/>
    <cellStyle name="Normal 2 2 4 30" xfId="29652"/>
    <cellStyle name="Normal 2 2 4 31" xfId="29653"/>
    <cellStyle name="Normal 2 2 4 32" xfId="29654"/>
    <cellStyle name="Normal 2 2 4 33" xfId="29655"/>
    <cellStyle name="Normal 2 2 4 34" xfId="29656"/>
    <cellStyle name="Normal 2 2 4 35" xfId="29657"/>
    <cellStyle name="Normal 2 2 4 36" xfId="29658"/>
    <cellStyle name="Normal 2 2 4 37" xfId="29659"/>
    <cellStyle name="Normal 2 2 4 38" xfId="29660"/>
    <cellStyle name="Normal 2 2 4 39" xfId="29661"/>
    <cellStyle name="Normal 2 2 4 4" xfId="29662"/>
    <cellStyle name="Normal 2 2 4 40" xfId="29663"/>
    <cellStyle name="Normal 2 2 4 41" xfId="29664"/>
    <cellStyle name="Normal 2 2 4 42" xfId="29665"/>
    <cellStyle name="Normal 2 2 4 43" xfId="29666"/>
    <cellStyle name="Normal 2 2 4 44" xfId="29667"/>
    <cellStyle name="Normal 2 2 4 45" xfId="29668"/>
    <cellStyle name="Normal 2 2 4 46" xfId="29669"/>
    <cellStyle name="Normal 2 2 4 47" xfId="29670"/>
    <cellStyle name="Normal 2 2 4 48" xfId="29671"/>
    <cellStyle name="Normal 2 2 4 49" xfId="29672"/>
    <cellStyle name="Normal 2 2 4 5" xfId="29673"/>
    <cellStyle name="Normal 2 2 4 50" xfId="29674"/>
    <cellStyle name="Normal 2 2 4 51" xfId="29675"/>
    <cellStyle name="Normal 2 2 4 52" xfId="29676"/>
    <cellStyle name="Normal 2 2 4 53" xfId="29677"/>
    <cellStyle name="Normal 2 2 4 54" xfId="29678"/>
    <cellStyle name="Normal 2 2 4 55" xfId="29679"/>
    <cellStyle name="Normal 2 2 4 56" xfId="29680"/>
    <cellStyle name="Normal 2 2 4 57" xfId="29681"/>
    <cellStyle name="Normal 2 2 4 58" xfId="29682"/>
    <cellStyle name="Normal 2 2 4 59" xfId="29683"/>
    <cellStyle name="Normal 2 2 4 6" xfId="29684"/>
    <cellStyle name="Normal 2 2 4 60" xfId="29685"/>
    <cellStyle name="Normal 2 2 4 61" xfId="29686"/>
    <cellStyle name="Normal 2 2 4 62" xfId="29687"/>
    <cellStyle name="Normal 2 2 4 63" xfId="29688"/>
    <cellStyle name="Normal 2 2 4 64" xfId="29689"/>
    <cellStyle name="Normal 2 2 4 65" xfId="29690"/>
    <cellStyle name="Normal 2 2 4 7" xfId="29691"/>
    <cellStyle name="Normal 2 2 4 8" xfId="29692"/>
    <cellStyle name="Normal 2 2 4 9" xfId="29693"/>
    <cellStyle name="Normal 2 2 40" xfId="29694"/>
    <cellStyle name="Normal 2 2 41" xfId="29695"/>
    <cellStyle name="Normal 2 2 42" xfId="29696"/>
    <cellStyle name="Normal 2 2 43" xfId="29697"/>
    <cellStyle name="Normal 2 2 44" xfId="29698"/>
    <cellStyle name="Normal 2 2 45" xfId="29699"/>
    <cellStyle name="Normal 2 2 46" xfId="29700"/>
    <cellStyle name="Normal 2 2 47" xfId="29701"/>
    <cellStyle name="Normal 2 2 48" xfId="29702"/>
    <cellStyle name="Normal 2 2 49" xfId="29703"/>
    <cellStyle name="Normal 2 2 5" xfId="29704"/>
    <cellStyle name="Normal 2 2 50" xfId="29705"/>
    <cellStyle name="Normal 2 2 51" xfId="29706"/>
    <cellStyle name="Normal 2 2 52" xfId="29707"/>
    <cellStyle name="Normal 2 2 53" xfId="29708"/>
    <cellStyle name="Normal 2 2 54" xfId="29709"/>
    <cellStyle name="Normal 2 2 55" xfId="29710"/>
    <cellStyle name="Normal 2 2 56" xfId="29711"/>
    <cellStyle name="Normal 2 2 57" xfId="29712"/>
    <cellStyle name="Normal 2 2 58" xfId="29713"/>
    <cellStyle name="Normal 2 2 59" xfId="29714"/>
    <cellStyle name="Normal 2 2 6" xfId="29715"/>
    <cellStyle name="Normal 2 2 60" xfId="29716"/>
    <cellStyle name="Normal 2 2 61" xfId="29717"/>
    <cellStyle name="Normal 2 2 62" xfId="29718"/>
    <cellStyle name="Normal 2 2 63" xfId="29719"/>
    <cellStyle name="Normal 2 2 64" xfId="29720"/>
    <cellStyle name="Normal 2 2 65" xfId="29721"/>
    <cellStyle name="Normal 2 2 66" xfId="29722"/>
    <cellStyle name="Normal 2 2 67" xfId="29723"/>
    <cellStyle name="Normal 2 2 68" xfId="29724"/>
    <cellStyle name="Normal 2 2 7" xfId="29725"/>
    <cellStyle name="Normal 2 2 8" xfId="29726"/>
    <cellStyle name="Normal 2 2 9" xfId="29727"/>
    <cellStyle name="Normal 2 20" xfId="29728"/>
    <cellStyle name="Normal 2 21" xfId="29729"/>
    <cellStyle name="Normal 2 22" xfId="29730"/>
    <cellStyle name="Normal 2 23" xfId="29731"/>
    <cellStyle name="Normal 2 24" xfId="29732"/>
    <cellStyle name="Normal 2 25" xfId="29733"/>
    <cellStyle name="Normal 2 26" xfId="29734"/>
    <cellStyle name="Normal 2 27" xfId="29735"/>
    <cellStyle name="Normal 2 28" xfId="29736"/>
    <cellStyle name="Normal 2 29" xfId="29737"/>
    <cellStyle name="Normal 2 3" xfId="29738"/>
    <cellStyle name="Normal 2 3 10" xfId="29739"/>
    <cellStyle name="Normal 2 3 11" xfId="29740"/>
    <cellStyle name="Normal 2 3 12" xfId="29741"/>
    <cellStyle name="Normal 2 3 13" xfId="29742"/>
    <cellStyle name="Normal 2 3 14" xfId="29743"/>
    <cellStyle name="Normal 2 3 15" xfId="29744"/>
    <cellStyle name="Normal 2 3 16" xfId="29745"/>
    <cellStyle name="Normal 2 3 17" xfId="29746"/>
    <cellStyle name="Normal 2 3 18" xfId="29747"/>
    <cellStyle name="Normal 2 3 19" xfId="29748"/>
    <cellStyle name="Normal 2 3 2" xfId="29749"/>
    <cellStyle name="Normal 2 3 2 10" xfId="29750"/>
    <cellStyle name="Normal 2 3 2 11" xfId="29751"/>
    <cellStyle name="Normal 2 3 2 12" xfId="29752"/>
    <cellStyle name="Normal 2 3 2 13" xfId="29753"/>
    <cellStyle name="Normal 2 3 2 14" xfId="29754"/>
    <cellStyle name="Normal 2 3 2 15" xfId="29755"/>
    <cellStyle name="Normal 2 3 2 16" xfId="29756"/>
    <cellStyle name="Normal 2 3 2 17" xfId="29757"/>
    <cellStyle name="Normal 2 3 2 18" xfId="29758"/>
    <cellStyle name="Normal 2 3 2 19" xfId="29759"/>
    <cellStyle name="Normal 2 3 2 2" xfId="29760"/>
    <cellStyle name="Normal 2 3 2 20" xfId="29761"/>
    <cellStyle name="Normal 2 3 2 21" xfId="29762"/>
    <cellStyle name="Normal 2 3 2 22" xfId="29763"/>
    <cellStyle name="Normal 2 3 2 23" xfId="29764"/>
    <cellStyle name="Normal 2 3 2 24" xfId="29765"/>
    <cellStyle name="Normal 2 3 2 25" xfId="29766"/>
    <cellStyle name="Normal 2 3 2 26" xfId="29767"/>
    <cellStyle name="Normal 2 3 2 27" xfId="29768"/>
    <cellStyle name="Normal 2 3 2 28" xfId="29769"/>
    <cellStyle name="Normal 2 3 2 29" xfId="29770"/>
    <cellStyle name="Normal 2 3 2 3" xfId="29771"/>
    <cellStyle name="Normal 2 3 2 30" xfId="29772"/>
    <cellStyle name="Normal 2 3 2 31" xfId="29773"/>
    <cellStyle name="Normal 2 3 2 32" xfId="29774"/>
    <cellStyle name="Normal 2 3 2 33" xfId="29775"/>
    <cellStyle name="Normal 2 3 2 34" xfId="29776"/>
    <cellStyle name="Normal 2 3 2 35" xfId="29777"/>
    <cellStyle name="Normal 2 3 2 36" xfId="29778"/>
    <cellStyle name="Normal 2 3 2 37" xfId="29779"/>
    <cellStyle name="Normal 2 3 2 38" xfId="29780"/>
    <cellStyle name="Normal 2 3 2 39" xfId="29781"/>
    <cellStyle name="Normal 2 3 2 4" xfId="29782"/>
    <cellStyle name="Normal 2 3 2 40" xfId="29783"/>
    <cellStyle name="Normal 2 3 2 41" xfId="29784"/>
    <cellStyle name="Normal 2 3 2 42" xfId="29785"/>
    <cellStyle name="Normal 2 3 2 43" xfId="29786"/>
    <cellStyle name="Normal 2 3 2 44" xfId="29787"/>
    <cellStyle name="Normal 2 3 2 45" xfId="29788"/>
    <cellStyle name="Normal 2 3 2 46" xfId="29789"/>
    <cellStyle name="Normal 2 3 2 47" xfId="29790"/>
    <cellStyle name="Normal 2 3 2 48" xfId="29791"/>
    <cellStyle name="Normal 2 3 2 49" xfId="29792"/>
    <cellStyle name="Normal 2 3 2 5" xfId="29793"/>
    <cellStyle name="Normal 2 3 2 50" xfId="29794"/>
    <cellStyle name="Normal 2 3 2 51" xfId="29795"/>
    <cellStyle name="Normal 2 3 2 52" xfId="29796"/>
    <cellStyle name="Normal 2 3 2 53" xfId="29797"/>
    <cellStyle name="Normal 2 3 2 54" xfId="29798"/>
    <cellStyle name="Normal 2 3 2 55" xfId="29799"/>
    <cellStyle name="Normal 2 3 2 56" xfId="29800"/>
    <cellStyle name="Normal 2 3 2 57" xfId="29801"/>
    <cellStyle name="Normal 2 3 2 58" xfId="29802"/>
    <cellStyle name="Normal 2 3 2 59" xfId="29803"/>
    <cellStyle name="Normal 2 3 2 6" xfId="29804"/>
    <cellStyle name="Normal 2 3 2 60" xfId="29805"/>
    <cellStyle name="Normal 2 3 2 61" xfId="29806"/>
    <cellStyle name="Normal 2 3 2 62" xfId="29807"/>
    <cellStyle name="Normal 2 3 2 63" xfId="29808"/>
    <cellStyle name="Normal 2 3 2 64" xfId="29809"/>
    <cellStyle name="Normal 2 3 2 65" xfId="29810"/>
    <cellStyle name="Normal 2 3 2 7" xfId="29811"/>
    <cellStyle name="Normal 2 3 2 8" xfId="29812"/>
    <cellStyle name="Normal 2 3 2 9" xfId="29813"/>
    <cellStyle name="Normal 2 3 20" xfId="29814"/>
    <cellStyle name="Normal 2 3 21" xfId="29815"/>
    <cellStyle name="Normal 2 3 22" xfId="29816"/>
    <cellStyle name="Normal 2 3 23" xfId="29817"/>
    <cellStyle name="Normal 2 3 24" xfId="29818"/>
    <cellStyle name="Normal 2 3 25" xfId="29819"/>
    <cellStyle name="Normal 2 3 26" xfId="29820"/>
    <cellStyle name="Normal 2 3 27" xfId="29821"/>
    <cellStyle name="Normal 2 3 28" xfId="29822"/>
    <cellStyle name="Normal 2 3 29" xfId="29823"/>
    <cellStyle name="Normal 2 3 3" xfId="29824"/>
    <cellStyle name="Normal 2 3 30" xfId="29825"/>
    <cellStyle name="Normal 2 3 31" xfId="29826"/>
    <cellStyle name="Normal 2 3 32" xfId="29827"/>
    <cellStyle name="Normal 2 3 33" xfId="29828"/>
    <cellStyle name="Normal 2 3 34" xfId="29829"/>
    <cellStyle name="Normal 2 3 35" xfId="29830"/>
    <cellStyle name="Normal 2 3 36" xfId="29831"/>
    <cellStyle name="Normal 2 3 37" xfId="29832"/>
    <cellStyle name="Normal 2 3 38" xfId="29833"/>
    <cellStyle name="Normal 2 3 39" xfId="29834"/>
    <cellStyle name="Normal 2 3 4" xfId="29835"/>
    <cellStyle name="Normal 2 3 40" xfId="29836"/>
    <cellStyle name="Normal 2 3 41" xfId="29837"/>
    <cellStyle name="Normal 2 3 42" xfId="29838"/>
    <cellStyle name="Normal 2 3 43" xfId="29839"/>
    <cellStyle name="Normal 2 3 44" xfId="29840"/>
    <cellStyle name="Normal 2 3 45" xfId="29841"/>
    <cellStyle name="Normal 2 3 46" xfId="29842"/>
    <cellStyle name="Normal 2 3 47" xfId="29843"/>
    <cellStyle name="Normal 2 3 48" xfId="29844"/>
    <cellStyle name="Normal 2 3 49" xfId="29845"/>
    <cellStyle name="Normal 2 3 5" xfId="29846"/>
    <cellStyle name="Normal 2 3 50" xfId="29847"/>
    <cellStyle name="Normal 2 3 51" xfId="29848"/>
    <cellStyle name="Normal 2 3 52" xfId="29849"/>
    <cellStyle name="Normal 2 3 53" xfId="29850"/>
    <cellStyle name="Normal 2 3 54" xfId="29851"/>
    <cellStyle name="Normal 2 3 55" xfId="29852"/>
    <cellStyle name="Normal 2 3 56" xfId="29853"/>
    <cellStyle name="Normal 2 3 57" xfId="29854"/>
    <cellStyle name="Normal 2 3 58" xfId="29855"/>
    <cellStyle name="Normal 2 3 59" xfId="29856"/>
    <cellStyle name="Normal 2 3 6" xfId="29857"/>
    <cellStyle name="Normal 2 3 60" xfId="29858"/>
    <cellStyle name="Normal 2 3 61" xfId="29859"/>
    <cellStyle name="Normal 2 3 62" xfId="29860"/>
    <cellStyle name="Normal 2 3 63" xfId="29861"/>
    <cellStyle name="Normal 2 3 64" xfId="29862"/>
    <cellStyle name="Normal 2 3 65" xfId="29863"/>
    <cellStyle name="Normal 2 3 66" xfId="29864"/>
    <cellStyle name="Normal 2 3 7" xfId="29865"/>
    <cellStyle name="Normal 2 3 8" xfId="29866"/>
    <cellStyle name="Normal 2 3 9" xfId="29867"/>
    <cellStyle name="Normal 2 30" xfId="29868"/>
    <cellStyle name="Normal 2 31" xfId="29869"/>
    <cellStyle name="Normal 2 32" xfId="29870"/>
    <cellStyle name="Normal 2 33" xfId="29871"/>
    <cellStyle name="Normal 2 34" xfId="29872"/>
    <cellStyle name="Normal 2 35" xfId="29873"/>
    <cellStyle name="Normal 2 36" xfId="29874"/>
    <cellStyle name="Normal 2 37" xfId="29875"/>
    <cellStyle name="Normal 2 38" xfId="29876"/>
    <cellStyle name="Normal 2 38 2" xfId="29877"/>
    <cellStyle name="Normal 2 38 3" xfId="29878"/>
    <cellStyle name="Normal 2 39" xfId="29879"/>
    <cellStyle name="Normal 2 4" xfId="29880"/>
    <cellStyle name="Normal 2 4 10" xfId="29881"/>
    <cellStyle name="Normal 2 4 11" xfId="29882"/>
    <cellStyle name="Normal 2 4 12" xfId="29883"/>
    <cellStyle name="Normal 2 4 13" xfId="29884"/>
    <cellStyle name="Normal 2 4 14" xfId="29885"/>
    <cellStyle name="Normal 2 4 15" xfId="29886"/>
    <cellStyle name="Normal 2 4 16" xfId="29887"/>
    <cellStyle name="Normal 2 4 17" xfId="29888"/>
    <cellStyle name="Normal 2 4 18" xfId="29889"/>
    <cellStyle name="Normal 2 4 19" xfId="29890"/>
    <cellStyle name="Normal 2 4 2" xfId="29891"/>
    <cellStyle name="Normal 2 4 2 10" xfId="29892"/>
    <cellStyle name="Normal 2 4 2 11" xfId="29893"/>
    <cellStyle name="Normal 2 4 2 12" xfId="29894"/>
    <cellStyle name="Normal 2 4 2 13" xfId="29895"/>
    <cellStyle name="Normal 2 4 2 14" xfId="29896"/>
    <cellStyle name="Normal 2 4 2 15" xfId="29897"/>
    <cellStyle name="Normal 2 4 2 16" xfId="29898"/>
    <cellStyle name="Normal 2 4 2 17" xfId="29899"/>
    <cellStyle name="Normal 2 4 2 18" xfId="29900"/>
    <cellStyle name="Normal 2 4 2 19" xfId="29901"/>
    <cellStyle name="Normal 2 4 2 2" xfId="29902"/>
    <cellStyle name="Normal 2 4 2 20" xfId="29903"/>
    <cellStyle name="Normal 2 4 2 21" xfId="29904"/>
    <cellStyle name="Normal 2 4 2 22" xfId="29905"/>
    <cellStyle name="Normal 2 4 2 23" xfId="29906"/>
    <cellStyle name="Normal 2 4 2 24" xfId="29907"/>
    <cellStyle name="Normal 2 4 2 25" xfId="29908"/>
    <cellStyle name="Normal 2 4 2 26" xfId="29909"/>
    <cellStyle name="Normal 2 4 2 27" xfId="29910"/>
    <cellStyle name="Normal 2 4 2 28" xfId="29911"/>
    <cellStyle name="Normal 2 4 2 29" xfId="29912"/>
    <cellStyle name="Normal 2 4 2 3" xfId="29913"/>
    <cellStyle name="Normal 2 4 2 30" xfId="29914"/>
    <cellStyle name="Normal 2 4 2 31" xfId="29915"/>
    <cellStyle name="Normal 2 4 2 32" xfId="29916"/>
    <cellStyle name="Normal 2 4 2 33" xfId="29917"/>
    <cellStyle name="Normal 2 4 2 34" xfId="29918"/>
    <cellStyle name="Normal 2 4 2 35" xfId="29919"/>
    <cellStyle name="Normal 2 4 2 36" xfId="29920"/>
    <cellStyle name="Normal 2 4 2 37" xfId="29921"/>
    <cellStyle name="Normal 2 4 2 38" xfId="29922"/>
    <cellStyle name="Normal 2 4 2 39" xfId="29923"/>
    <cellStyle name="Normal 2 4 2 4" xfId="29924"/>
    <cellStyle name="Normal 2 4 2 40" xfId="29925"/>
    <cellStyle name="Normal 2 4 2 41" xfId="29926"/>
    <cellStyle name="Normal 2 4 2 42" xfId="29927"/>
    <cellStyle name="Normal 2 4 2 43" xfId="29928"/>
    <cellStyle name="Normal 2 4 2 44" xfId="29929"/>
    <cellStyle name="Normal 2 4 2 45" xfId="29930"/>
    <cellStyle name="Normal 2 4 2 46" xfId="29931"/>
    <cellStyle name="Normal 2 4 2 47" xfId="29932"/>
    <cellStyle name="Normal 2 4 2 48" xfId="29933"/>
    <cellStyle name="Normal 2 4 2 49" xfId="29934"/>
    <cellStyle name="Normal 2 4 2 5" xfId="29935"/>
    <cellStyle name="Normal 2 4 2 50" xfId="29936"/>
    <cellStyle name="Normal 2 4 2 51" xfId="29937"/>
    <cellStyle name="Normal 2 4 2 52" xfId="29938"/>
    <cellStyle name="Normal 2 4 2 53" xfId="29939"/>
    <cellStyle name="Normal 2 4 2 54" xfId="29940"/>
    <cellStyle name="Normal 2 4 2 55" xfId="29941"/>
    <cellStyle name="Normal 2 4 2 56" xfId="29942"/>
    <cellStyle name="Normal 2 4 2 57" xfId="29943"/>
    <cellStyle name="Normal 2 4 2 58" xfId="29944"/>
    <cellStyle name="Normal 2 4 2 59" xfId="29945"/>
    <cellStyle name="Normal 2 4 2 6" xfId="29946"/>
    <cellStyle name="Normal 2 4 2 60" xfId="29947"/>
    <cellStyle name="Normal 2 4 2 61" xfId="29948"/>
    <cellStyle name="Normal 2 4 2 62" xfId="29949"/>
    <cellStyle name="Normal 2 4 2 63" xfId="29950"/>
    <cellStyle name="Normal 2 4 2 64" xfId="29951"/>
    <cellStyle name="Normal 2 4 2 65" xfId="29952"/>
    <cellStyle name="Normal 2 4 2 7" xfId="29953"/>
    <cellStyle name="Normal 2 4 2 8" xfId="29954"/>
    <cellStyle name="Normal 2 4 2 9" xfId="29955"/>
    <cellStyle name="Normal 2 4 20" xfId="29956"/>
    <cellStyle name="Normal 2 4 21" xfId="29957"/>
    <cellStyle name="Normal 2 4 22" xfId="29958"/>
    <cellStyle name="Normal 2 4 23" xfId="29959"/>
    <cellStyle name="Normal 2 4 24" xfId="29960"/>
    <cellStyle name="Normal 2 4 25" xfId="29961"/>
    <cellStyle name="Normal 2 4 26" xfId="29962"/>
    <cellStyle name="Normal 2 4 27" xfId="29963"/>
    <cellStyle name="Normal 2 4 28" xfId="29964"/>
    <cellStyle name="Normal 2 4 29" xfId="29965"/>
    <cellStyle name="Normal 2 4 3" xfId="29966"/>
    <cellStyle name="Normal 2 4 30" xfId="29967"/>
    <cellStyle name="Normal 2 4 31" xfId="29968"/>
    <cellStyle name="Normal 2 4 32" xfId="29969"/>
    <cellStyle name="Normal 2 4 33" xfId="29970"/>
    <cellStyle name="Normal 2 4 34" xfId="29971"/>
    <cellStyle name="Normal 2 4 35" xfId="29972"/>
    <cellStyle name="Normal 2 4 36" xfId="29973"/>
    <cellStyle name="Normal 2 4 37" xfId="29974"/>
    <cellStyle name="Normal 2 4 38" xfId="29975"/>
    <cellStyle name="Normal 2 4 39" xfId="29976"/>
    <cellStyle name="Normal 2 4 4" xfId="29977"/>
    <cellStyle name="Normal 2 4 40" xfId="29978"/>
    <cellStyle name="Normal 2 4 41" xfId="29979"/>
    <cellStyle name="Normal 2 4 42" xfId="29980"/>
    <cellStyle name="Normal 2 4 43" xfId="29981"/>
    <cellStyle name="Normal 2 4 44" xfId="29982"/>
    <cellStyle name="Normal 2 4 45" xfId="29983"/>
    <cellStyle name="Normal 2 4 46" xfId="29984"/>
    <cellStyle name="Normal 2 4 47" xfId="29985"/>
    <cellStyle name="Normal 2 4 48" xfId="29986"/>
    <cellStyle name="Normal 2 4 49" xfId="29987"/>
    <cellStyle name="Normal 2 4 5" xfId="29988"/>
    <cellStyle name="Normal 2 4 50" xfId="29989"/>
    <cellStyle name="Normal 2 4 51" xfId="29990"/>
    <cellStyle name="Normal 2 4 52" xfId="29991"/>
    <cellStyle name="Normal 2 4 53" xfId="29992"/>
    <cellStyle name="Normal 2 4 54" xfId="29993"/>
    <cellStyle name="Normal 2 4 55" xfId="29994"/>
    <cellStyle name="Normal 2 4 56" xfId="29995"/>
    <cellStyle name="Normal 2 4 57" xfId="29996"/>
    <cellStyle name="Normal 2 4 58" xfId="29997"/>
    <cellStyle name="Normal 2 4 59" xfId="29998"/>
    <cellStyle name="Normal 2 4 6" xfId="29999"/>
    <cellStyle name="Normal 2 4 60" xfId="30000"/>
    <cellStyle name="Normal 2 4 61" xfId="30001"/>
    <cellStyle name="Normal 2 4 62" xfId="30002"/>
    <cellStyle name="Normal 2 4 63" xfId="30003"/>
    <cellStyle name="Normal 2 4 64" xfId="30004"/>
    <cellStyle name="Normal 2 4 65" xfId="30005"/>
    <cellStyle name="Normal 2 4 66" xfId="30006"/>
    <cellStyle name="Normal 2 4 7" xfId="30007"/>
    <cellStyle name="Normal 2 4 8" xfId="30008"/>
    <cellStyle name="Normal 2 4 9" xfId="30009"/>
    <cellStyle name="Normal 2 40" xfId="30010"/>
    <cellStyle name="Normal 2 41" xfId="30011"/>
    <cellStyle name="Normal 2 42" xfId="30012"/>
    <cellStyle name="Normal 2 43" xfId="30013"/>
    <cellStyle name="Normal 2 44" xfId="30014"/>
    <cellStyle name="Normal 2 45" xfId="30015"/>
    <cellStyle name="Normal 2 46" xfId="30016"/>
    <cellStyle name="Normal 2 47" xfId="30017"/>
    <cellStyle name="Normal 2 48" xfId="30018"/>
    <cellStyle name="Normal 2 49" xfId="30019"/>
    <cellStyle name="Normal 2 5" xfId="30020"/>
    <cellStyle name="Normal 2 5 2" xfId="30021"/>
    <cellStyle name="Normal 2 5 3" xfId="30022"/>
    <cellStyle name="Normal 2 5 4" xfId="30023"/>
    <cellStyle name="Normal 2 5 5" xfId="30024"/>
    <cellStyle name="Normal 2 5 6" xfId="30025"/>
    <cellStyle name="Normal 2 5 7" xfId="30026"/>
    <cellStyle name="Normal 2 5 8" xfId="30027"/>
    <cellStyle name="Normal 2 50" xfId="30028"/>
    <cellStyle name="Normal 2 51" xfId="30029"/>
    <cellStyle name="Normal 2 52" xfId="30030"/>
    <cellStyle name="Normal 2 53" xfId="30031"/>
    <cellStyle name="Normal 2 54" xfId="30032"/>
    <cellStyle name="Normal 2 55" xfId="30033"/>
    <cellStyle name="Normal 2 56" xfId="30034"/>
    <cellStyle name="Normal 2 57" xfId="30035"/>
    <cellStyle name="Normal 2 58" xfId="30036"/>
    <cellStyle name="Normal 2 59" xfId="30037"/>
    <cellStyle name="Normal 2 6" xfId="30038"/>
    <cellStyle name="Normal 2 6 2" xfId="30039"/>
    <cellStyle name="Normal 2 6 3" xfId="30040"/>
    <cellStyle name="Normal 2 6 4" xfId="30041"/>
    <cellStyle name="Normal 2 6 5" xfId="30042"/>
    <cellStyle name="Normal 2 6 6" xfId="30043"/>
    <cellStyle name="Normal 2 6 7" xfId="30044"/>
    <cellStyle name="Normal 2 6 8" xfId="30045"/>
    <cellStyle name="Normal 2 60" xfId="30046"/>
    <cellStyle name="Normal 2 61" xfId="30047"/>
    <cellStyle name="Normal 2 62" xfId="30048"/>
    <cellStyle name="Normal 2 63" xfId="30049"/>
    <cellStyle name="Normal 2 64" xfId="30050"/>
    <cellStyle name="Normal 2 65" xfId="30051"/>
    <cellStyle name="Normal 2 66" xfId="30052"/>
    <cellStyle name="Normal 2 67" xfId="30053"/>
    <cellStyle name="Normal 2 67 2" xfId="30054"/>
    <cellStyle name="Normal 2 67 2 2" xfId="30055"/>
    <cellStyle name="Normal 2 67 2 3" xfId="30056"/>
    <cellStyle name="Normal 2 67 3" xfId="30057"/>
    <cellStyle name="Normal 2 67 4" xfId="30058"/>
    <cellStyle name="Normal 2 67 5" xfId="30059"/>
    <cellStyle name="Normal 2 68" xfId="30060"/>
    <cellStyle name="Normal 2 69" xfId="30061"/>
    <cellStyle name="Normal 2 7" xfId="30062"/>
    <cellStyle name="Normal 2 7 2" xfId="30063"/>
    <cellStyle name="Normal 2 7 3" xfId="30064"/>
    <cellStyle name="Normal 2 7 4" xfId="30065"/>
    <cellStyle name="Normal 2 7 5" xfId="30066"/>
    <cellStyle name="Normal 2 7 6" xfId="30067"/>
    <cellStyle name="Normal 2 7 7" xfId="30068"/>
    <cellStyle name="Normal 2 7 8" xfId="30069"/>
    <cellStyle name="Normal 2 70" xfId="34273"/>
    <cellStyle name="Normal 2 8" xfId="30070"/>
    <cellStyle name="Normal 2 8 2" xfId="30071"/>
    <cellStyle name="Normal 2 8 3" xfId="30072"/>
    <cellStyle name="Normal 2 8 4" xfId="30073"/>
    <cellStyle name="Normal 2 8 5" xfId="30074"/>
    <cellStyle name="Normal 2 8 6" xfId="30075"/>
    <cellStyle name="Normal 2 8 7" xfId="30076"/>
    <cellStyle name="Normal 2 8 8" xfId="30077"/>
    <cellStyle name="Normal 2 9" xfId="30078"/>
    <cellStyle name="Normal 2 9 2" xfId="30079"/>
    <cellStyle name="Normal 2 9 3" xfId="30080"/>
    <cellStyle name="Normal 2 9 4" xfId="30081"/>
    <cellStyle name="Normal 2 9 5" xfId="30082"/>
    <cellStyle name="Normal 2 9 6" xfId="30083"/>
    <cellStyle name="Normal 2 9 7" xfId="30084"/>
    <cellStyle name="Normal 2 9 8" xfId="30085"/>
    <cellStyle name="Normal 20" xfId="30086"/>
    <cellStyle name="Normal 20 2" xfId="30087"/>
    <cellStyle name="Normal 20 3" xfId="30088"/>
    <cellStyle name="Normal 21" xfId="30089"/>
    <cellStyle name="Normal 21 2" xfId="30090"/>
    <cellStyle name="Normal 21 2 2" xfId="30091"/>
    <cellStyle name="Normal 21 2 3" xfId="30092"/>
    <cellStyle name="Normal 21 2 4" xfId="30093"/>
    <cellStyle name="Normal 22" xfId="30094"/>
    <cellStyle name="Normal 22 10" xfId="30095"/>
    <cellStyle name="Normal 22 11" xfId="30096"/>
    <cellStyle name="Normal 22 12" xfId="30097"/>
    <cellStyle name="Normal 22 13" xfId="30098"/>
    <cellStyle name="Normal 22 14" xfId="30099"/>
    <cellStyle name="Normal 22 15" xfId="30100"/>
    <cellStyle name="Normal 22 16" xfId="30101"/>
    <cellStyle name="Normal 22 17" xfId="30102"/>
    <cellStyle name="Normal 22 18" xfId="30103"/>
    <cellStyle name="Normal 22 19" xfId="30104"/>
    <cellStyle name="Normal 22 2" xfId="30105"/>
    <cellStyle name="Normal 22 20" xfId="30106"/>
    <cellStyle name="Normal 22 21" xfId="30107"/>
    <cellStyle name="Normal 22 22" xfId="30108"/>
    <cellStyle name="Normal 22 23" xfId="30109"/>
    <cellStyle name="Normal 22 24" xfId="30110"/>
    <cellStyle name="Normal 22 25" xfId="30111"/>
    <cellStyle name="Normal 22 26" xfId="30112"/>
    <cellStyle name="Normal 22 27" xfId="30113"/>
    <cellStyle name="Normal 22 28" xfId="30114"/>
    <cellStyle name="Normal 22 29" xfId="30115"/>
    <cellStyle name="Normal 22 3" xfId="30116"/>
    <cellStyle name="Normal 22 30" xfId="30117"/>
    <cellStyle name="Normal 22 31" xfId="30118"/>
    <cellStyle name="Normal 22 32" xfId="30119"/>
    <cellStyle name="Normal 22 33" xfId="30120"/>
    <cellStyle name="Normal 22 34" xfId="30121"/>
    <cellStyle name="Normal 22 35" xfId="30122"/>
    <cellStyle name="Normal 22 36" xfId="30123"/>
    <cellStyle name="Normal 22 37" xfId="30124"/>
    <cellStyle name="Normal 22 38" xfId="30125"/>
    <cellStyle name="Normal 22 39" xfId="30126"/>
    <cellStyle name="Normal 22 4" xfId="30127"/>
    <cellStyle name="Normal 22 40" xfId="30128"/>
    <cellStyle name="Normal 22 41" xfId="30129"/>
    <cellStyle name="Normal 22 42" xfId="30130"/>
    <cellStyle name="Normal 22 43" xfId="30131"/>
    <cellStyle name="Normal 22 44" xfId="30132"/>
    <cellStyle name="Normal 22 45" xfId="30133"/>
    <cellStyle name="Normal 22 46" xfId="30134"/>
    <cellStyle name="Normal 22 47" xfId="30135"/>
    <cellStyle name="Normal 22 48" xfId="30136"/>
    <cellStyle name="Normal 22 49" xfId="30137"/>
    <cellStyle name="Normal 22 5" xfId="30138"/>
    <cellStyle name="Normal 22 50" xfId="30139"/>
    <cellStyle name="Normal 22 51" xfId="30140"/>
    <cellStyle name="Normal 22 52" xfId="30141"/>
    <cellStyle name="Normal 22 53" xfId="30142"/>
    <cellStyle name="Normal 22 54" xfId="30143"/>
    <cellStyle name="Normal 22 55" xfId="30144"/>
    <cellStyle name="Normal 22 56" xfId="30145"/>
    <cellStyle name="Normal 22 57" xfId="30146"/>
    <cellStyle name="Normal 22 58" xfId="30147"/>
    <cellStyle name="Normal 22 59" xfId="30148"/>
    <cellStyle name="Normal 22 6" xfId="30149"/>
    <cellStyle name="Normal 22 60" xfId="30150"/>
    <cellStyle name="Normal 22 61" xfId="30151"/>
    <cellStyle name="Normal 22 62" xfId="30152"/>
    <cellStyle name="Normal 22 63" xfId="30153"/>
    <cellStyle name="Normal 22 64" xfId="30154"/>
    <cellStyle name="Normal 22 65" xfId="30155"/>
    <cellStyle name="Normal 22 7" xfId="30156"/>
    <cellStyle name="Normal 22 8" xfId="30157"/>
    <cellStyle name="Normal 22 9" xfId="30158"/>
    <cellStyle name="Normal 23" xfId="30159"/>
    <cellStyle name="Normal 23 10" xfId="30160"/>
    <cellStyle name="Normal 23 11" xfId="30161"/>
    <cellStyle name="Normal 23 12" xfId="30162"/>
    <cellStyle name="Normal 23 13" xfId="30163"/>
    <cellStyle name="Normal 23 14" xfId="30164"/>
    <cellStyle name="Normal 23 15" xfId="30165"/>
    <cellStyle name="Normal 23 16" xfId="30166"/>
    <cellStyle name="Normal 23 17" xfId="30167"/>
    <cellStyle name="Normal 23 18" xfId="30168"/>
    <cellStyle name="Normal 23 19" xfId="30169"/>
    <cellStyle name="Normal 23 2" xfId="30170"/>
    <cellStyle name="Normal 23 20" xfId="30171"/>
    <cellStyle name="Normal 23 21" xfId="30172"/>
    <cellStyle name="Normal 23 22" xfId="30173"/>
    <cellStyle name="Normal 23 23" xfId="30174"/>
    <cellStyle name="Normal 23 24" xfId="30175"/>
    <cellStyle name="Normal 23 25" xfId="30176"/>
    <cellStyle name="Normal 23 26" xfId="30177"/>
    <cellStyle name="Normal 23 27" xfId="30178"/>
    <cellStyle name="Normal 23 28" xfId="30179"/>
    <cellStyle name="Normal 23 29" xfId="30180"/>
    <cellStyle name="Normal 23 3" xfId="30181"/>
    <cellStyle name="Normal 23 30" xfId="30182"/>
    <cellStyle name="Normal 23 31" xfId="30183"/>
    <cellStyle name="Normal 23 32" xfId="30184"/>
    <cellStyle name="Normal 23 33" xfId="30185"/>
    <cellStyle name="Normal 23 34" xfId="30186"/>
    <cellStyle name="Normal 23 35" xfId="30187"/>
    <cellStyle name="Normal 23 36" xfId="30188"/>
    <cellStyle name="Normal 23 37" xfId="30189"/>
    <cellStyle name="Normal 23 38" xfId="30190"/>
    <cellStyle name="Normal 23 39" xfId="30191"/>
    <cellStyle name="Normal 23 4" xfId="30192"/>
    <cellStyle name="Normal 23 40" xfId="30193"/>
    <cellStyle name="Normal 23 41" xfId="30194"/>
    <cellStyle name="Normal 23 42" xfId="30195"/>
    <cellStyle name="Normal 23 43" xfId="30196"/>
    <cellStyle name="Normal 23 44" xfId="30197"/>
    <cellStyle name="Normal 23 45" xfId="30198"/>
    <cellStyle name="Normal 23 46" xfId="30199"/>
    <cellStyle name="Normal 23 47" xfId="30200"/>
    <cellStyle name="Normal 23 48" xfId="30201"/>
    <cellStyle name="Normal 23 49" xfId="30202"/>
    <cellStyle name="Normal 23 5" xfId="30203"/>
    <cellStyle name="Normal 23 50" xfId="30204"/>
    <cellStyle name="Normal 23 51" xfId="30205"/>
    <cellStyle name="Normal 23 52" xfId="30206"/>
    <cellStyle name="Normal 23 53" xfId="30207"/>
    <cellStyle name="Normal 23 54" xfId="30208"/>
    <cellStyle name="Normal 23 55" xfId="30209"/>
    <cellStyle name="Normal 23 56" xfId="30210"/>
    <cellStyle name="Normal 23 57" xfId="30211"/>
    <cellStyle name="Normal 23 58" xfId="30212"/>
    <cellStyle name="Normal 23 59" xfId="30213"/>
    <cellStyle name="Normal 23 6" xfId="30214"/>
    <cellStyle name="Normal 23 60" xfId="30215"/>
    <cellStyle name="Normal 23 61" xfId="30216"/>
    <cellStyle name="Normal 23 62" xfId="30217"/>
    <cellStyle name="Normal 23 63" xfId="30218"/>
    <cellStyle name="Normal 23 64" xfId="30219"/>
    <cellStyle name="Normal 23 65" xfId="30220"/>
    <cellStyle name="Normal 23 7" xfId="30221"/>
    <cellStyle name="Normal 23 8" xfId="30222"/>
    <cellStyle name="Normal 23 9" xfId="30223"/>
    <cellStyle name="Normal 24" xfId="30224"/>
    <cellStyle name="Normal 24 10" xfId="30225"/>
    <cellStyle name="Normal 24 11" xfId="30226"/>
    <cellStyle name="Normal 24 12" xfId="30227"/>
    <cellStyle name="Normal 24 13" xfId="30228"/>
    <cellStyle name="Normal 24 14" xfId="30229"/>
    <cellStyle name="Normal 24 15" xfId="30230"/>
    <cellStyle name="Normal 24 16" xfId="30231"/>
    <cellStyle name="Normal 24 17" xfId="30232"/>
    <cellStyle name="Normal 24 18" xfId="30233"/>
    <cellStyle name="Normal 24 19" xfId="30234"/>
    <cellStyle name="Normal 24 2" xfId="30235"/>
    <cellStyle name="Normal 24 20" xfId="30236"/>
    <cellStyle name="Normal 24 21" xfId="30237"/>
    <cellStyle name="Normal 24 22" xfId="30238"/>
    <cellStyle name="Normal 24 23" xfId="30239"/>
    <cellStyle name="Normal 24 24" xfId="30240"/>
    <cellStyle name="Normal 24 25" xfId="30241"/>
    <cellStyle name="Normal 24 26" xfId="30242"/>
    <cellStyle name="Normal 24 27" xfId="30243"/>
    <cellStyle name="Normal 24 28" xfId="30244"/>
    <cellStyle name="Normal 24 29" xfId="30245"/>
    <cellStyle name="Normal 24 3" xfId="30246"/>
    <cellStyle name="Normal 24 30" xfId="30247"/>
    <cellStyle name="Normal 24 31" xfId="30248"/>
    <cellStyle name="Normal 24 32" xfId="30249"/>
    <cellStyle name="Normal 24 33" xfId="30250"/>
    <cellStyle name="Normal 24 34" xfId="30251"/>
    <cellStyle name="Normal 24 35" xfId="30252"/>
    <cellStyle name="Normal 24 36" xfId="30253"/>
    <cellStyle name="Normal 24 37" xfId="30254"/>
    <cellStyle name="Normal 24 38" xfId="30255"/>
    <cellStyle name="Normal 24 39" xfId="30256"/>
    <cellStyle name="Normal 24 4" xfId="30257"/>
    <cellStyle name="Normal 24 40" xfId="30258"/>
    <cellStyle name="Normal 24 41" xfId="30259"/>
    <cellStyle name="Normal 24 42" xfId="30260"/>
    <cellStyle name="Normal 24 43" xfId="30261"/>
    <cellStyle name="Normal 24 44" xfId="30262"/>
    <cellStyle name="Normal 24 45" xfId="30263"/>
    <cellStyle name="Normal 24 46" xfId="30264"/>
    <cellStyle name="Normal 24 47" xfId="30265"/>
    <cellStyle name="Normal 24 48" xfId="30266"/>
    <cellStyle name="Normal 24 49" xfId="30267"/>
    <cellStyle name="Normal 24 5" xfId="30268"/>
    <cellStyle name="Normal 24 50" xfId="30269"/>
    <cellStyle name="Normal 24 51" xfId="30270"/>
    <cellStyle name="Normal 24 52" xfId="30271"/>
    <cellStyle name="Normal 24 53" xfId="30272"/>
    <cellStyle name="Normal 24 54" xfId="30273"/>
    <cellStyle name="Normal 24 55" xfId="30274"/>
    <cellStyle name="Normal 24 56" xfId="30275"/>
    <cellStyle name="Normal 24 57" xfId="30276"/>
    <cellStyle name="Normal 24 58" xfId="30277"/>
    <cellStyle name="Normal 24 59" xfId="30278"/>
    <cellStyle name="Normal 24 6" xfId="30279"/>
    <cellStyle name="Normal 24 60" xfId="30280"/>
    <cellStyle name="Normal 24 61" xfId="30281"/>
    <cellStyle name="Normal 24 62" xfId="30282"/>
    <cellStyle name="Normal 24 63" xfId="30283"/>
    <cellStyle name="Normal 24 64" xfId="30284"/>
    <cellStyle name="Normal 24 65" xfId="30285"/>
    <cellStyle name="Normal 24 7" xfId="30286"/>
    <cellStyle name="Normal 24 8" xfId="30287"/>
    <cellStyle name="Normal 24 9" xfId="30288"/>
    <cellStyle name="Normal 25" xfId="30289"/>
    <cellStyle name="Normal 25 10" xfId="30290"/>
    <cellStyle name="Normal 25 11" xfId="30291"/>
    <cellStyle name="Normal 25 12" xfId="30292"/>
    <cellStyle name="Normal 25 13" xfId="30293"/>
    <cellStyle name="Normal 25 14" xfId="30294"/>
    <cellStyle name="Normal 25 15" xfId="30295"/>
    <cellStyle name="Normal 25 16" xfId="30296"/>
    <cellStyle name="Normal 25 17" xfId="30297"/>
    <cellStyle name="Normal 25 18" xfId="30298"/>
    <cellStyle name="Normal 25 19" xfId="30299"/>
    <cellStyle name="Normal 25 2" xfId="30300"/>
    <cellStyle name="Normal 25 20" xfId="30301"/>
    <cellStyle name="Normal 25 21" xfId="30302"/>
    <cellStyle name="Normal 25 22" xfId="30303"/>
    <cellStyle name="Normal 25 23" xfId="30304"/>
    <cellStyle name="Normal 25 24" xfId="30305"/>
    <cellStyle name="Normal 25 25" xfId="30306"/>
    <cellStyle name="Normal 25 26" xfId="30307"/>
    <cellStyle name="Normal 25 27" xfId="30308"/>
    <cellStyle name="Normal 25 28" xfId="30309"/>
    <cellStyle name="Normal 25 29" xfId="30310"/>
    <cellStyle name="Normal 25 3" xfId="30311"/>
    <cellStyle name="Normal 25 30" xfId="30312"/>
    <cellStyle name="Normal 25 31" xfId="30313"/>
    <cellStyle name="Normal 25 32" xfId="30314"/>
    <cellStyle name="Normal 25 33" xfId="30315"/>
    <cellStyle name="Normal 25 34" xfId="30316"/>
    <cellStyle name="Normal 25 35" xfId="30317"/>
    <cellStyle name="Normal 25 36" xfId="30318"/>
    <cellStyle name="Normal 25 37" xfId="30319"/>
    <cellStyle name="Normal 25 38" xfId="30320"/>
    <cellStyle name="Normal 25 39" xfId="30321"/>
    <cellStyle name="Normal 25 4" xfId="30322"/>
    <cellStyle name="Normal 25 40" xfId="30323"/>
    <cellStyle name="Normal 25 41" xfId="30324"/>
    <cellStyle name="Normal 25 42" xfId="30325"/>
    <cellStyle name="Normal 25 43" xfId="30326"/>
    <cellStyle name="Normal 25 44" xfId="30327"/>
    <cellStyle name="Normal 25 45" xfId="30328"/>
    <cellStyle name="Normal 25 46" xfId="30329"/>
    <cellStyle name="Normal 25 47" xfId="30330"/>
    <cellStyle name="Normal 25 48" xfId="30331"/>
    <cellStyle name="Normal 25 49" xfId="30332"/>
    <cellStyle name="Normal 25 5" xfId="30333"/>
    <cellStyle name="Normal 25 50" xfId="30334"/>
    <cellStyle name="Normal 25 51" xfId="30335"/>
    <cellStyle name="Normal 25 52" xfId="30336"/>
    <cellStyle name="Normal 25 53" xfId="30337"/>
    <cellStyle name="Normal 25 54" xfId="30338"/>
    <cellStyle name="Normal 25 55" xfId="30339"/>
    <cellStyle name="Normal 25 56" xfId="30340"/>
    <cellStyle name="Normal 25 57" xfId="30341"/>
    <cellStyle name="Normal 25 58" xfId="30342"/>
    <cellStyle name="Normal 25 59" xfId="30343"/>
    <cellStyle name="Normal 25 6" xfId="30344"/>
    <cellStyle name="Normal 25 60" xfId="30345"/>
    <cellStyle name="Normal 25 61" xfId="30346"/>
    <cellStyle name="Normal 25 62" xfId="30347"/>
    <cellStyle name="Normal 25 63" xfId="30348"/>
    <cellStyle name="Normal 25 64" xfId="30349"/>
    <cellStyle name="Normal 25 65" xfId="30350"/>
    <cellStyle name="Normal 25 7" xfId="30351"/>
    <cellStyle name="Normal 25 8" xfId="30352"/>
    <cellStyle name="Normal 25 9" xfId="30353"/>
    <cellStyle name="Normal 26" xfId="30354"/>
    <cellStyle name="Normal 26 10" xfId="30355"/>
    <cellStyle name="Normal 26 11" xfId="30356"/>
    <cellStyle name="Normal 26 12" xfId="30357"/>
    <cellStyle name="Normal 26 13" xfId="30358"/>
    <cellStyle name="Normal 26 14" xfId="30359"/>
    <cellStyle name="Normal 26 15" xfId="30360"/>
    <cellStyle name="Normal 26 16" xfId="30361"/>
    <cellStyle name="Normal 26 17" xfId="30362"/>
    <cellStyle name="Normal 26 18" xfId="30363"/>
    <cellStyle name="Normal 26 19" xfId="30364"/>
    <cellStyle name="Normal 26 2" xfId="30365"/>
    <cellStyle name="Normal 26 20" xfId="30366"/>
    <cellStyle name="Normal 26 21" xfId="30367"/>
    <cellStyle name="Normal 26 22" xfId="30368"/>
    <cellStyle name="Normal 26 23" xfId="30369"/>
    <cellStyle name="Normal 26 24" xfId="30370"/>
    <cellStyle name="Normal 26 25" xfId="30371"/>
    <cellStyle name="Normal 26 26" xfId="30372"/>
    <cellStyle name="Normal 26 27" xfId="30373"/>
    <cellStyle name="Normal 26 28" xfId="30374"/>
    <cellStyle name="Normal 26 29" xfId="30375"/>
    <cellStyle name="Normal 26 3" xfId="30376"/>
    <cellStyle name="Normal 26 30" xfId="30377"/>
    <cellStyle name="Normal 26 31" xfId="30378"/>
    <cellStyle name="Normal 26 32" xfId="30379"/>
    <cellStyle name="Normal 26 33" xfId="30380"/>
    <cellStyle name="Normal 26 34" xfId="30381"/>
    <cellStyle name="Normal 26 35" xfId="30382"/>
    <cellStyle name="Normal 26 36" xfId="30383"/>
    <cellStyle name="Normal 26 37" xfId="30384"/>
    <cellStyle name="Normal 26 38" xfId="30385"/>
    <cellStyle name="Normal 26 39" xfId="30386"/>
    <cellStyle name="Normal 26 4" xfId="30387"/>
    <cellStyle name="Normal 26 40" xfId="30388"/>
    <cellStyle name="Normal 26 41" xfId="30389"/>
    <cellStyle name="Normal 26 42" xfId="30390"/>
    <cellStyle name="Normal 26 43" xfId="30391"/>
    <cellStyle name="Normal 26 44" xfId="30392"/>
    <cellStyle name="Normal 26 45" xfId="30393"/>
    <cellStyle name="Normal 26 46" xfId="30394"/>
    <cellStyle name="Normal 26 47" xfId="30395"/>
    <cellStyle name="Normal 26 48" xfId="30396"/>
    <cellStyle name="Normal 26 49" xfId="30397"/>
    <cellStyle name="Normal 26 5" xfId="30398"/>
    <cellStyle name="Normal 26 50" xfId="30399"/>
    <cellStyle name="Normal 26 51" xfId="30400"/>
    <cellStyle name="Normal 26 52" xfId="30401"/>
    <cellStyle name="Normal 26 53" xfId="30402"/>
    <cellStyle name="Normal 26 54" xfId="30403"/>
    <cellStyle name="Normal 26 55" xfId="30404"/>
    <cellStyle name="Normal 26 56" xfId="30405"/>
    <cellStyle name="Normal 26 57" xfId="30406"/>
    <cellStyle name="Normal 26 58" xfId="30407"/>
    <cellStyle name="Normal 26 59" xfId="30408"/>
    <cellStyle name="Normal 26 6" xfId="30409"/>
    <cellStyle name="Normal 26 60" xfId="30410"/>
    <cellStyle name="Normal 26 61" xfId="30411"/>
    <cellStyle name="Normal 26 62" xfId="30412"/>
    <cellStyle name="Normal 26 63" xfId="30413"/>
    <cellStyle name="Normal 26 64" xfId="30414"/>
    <cellStyle name="Normal 26 65" xfId="30415"/>
    <cellStyle name="Normal 26 7" xfId="30416"/>
    <cellStyle name="Normal 26 8" xfId="30417"/>
    <cellStyle name="Normal 26 9" xfId="30418"/>
    <cellStyle name="Normal 27" xfId="30419"/>
    <cellStyle name="Normal 27 10" xfId="30420"/>
    <cellStyle name="Normal 27 11" xfId="30421"/>
    <cellStyle name="Normal 27 12" xfId="30422"/>
    <cellStyle name="Normal 27 13" xfId="30423"/>
    <cellStyle name="Normal 27 14" xfId="30424"/>
    <cellStyle name="Normal 27 15" xfId="30425"/>
    <cellStyle name="Normal 27 16" xfId="30426"/>
    <cellStyle name="Normal 27 17" xfId="30427"/>
    <cellStyle name="Normal 27 18" xfId="30428"/>
    <cellStyle name="Normal 27 19" xfId="30429"/>
    <cellStyle name="Normal 27 2" xfId="30430"/>
    <cellStyle name="Normal 27 20" xfId="30431"/>
    <cellStyle name="Normal 27 21" xfId="30432"/>
    <cellStyle name="Normal 27 22" xfId="30433"/>
    <cellStyle name="Normal 27 23" xfId="30434"/>
    <cellStyle name="Normal 27 24" xfId="30435"/>
    <cellStyle name="Normal 27 25" xfId="30436"/>
    <cellStyle name="Normal 27 26" xfId="30437"/>
    <cellStyle name="Normal 27 27" xfId="30438"/>
    <cellStyle name="Normal 27 28" xfId="30439"/>
    <cellStyle name="Normal 27 29" xfId="30440"/>
    <cellStyle name="Normal 27 3" xfId="30441"/>
    <cellStyle name="Normal 27 30" xfId="30442"/>
    <cellStyle name="Normal 27 31" xfId="30443"/>
    <cellStyle name="Normal 27 32" xfId="30444"/>
    <cellStyle name="Normal 27 33" xfId="30445"/>
    <cellStyle name="Normal 27 34" xfId="30446"/>
    <cellStyle name="Normal 27 35" xfId="30447"/>
    <cellStyle name="Normal 27 36" xfId="30448"/>
    <cellStyle name="Normal 27 37" xfId="30449"/>
    <cellStyle name="Normal 27 38" xfId="30450"/>
    <cellStyle name="Normal 27 39" xfId="30451"/>
    <cellStyle name="Normal 27 4" xfId="30452"/>
    <cellStyle name="Normal 27 40" xfId="30453"/>
    <cellStyle name="Normal 27 41" xfId="30454"/>
    <cellStyle name="Normal 27 42" xfId="30455"/>
    <cellStyle name="Normal 27 43" xfId="30456"/>
    <cellStyle name="Normal 27 44" xfId="30457"/>
    <cellStyle name="Normal 27 45" xfId="30458"/>
    <cellStyle name="Normal 27 46" xfId="30459"/>
    <cellStyle name="Normal 27 47" xfId="30460"/>
    <cellStyle name="Normal 27 48" xfId="30461"/>
    <cellStyle name="Normal 27 49" xfId="30462"/>
    <cellStyle name="Normal 27 5" xfId="30463"/>
    <cellStyle name="Normal 27 50" xfId="30464"/>
    <cellStyle name="Normal 27 51" xfId="30465"/>
    <cellStyle name="Normal 27 52" xfId="30466"/>
    <cellStyle name="Normal 27 53" xfId="30467"/>
    <cellStyle name="Normal 27 54" xfId="30468"/>
    <cellStyle name="Normal 27 55" xfId="30469"/>
    <cellStyle name="Normal 27 56" xfId="30470"/>
    <cellStyle name="Normal 27 57" xfId="30471"/>
    <cellStyle name="Normal 27 58" xfId="30472"/>
    <cellStyle name="Normal 27 59" xfId="30473"/>
    <cellStyle name="Normal 27 6" xfId="30474"/>
    <cellStyle name="Normal 27 60" xfId="30475"/>
    <cellStyle name="Normal 27 61" xfId="30476"/>
    <cellStyle name="Normal 27 62" xfId="30477"/>
    <cellStyle name="Normal 27 63" xfId="30478"/>
    <cellStyle name="Normal 27 64" xfId="30479"/>
    <cellStyle name="Normal 27 65" xfId="30480"/>
    <cellStyle name="Normal 27 7" xfId="30481"/>
    <cellStyle name="Normal 27 8" xfId="30482"/>
    <cellStyle name="Normal 27 9" xfId="30483"/>
    <cellStyle name="Normal 28" xfId="30484"/>
    <cellStyle name="Normal 28 10" xfId="30485"/>
    <cellStyle name="Normal 28 11" xfId="30486"/>
    <cellStyle name="Normal 28 12" xfId="30487"/>
    <cellStyle name="Normal 28 13" xfId="30488"/>
    <cellStyle name="Normal 28 14" xfId="30489"/>
    <cellStyle name="Normal 28 15" xfId="30490"/>
    <cellStyle name="Normal 28 16" xfId="30491"/>
    <cellStyle name="Normal 28 17" xfId="30492"/>
    <cellStyle name="Normal 28 18" xfId="30493"/>
    <cellStyle name="Normal 28 19" xfId="30494"/>
    <cellStyle name="Normal 28 2" xfId="30495"/>
    <cellStyle name="Normal 28 20" xfId="30496"/>
    <cellStyle name="Normal 28 21" xfId="30497"/>
    <cellStyle name="Normal 28 22" xfId="30498"/>
    <cellStyle name="Normal 28 23" xfId="30499"/>
    <cellStyle name="Normal 28 24" xfId="30500"/>
    <cellStyle name="Normal 28 25" xfId="30501"/>
    <cellStyle name="Normal 28 26" xfId="30502"/>
    <cellStyle name="Normal 28 27" xfId="30503"/>
    <cellStyle name="Normal 28 28" xfId="30504"/>
    <cellStyle name="Normal 28 29" xfId="30505"/>
    <cellStyle name="Normal 28 3" xfId="30506"/>
    <cellStyle name="Normal 28 30" xfId="30507"/>
    <cellStyle name="Normal 28 31" xfId="30508"/>
    <cellStyle name="Normal 28 32" xfId="30509"/>
    <cellStyle name="Normal 28 33" xfId="30510"/>
    <cellStyle name="Normal 28 34" xfId="30511"/>
    <cellStyle name="Normal 28 35" xfId="30512"/>
    <cellStyle name="Normal 28 36" xfId="30513"/>
    <cellStyle name="Normal 28 37" xfId="30514"/>
    <cellStyle name="Normal 28 38" xfId="30515"/>
    <cellStyle name="Normal 28 39" xfId="30516"/>
    <cellStyle name="Normal 28 4" xfId="30517"/>
    <cellStyle name="Normal 28 40" xfId="30518"/>
    <cellStyle name="Normal 28 41" xfId="30519"/>
    <cellStyle name="Normal 28 42" xfId="30520"/>
    <cellStyle name="Normal 28 43" xfId="30521"/>
    <cellStyle name="Normal 28 44" xfId="30522"/>
    <cellStyle name="Normal 28 45" xfId="30523"/>
    <cellStyle name="Normal 28 46" xfId="30524"/>
    <cellStyle name="Normal 28 47" xfId="30525"/>
    <cellStyle name="Normal 28 48" xfId="30526"/>
    <cellStyle name="Normal 28 49" xfId="30527"/>
    <cellStyle name="Normal 28 5" xfId="30528"/>
    <cellStyle name="Normal 28 50" xfId="30529"/>
    <cellStyle name="Normal 28 51" xfId="30530"/>
    <cellStyle name="Normal 28 52" xfId="30531"/>
    <cellStyle name="Normal 28 53" xfId="30532"/>
    <cellStyle name="Normal 28 54" xfId="30533"/>
    <cellStyle name="Normal 28 55" xfId="30534"/>
    <cellStyle name="Normal 28 56" xfId="30535"/>
    <cellStyle name="Normal 28 57" xfId="30536"/>
    <cellStyle name="Normal 28 58" xfId="30537"/>
    <cellStyle name="Normal 28 59" xfId="30538"/>
    <cellStyle name="Normal 28 6" xfId="30539"/>
    <cellStyle name="Normal 28 60" xfId="30540"/>
    <cellStyle name="Normal 28 61" xfId="30541"/>
    <cellStyle name="Normal 28 62" xfId="30542"/>
    <cellStyle name="Normal 28 63" xfId="30543"/>
    <cellStyle name="Normal 28 64" xfId="30544"/>
    <cellStyle name="Normal 28 65" xfId="30545"/>
    <cellStyle name="Normal 28 7" xfId="30546"/>
    <cellStyle name="Normal 28 8" xfId="30547"/>
    <cellStyle name="Normal 28 9" xfId="30548"/>
    <cellStyle name="Normal 29" xfId="30549"/>
    <cellStyle name="Normal 29 10" xfId="30550"/>
    <cellStyle name="Normal 29 11" xfId="30551"/>
    <cellStyle name="Normal 29 12" xfId="30552"/>
    <cellStyle name="Normal 29 13" xfId="30553"/>
    <cellStyle name="Normal 29 14" xfId="30554"/>
    <cellStyle name="Normal 29 15" xfId="30555"/>
    <cellStyle name="Normal 29 16" xfId="30556"/>
    <cellStyle name="Normal 29 17" xfId="30557"/>
    <cellStyle name="Normal 29 18" xfId="30558"/>
    <cellStyle name="Normal 29 19" xfId="30559"/>
    <cellStyle name="Normal 29 2" xfId="30560"/>
    <cellStyle name="Normal 29 20" xfId="30561"/>
    <cellStyle name="Normal 29 21" xfId="30562"/>
    <cellStyle name="Normal 29 22" xfId="30563"/>
    <cellStyle name="Normal 29 23" xfId="30564"/>
    <cellStyle name="Normal 29 24" xfId="30565"/>
    <cellStyle name="Normal 29 25" xfId="30566"/>
    <cellStyle name="Normal 29 26" xfId="30567"/>
    <cellStyle name="Normal 29 27" xfId="30568"/>
    <cellStyle name="Normal 29 28" xfId="30569"/>
    <cellStyle name="Normal 29 29" xfId="30570"/>
    <cellStyle name="Normal 29 3" xfId="30571"/>
    <cellStyle name="Normal 29 30" xfId="30572"/>
    <cellStyle name="Normal 29 31" xfId="30573"/>
    <cellStyle name="Normal 29 32" xfId="30574"/>
    <cellStyle name="Normal 29 33" xfId="30575"/>
    <cellStyle name="Normal 29 34" xfId="30576"/>
    <cellStyle name="Normal 29 35" xfId="30577"/>
    <cellStyle name="Normal 29 36" xfId="30578"/>
    <cellStyle name="Normal 29 37" xfId="30579"/>
    <cellStyle name="Normal 29 38" xfId="30580"/>
    <cellStyle name="Normal 29 39" xfId="30581"/>
    <cellStyle name="Normal 29 4" xfId="30582"/>
    <cellStyle name="Normal 29 40" xfId="30583"/>
    <cellStyle name="Normal 29 41" xfId="30584"/>
    <cellStyle name="Normal 29 42" xfId="30585"/>
    <cellStyle name="Normal 29 43" xfId="30586"/>
    <cellStyle name="Normal 29 44" xfId="30587"/>
    <cellStyle name="Normal 29 45" xfId="30588"/>
    <cellStyle name="Normal 29 46" xfId="30589"/>
    <cellStyle name="Normal 29 47" xfId="30590"/>
    <cellStyle name="Normal 29 48" xfId="30591"/>
    <cellStyle name="Normal 29 49" xfId="30592"/>
    <cellStyle name="Normal 29 5" xfId="30593"/>
    <cellStyle name="Normal 29 50" xfId="30594"/>
    <cellStyle name="Normal 29 51" xfId="30595"/>
    <cellStyle name="Normal 29 52" xfId="30596"/>
    <cellStyle name="Normal 29 53" xfId="30597"/>
    <cellStyle name="Normal 29 54" xfId="30598"/>
    <cellStyle name="Normal 29 55" xfId="30599"/>
    <cellStyle name="Normal 29 56" xfId="30600"/>
    <cellStyle name="Normal 29 57" xfId="30601"/>
    <cellStyle name="Normal 29 58" xfId="30602"/>
    <cellStyle name="Normal 29 59" xfId="30603"/>
    <cellStyle name="Normal 29 6" xfId="30604"/>
    <cellStyle name="Normal 29 60" xfId="30605"/>
    <cellStyle name="Normal 29 61" xfId="30606"/>
    <cellStyle name="Normal 29 62" xfId="30607"/>
    <cellStyle name="Normal 29 63" xfId="30608"/>
    <cellStyle name="Normal 29 64" xfId="30609"/>
    <cellStyle name="Normal 29 65" xfId="30610"/>
    <cellStyle name="Normal 29 7" xfId="30611"/>
    <cellStyle name="Normal 29 8" xfId="30612"/>
    <cellStyle name="Normal 29 9" xfId="30613"/>
    <cellStyle name="Normal 3" xfId="30614"/>
    <cellStyle name="Normal 3 2" xfId="30615"/>
    <cellStyle name="Normal 3 2 2" xfId="30616"/>
    <cellStyle name="Normal 3 2 2 2" xfId="30617"/>
    <cellStyle name="Normal 3 2 3" xfId="30618"/>
    <cellStyle name="Normal 3 2 4" xfId="30619"/>
    <cellStyle name="Normal 3 2 4 2" xfId="30620"/>
    <cellStyle name="Normal 3 2 4 3" xfId="30621"/>
    <cellStyle name="Normal 3 2 5" xfId="30622"/>
    <cellStyle name="Normal 3 2 6" xfId="30623"/>
    <cellStyle name="Normal 3 2 7" xfId="30624"/>
    <cellStyle name="Normal 3 2 8" xfId="30625"/>
    <cellStyle name="Normal 3 3" xfId="30626"/>
    <cellStyle name="Normal 3 3 2" xfId="30627"/>
    <cellStyle name="Normal 3 3 3" xfId="30628"/>
    <cellStyle name="Normal 3 3 4" xfId="30629"/>
    <cellStyle name="Normal 3 3 4 2" xfId="30630"/>
    <cellStyle name="Normal 3 3 4 3" xfId="30631"/>
    <cellStyle name="Normal 3 3 5" xfId="30632"/>
    <cellStyle name="Normal 3 3 6" xfId="30633"/>
    <cellStyle name="Normal 3 3 7" xfId="30634"/>
    <cellStyle name="Normal 3 3 8" xfId="30635"/>
    <cellStyle name="Normal 3 4" xfId="30636"/>
    <cellStyle name="Normal 3 4 2" xfId="30637"/>
    <cellStyle name="Normal 3 4 3" xfId="30638"/>
    <cellStyle name="Normal 3 4 4" xfId="30639"/>
    <cellStyle name="Normal 3 4 4 2" xfId="30640"/>
    <cellStyle name="Normal 3 4 4 3" xfId="30641"/>
    <cellStyle name="Normal 3 4 5" xfId="30642"/>
    <cellStyle name="Normal 3 4 6" xfId="30643"/>
    <cellStyle name="Normal 3 4 7" xfId="30644"/>
    <cellStyle name="Normal 3 4 8" xfId="30645"/>
    <cellStyle name="Normal 3 5" xfId="30646"/>
    <cellStyle name="Normal 3 5 2" xfId="30647"/>
    <cellStyle name="Normal 3 5 3" xfId="30648"/>
    <cellStyle name="Normal 3 5 4" xfId="30649"/>
    <cellStyle name="Normal 3 5 4 2" xfId="30650"/>
    <cellStyle name="Normal 3 5 4 3" xfId="30651"/>
    <cellStyle name="Normal 3 5 5" xfId="30652"/>
    <cellStyle name="Normal 3 5 6" xfId="30653"/>
    <cellStyle name="Normal 3 5 7" xfId="30654"/>
    <cellStyle name="Normal 3 5 8" xfId="30655"/>
    <cellStyle name="Normal 3 6" xfId="30656"/>
    <cellStyle name="Normal 3 6 2" xfId="30657"/>
    <cellStyle name="Normal 3 6 3" xfId="30658"/>
    <cellStyle name="Normal 3 6 4" xfId="30659"/>
    <cellStyle name="Normal 3 6 5" xfId="30660"/>
    <cellStyle name="Normal 3 6 6" xfId="30661"/>
    <cellStyle name="Normal 3 6 7" xfId="30662"/>
    <cellStyle name="Normal 3 6 8" xfId="30663"/>
    <cellStyle name="Normal 3 7" xfId="30664"/>
    <cellStyle name="Normal 3 7 2" xfId="30665"/>
    <cellStyle name="Normal 3 7 3" xfId="30666"/>
    <cellStyle name="Normal 3 7 4" xfId="30667"/>
    <cellStyle name="Normal 3 7 5" xfId="30668"/>
    <cellStyle name="Normal 3 7 6" xfId="30669"/>
    <cellStyle name="Normal 3 7 7" xfId="30670"/>
    <cellStyle name="Normal 3 7 8" xfId="30671"/>
    <cellStyle name="Normal 3 8" xfId="30672"/>
    <cellStyle name="Normal 30" xfId="30673"/>
    <cellStyle name="Normal 30 2" xfId="30674"/>
    <cellStyle name="Normal 30 3" xfId="30675"/>
    <cellStyle name="Normal 30 3 2" xfId="30676"/>
    <cellStyle name="Normal 30 3 3" xfId="30677"/>
    <cellStyle name="Normal 30 3 3 2" xfId="30678"/>
    <cellStyle name="Normal 30 3 3 3" xfId="30679"/>
    <cellStyle name="Normal 30 3 4" xfId="30680"/>
    <cellStyle name="Normal 30 3 5" xfId="30681"/>
    <cellStyle name="Normal 30 3 6" xfId="30682"/>
    <cellStyle name="Normal 30 3 7" xfId="30683"/>
    <cellStyle name="Normal 30 4" xfId="30684"/>
    <cellStyle name="Normal 30 5" xfId="30685"/>
    <cellStyle name="Normal 30 6" xfId="30686"/>
    <cellStyle name="Normal 30 7" xfId="30687"/>
    <cellStyle name="Normal 30 8" xfId="30688"/>
    <cellStyle name="Normal 30 9" xfId="30689"/>
    <cellStyle name="Normal 31" xfId="30690"/>
    <cellStyle name="Normal 31 2" xfId="30691"/>
    <cellStyle name="Normal 31 3" xfId="30692"/>
    <cellStyle name="Normal 31 3 2" xfId="30693"/>
    <cellStyle name="Normal 31 3 3" xfId="30694"/>
    <cellStyle name="Normal 31 3 3 2" xfId="30695"/>
    <cellStyle name="Normal 31 3 3 3" xfId="30696"/>
    <cellStyle name="Normal 31 3 4" xfId="30697"/>
    <cellStyle name="Normal 31 3 5" xfId="30698"/>
    <cellStyle name="Normal 31 3 6" xfId="30699"/>
    <cellStyle name="Normal 31 3 7" xfId="30700"/>
    <cellStyle name="Normal 31 4" xfId="30701"/>
    <cellStyle name="Normal 31 5" xfId="30702"/>
    <cellStyle name="Normal 31 6" xfId="30703"/>
    <cellStyle name="Normal 31 7" xfId="30704"/>
    <cellStyle name="Normal 31 8" xfId="30705"/>
    <cellStyle name="Normal 31 9" xfId="30706"/>
    <cellStyle name="Normal 32" xfId="30707"/>
    <cellStyle name="Normal 32 2" xfId="30708"/>
    <cellStyle name="Normal 32 2 2" xfId="30709"/>
    <cellStyle name="Normal 32 3" xfId="30710"/>
    <cellStyle name="Normal 32 3 2" xfId="30711"/>
    <cellStyle name="Normal 32 4" xfId="30712"/>
    <cellStyle name="Normal 32 4 2" xfId="30713"/>
    <cellStyle name="Normal 32 5" xfId="30714"/>
    <cellStyle name="Normal 33" xfId="34233"/>
    <cellStyle name="Normal 33 2" xfId="30715"/>
    <cellStyle name="Normal 33 2 2" xfId="30716"/>
    <cellStyle name="Normal 33 2 2 2" xfId="30717"/>
    <cellStyle name="Normal 33 2 2 3" xfId="30718"/>
    <cellStyle name="Normal 33 2 3" xfId="30719"/>
    <cellStyle name="Normal 33 2 4" xfId="30720"/>
    <cellStyle name="Normal 33 2 4 2" xfId="30721"/>
    <cellStyle name="Normal 33 2 4 3" xfId="30722"/>
    <cellStyle name="Normal 33 2 5" xfId="30723"/>
    <cellStyle name="Normal 33 2 6" xfId="30724"/>
    <cellStyle name="Normal 33 2 7" xfId="30725"/>
    <cellStyle name="Normal 33 2 8" xfId="30726"/>
    <cellStyle name="Normal 33 3" xfId="30727"/>
    <cellStyle name="Normal 33 3 2" xfId="30728"/>
    <cellStyle name="Normal 33 4" xfId="30729"/>
    <cellStyle name="Normal 33 4 2" xfId="30730"/>
    <cellStyle name="Normal 34" xfId="34274"/>
    <cellStyle name="Normal 34 2" xfId="30731"/>
    <cellStyle name="Normal 34 2 2" xfId="30732"/>
    <cellStyle name="Normal 34 2 2 2" xfId="30733"/>
    <cellStyle name="Normal 34 2 3" xfId="30734"/>
    <cellStyle name="Normal 34 2 4" xfId="30735"/>
    <cellStyle name="Normal 34 2 5" xfId="30736"/>
    <cellStyle name="Normal 34 3" xfId="30737"/>
    <cellStyle name="Normal 34 3 2" xfId="30738"/>
    <cellStyle name="Normal 34 4" xfId="30739"/>
    <cellStyle name="Normal 34 4 2" xfId="30740"/>
    <cellStyle name="Normal 34 5" xfId="34279"/>
    <cellStyle name="Normal 35 2" xfId="30741"/>
    <cellStyle name="Normal 35 2 2" xfId="30742"/>
    <cellStyle name="Normal 35 2 3" xfId="30743"/>
    <cellStyle name="Normal 35 2 4" xfId="30744"/>
    <cellStyle name="Normal 36 2" xfId="30745"/>
    <cellStyle name="Normal 36 2 2" xfId="30746"/>
    <cellStyle name="Normal 36 3" xfId="30747"/>
    <cellStyle name="Normal 36 3 2" xfId="30748"/>
    <cellStyle name="Normal 36 4" xfId="30749"/>
    <cellStyle name="Normal 36 4 2" xfId="30750"/>
    <cellStyle name="Normal 38 2" xfId="30751"/>
    <cellStyle name="Normal 38 2 2" xfId="30752"/>
    <cellStyle name="Normal 38 3" xfId="30753"/>
    <cellStyle name="Normal 38 3 2" xfId="30754"/>
    <cellStyle name="Normal 38 4" xfId="30755"/>
    <cellStyle name="Normal 38 4 2" xfId="30756"/>
    <cellStyle name="Normal 39 2" xfId="30757"/>
    <cellStyle name="Normal 39 2 2" xfId="30758"/>
    <cellStyle name="Normal 39 3" xfId="30759"/>
    <cellStyle name="Normal 39 3 2" xfId="30760"/>
    <cellStyle name="Normal 39 4" xfId="30761"/>
    <cellStyle name="Normal 39 4 2" xfId="30762"/>
    <cellStyle name="Normal 4" xfId="30763"/>
    <cellStyle name="Normal 4 2" xfId="30764"/>
    <cellStyle name="Normal 4 2 2" xfId="30765"/>
    <cellStyle name="Normal 4 2 3" xfId="30766"/>
    <cellStyle name="Normal 4 3" xfId="30767"/>
    <cellStyle name="Normal 4 3 2" xfId="30768"/>
    <cellStyle name="Normal 4 3 3" xfId="30769"/>
    <cellStyle name="Normal 4 3 4" xfId="30770"/>
    <cellStyle name="Normal 4 3 5" xfId="30771"/>
    <cellStyle name="Normal 4 3 6" xfId="30772"/>
    <cellStyle name="Normal 4 3 7" xfId="30773"/>
    <cellStyle name="Normal 4 4" xfId="30774"/>
    <cellStyle name="Normal 4 4 2" xfId="30775"/>
    <cellStyle name="Normal 4 4 3" xfId="30776"/>
    <cellStyle name="Normal 4 5" xfId="30777"/>
    <cellStyle name="Normal 4 6" xfId="30778"/>
    <cellStyle name="Normal 4 7" xfId="30779"/>
    <cellStyle name="Normal 4 8" xfId="30780"/>
    <cellStyle name="Normal 40 2" xfId="30781"/>
    <cellStyle name="Normal 40 2 2" xfId="30782"/>
    <cellStyle name="Normal 40 3" xfId="30783"/>
    <cellStyle name="Normal 40 3 2" xfId="30784"/>
    <cellStyle name="Normal 40 4" xfId="30785"/>
    <cellStyle name="Normal 40 4 2" xfId="30786"/>
    <cellStyle name="Normal 41 2" xfId="30787"/>
    <cellStyle name="Normal 41 2 2" xfId="30788"/>
    <cellStyle name="Normal 41 3" xfId="30789"/>
    <cellStyle name="Normal 41 3 2" xfId="30790"/>
    <cellStyle name="Normal 41 4" xfId="30791"/>
    <cellStyle name="Normal 41 4 2" xfId="30792"/>
    <cellStyle name="Normal 42 2" xfId="30793"/>
    <cellStyle name="Normal 42 2 2" xfId="30794"/>
    <cellStyle name="Normal 42 3" xfId="30795"/>
    <cellStyle name="Normal 42 3 2" xfId="30796"/>
    <cellStyle name="Normal 42 4" xfId="30797"/>
    <cellStyle name="Normal 42 4 2" xfId="30798"/>
    <cellStyle name="Normal 43 2" xfId="30799"/>
    <cellStyle name="Normal 43 2 2" xfId="30800"/>
    <cellStyle name="Normal 43 3" xfId="30801"/>
    <cellStyle name="Normal 43 3 2" xfId="30802"/>
    <cellStyle name="Normal 43 4" xfId="30803"/>
    <cellStyle name="Normal 43 4 2" xfId="30804"/>
    <cellStyle name="Normal 44 2" xfId="30805"/>
    <cellStyle name="Normal 44 2 2" xfId="30806"/>
    <cellStyle name="Normal 44 3" xfId="30807"/>
    <cellStyle name="Normal 44 3 2" xfId="30808"/>
    <cellStyle name="Normal 44 4" xfId="30809"/>
    <cellStyle name="Normal 44 4 2" xfId="30810"/>
    <cellStyle name="Normal 46 2" xfId="30811"/>
    <cellStyle name="Normal 46 2 2" xfId="30812"/>
    <cellStyle name="Normal 46 3" xfId="30813"/>
    <cellStyle name="Normal 46 3 2" xfId="30814"/>
    <cellStyle name="Normal 46 4" xfId="30815"/>
    <cellStyle name="Normal 46 4 2" xfId="30816"/>
    <cellStyle name="Normal 5" xfId="30817"/>
    <cellStyle name="Normal 5 2" xfId="30818"/>
    <cellStyle name="Normal 5 2 2" xfId="30819"/>
    <cellStyle name="Normal 5 2 2 2" xfId="30820"/>
    <cellStyle name="Normal 5 2 2 3" xfId="30821"/>
    <cellStyle name="Normal 5 2 3" xfId="30822"/>
    <cellStyle name="Normal 5 2 4" xfId="30823"/>
    <cellStyle name="Normal 5 2 5" xfId="30824"/>
    <cellStyle name="Normal 5 3" xfId="30825"/>
    <cellStyle name="Normal 6" xfId="30826"/>
    <cellStyle name="Normal 6 2" xfId="30827"/>
    <cellStyle name="Normal 6 2 2" xfId="30828"/>
    <cellStyle name="Normal 6 2 2 2" xfId="30829"/>
    <cellStyle name="Normal 6 2 2 3" xfId="30830"/>
    <cellStyle name="Normal 6 2 2 4" xfId="30831"/>
    <cellStyle name="Normal 6 2 2 5" xfId="30832"/>
    <cellStyle name="Normal 6 2 2 6" xfId="30833"/>
    <cellStyle name="Normal 6 2 2 7" xfId="30834"/>
    <cellStyle name="Normal 6 2 3" xfId="30835"/>
    <cellStyle name="Normal 6 2 4" xfId="30836"/>
    <cellStyle name="Normal 6 2 5" xfId="30837"/>
    <cellStyle name="Normal 6 2 6" xfId="30838"/>
    <cellStyle name="Normal 6 2 7" xfId="30839"/>
    <cellStyle name="Normal 6 3" xfId="30840"/>
    <cellStyle name="Normal 6 3 2" xfId="30841"/>
    <cellStyle name="Normal 6 3 3" xfId="30842"/>
    <cellStyle name="Normal 6 3 4" xfId="30843"/>
    <cellStyle name="Normal 6 3 5" xfId="30844"/>
    <cellStyle name="Normal 6 3 6" xfId="30845"/>
    <cellStyle name="Normal 6 3 7" xfId="30846"/>
    <cellStyle name="Normal 6 4" xfId="30847"/>
    <cellStyle name="Normal 6 4 2" xfId="30848"/>
    <cellStyle name="Normal 6 5" xfId="30849"/>
    <cellStyle name="Normal 6 6" xfId="30850"/>
    <cellStyle name="Normal 6 7" xfId="30851"/>
    <cellStyle name="Normal 6 8" xfId="30852"/>
    <cellStyle name="Normal 6 9" xfId="30853"/>
    <cellStyle name="Normal 7" xfId="30854"/>
    <cellStyle name="Normal 7 2" xfId="30855"/>
    <cellStyle name="Normal 7 2 2" xfId="30856"/>
    <cellStyle name="Normal 7 3" xfId="30857"/>
    <cellStyle name="Normal 7 3 2" xfId="30858"/>
    <cellStyle name="Normal 7 4" xfId="30859"/>
    <cellStyle name="Normal 7 4 2" xfId="30860"/>
    <cellStyle name="Normal 7 5" xfId="30861"/>
    <cellStyle name="Normal 8" xfId="30862"/>
    <cellStyle name="Normal 8 2" xfId="30863"/>
    <cellStyle name="Normal 8 2 2" xfId="30864"/>
    <cellStyle name="Normal 8 2 2 2" xfId="30865"/>
    <cellStyle name="Normal 8 3" xfId="30866"/>
    <cellStyle name="Normal 8 3 2" xfId="30867"/>
    <cellStyle name="Normal 8 4" xfId="30868"/>
    <cellStyle name="Normal 8 4 2" xfId="30869"/>
    <cellStyle name="Normal 8 5" xfId="30870"/>
    <cellStyle name="Normal 9" xfId="30871"/>
    <cellStyle name="Normal 9 2" xfId="30872"/>
    <cellStyle name="Note 10" xfId="30873"/>
    <cellStyle name="Note 10 2" xfId="30874"/>
    <cellStyle name="Note 10 2 2" xfId="30875"/>
    <cellStyle name="Note 10 2 2 2" xfId="30876"/>
    <cellStyle name="Note 10 2 2 3" xfId="30877"/>
    <cellStyle name="Note 10 2 3" xfId="30878"/>
    <cellStyle name="Note 10 2 4" xfId="30879"/>
    <cellStyle name="Note 10 2 5" xfId="30880"/>
    <cellStyle name="Note 10 3" xfId="30881"/>
    <cellStyle name="Note 10 3 2" xfId="30882"/>
    <cellStyle name="Note 10 3 3" xfId="30883"/>
    <cellStyle name="Note 10 3 3 2" xfId="30884"/>
    <cellStyle name="Note 10 3 3 3" xfId="30885"/>
    <cellStyle name="Note 10 3 4" xfId="30886"/>
    <cellStyle name="Note 10 3 5" xfId="30887"/>
    <cellStyle name="Note 10 3 6" xfId="30888"/>
    <cellStyle name="Note 10 3 7" xfId="30889"/>
    <cellStyle name="Note 10 3 8" xfId="30890"/>
    <cellStyle name="Note 10 3 9" xfId="30891"/>
    <cellStyle name="Note 10 4" xfId="30892"/>
    <cellStyle name="Note 10 4 2" xfId="30893"/>
    <cellStyle name="Note 10 4 3" xfId="30894"/>
    <cellStyle name="Note 10 4 4" xfId="30895"/>
    <cellStyle name="Note 10 5" xfId="30896"/>
    <cellStyle name="Note 10 6" xfId="30897"/>
    <cellStyle name="Note 10 7" xfId="30898"/>
    <cellStyle name="Note 10 8" xfId="30899"/>
    <cellStyle name="Note 10 9" xfId="30900"/>
    <cellStyle name="Note 11" xfId="30901"/>
    <cellStyle name="Note 11 10" xfId="30902"/>
    <cellStyle name="Note 11 10 2" xfId="30903"/>
    <cellStyle name="Note 11 10 2 2" xfId="30904"/>
    <cellStyle name="Note 11 10 3" xfId="30905"/>
    <cellStyle name="Note 11 10 3 2" xfId="30906"/>
    <cellStyle name="Note 11 10 4" xfId="30907"/>
    <cellStyle name="Note 11 10 4 2" xfId="30908"/>
    <cellStyle name="Note 11 10 5" xfId="30909"/>
    <cellStyle name="Note 11 11" xfId="30910"/>
    <cellStyle name="Note 11 11 2" xfId="30911"/>
    <cellStyle name="Note 11 11 2 2" xfId="30912"/>
    <cellStyle name="Note 11 11 3" xfId="30913"/>
    <cellStyle name="Note 11 11 3 2" xfId="30914"/>
    <cellStyle name="Note 11 11 4" xfId="30915"/>
    <cellStyle name="Note 11 11 4 2" xfId="30916"/>
    <cellStyle name="Note 11 11 5" xfId="30917"/>
    <cellStyle name="Note 11 12" xfId="30918"/>
    <cellStyle name="Note 11 12 2" xfId="30919"/>
    <cellStyle name="Note 11 12 2 2" xfId="30920"/>
    <cellStyle name="Note 11 12 3" xfId="30921"/>
    <cellStyle name="Note 11 12 3 2" xfId="30922"/>
    <cellStyle name="Note 11 12 4" xfId="30923"/>
    <cellStyle name="Note 11 12 4 2" xfId="30924"/>
    <cellStyle name="Note 11 12 5" xfId="30925"/>
    <cellStyle name="Note 11 13" xfId="30926"/>
    <cellStyle name="Note 11 13 2" xfId="30927"/>
    <cellStyle name="Note 11 13 2 2" xfId="30928"/>
    <cellStyle name="Note 11 13 3" xfId="30929"/>
    <cellStyle name="Note 11 13 3 2" xfId="30930"/>
    <cellStyle name="Note 11 13 4" xfId="30931"/>
    <cellStyle name="Note 11 13 4 2" xfId="30932"/>
    <cellStyle name="Note 11 13 5" xfId="30933"/>
    <cellStyle name="Note 11 14" xfId="30934"/>
    <cellStyle name="Note 11 14 2" xfId="30935"/>
    <cellStyle name="Note 11 14 2 2" xfId="30936"/>
    <cellStyle name="Note 11 14 3" xfId="30937"/>
    <cellStyle name="Note 11 14 3 2" xfId="30938"/>
    <cellStyle name="Note 11 14 4" xfId="30939"/>
    <cellStyle name="Note 11 14 4 2" xfId="30940"/>
    <cellStyle name="Note 11 14 5" xfId="30941"/>
    <cellStyle name="Note 11 15" xfId="30942"/>
    <cellStyle name="Note 11 15 2" xfId="30943"/>
    <cellStyle name="Note 11 15 2 2" xfId="30944"/>
    <cellStyle name="Note 11 15 3" xfId="30945"/>
    <cellStyle name="Note 11 15 3 2" xfId="30946"/>
    <cellStyle name="Note 11 15 4" xfId="30947"/>
    <cellStyle name="Note 11 15 4 2" xfId="30948"/>
    <cellStyle name="Note 11 15 5" xfId="30949"/>
    <cellStyle name="Note 11 16" xfId="30950"/>
    <cellStyle name="Note 11 16 2" xfId="30951"/>
    <cellStyle name="Note 11 16 2 2" xfId="30952"/>
    <cellStyle name="Note 11 16 3" xfId="30953"/>
    <cellStyle name="Note 11 16 3 2" xfId="30954"/>
    <cellStyle name="Note 11 16 4" xfId="30955"/>
    <cellStyle name="Note 11 16 4 2" xfId="30956"/>
    <cellStyle name="Note 11 16 5" xfId="30957"/>
    <cellStyle name="Note 11 17" xfId="30958"/>
    <cellStyle name="Note 11 17 2" xfId="30959"/>
    <cellStyle name="Note 11 17 2 2" xfId="30960"/>
    <cellStyle name="Note 11 17 3" xfId="30961"/>
    <cellStyle name="Note 11 17 3 2" xfId="30962"/>
    <cellStyle name="Note 11 17 4" xfId="30963"/>
    <cellStyle name="Note 11 17 4 2" xfId="30964"/>
    <cellStyle name="Note 11 17 5" xfId="30965"/>
    <cellStyle name="Note 11 18" xfId="30966"/>
    <cellStyle name="Note 11 18 2" xfId="30967"/>
    <cellStyle name="Note 11 19" xfId="30968"/>
    <cellStyle name="Note 11 19 2" xfId="30969"/>
    <cellStyle name="Note 11 2" xfId="30970"/>
    <cellStyle name="Note 11 2 2" xfId="30971"/>
    <cellStyle name="Note 11 2 2 2" xfId="30972"/>
    <cellStyle name="Note 11 2 2 2 2" xfId="30973"/>
    <cellStyle name="Note 11 2 3" xfId="30974"/>
    <cellStyle name="Note 11 2 3 2" xfId="30975"/>
    <cellStyle name="Note 11 2 3 2 2" xfId="30976"/>
    <cellStyle name="Note 11 2 4" xfId="30977"/>
    <cellStyle name="Note 11 2 4 2" xfId="30978"/>
    <cellStyle name="Note 11 2 4 2 2" xfId="30979"/>
    <cellStyle name="Note 11 2 5" xfId="30980"/>
    <cellStyle name="Note 11 2 5 2" xfId="30981"/>
    <cellStyle name="Note 11 2 5 2 2" xfId="30982"/>
    <cellStyle name="Note 11 2 6" xfId="30983"/>
    <cellStyle name="Note 11 2 7" xfId="30984"/>
    <cellStyle name="Note 11 2 8" xfId="30985"/>
    <cellStyle name="Note 11 20" xfId="30986"/>
    <cellStyle name="Note 11 20 2" xfId="30987"/>
    <cellStyle name="Note 11 21" xfId="30988"/>
    <cellStyle name="Note 11 21 2" xfId="30989"/>
    <cellStyle name="Note 11 21 2 2" xfId="30990"/>
    <cellStyle name="Note 11 21 2 3" xfId="30991"/>
    <cellStyle name="Note 11 21 3" xfId="30992"/>
    <cellStyle name="Note 11 22" xfId="30993"/>
    <cellStyle name="Note 11 23" xfId="30994"/>
    <cellStyle name="Note 11 24" xfId="30995"/>
    <cellStyle name="Note 11 25" xfId="30996"/>
    <cellStyle name="Note 11 26" xfId="30997"/>
    <cellStyle name="Note 11 3" xfId="30998"/>
    <cellStyle name="Note 11 3 2" xfId="30999"/>
    <cellStyle name="Note 11 3 2 2" xfId="31000"/>
    <cellStyle name="Note 11 3 3" xfId="31001"/>
    <cellStyle name="Note 11 3 3 2" xfId="31002"/>
    <cellStyle name="Note 11 3 4" xfId="31003"/>
    <cellStyle name="Note 11 3 4 2" xfId="31004"/>
    <cellStyle name="Note 11 3 5" xfId="31005"/>
    <cellStyle name="Note 11 3 5 2" xfId="31006"/>
    <cellStyle name="Note 11 3 5 2 2" xfId="31007"/>
    <cellStyle name="Note 11 3 6" xfId="31008"/>
    <cellStyle name="Note 11 3 7" xfId="31009"/>
    <cellStyle name="Note 11 3 8" xfId="31010"/>
    <cellStyle name="Note 11 4" xfId="31011"/>
    <cellStyle name="Note 11 4 2" xfId="31012"/>
    <cellStyle name="Note 11 4 2 2" xfId="31013"/>
    <cellStyle name="Note 11 4 3" xfId="31014"/>
    <cellStyle name="Note 11 4 3 2" xfId="31015"/>
    <cellStyle name="Note 11 4 4" xfId="31016"/>
    <cellStyle name="Note 11 4 4 2" xfId="31017"/>
    <cellStyle name="Note 11 4 5" xfId="31018"/>
    <cellStyle name="Note 11 5" xfId="31019"/>
    <cellStyle name="Note 11 5 2" xfId="31020"/>
    <cellStyle name="Note 11 5 2 2" xfId="31021"/>
    <cellStyle name="Note 11 5 3" xfId="31022"/>
    <cellStyle name="Note 11 5 3 2" xfId="31023"/>
    <cellStyle name="Note 11 5 4" xfId="31024"/>
    <cellStyle name="Note 11 5 4 2" xfId="31025"/>
    <cellStyle name="Note 11 5 5" xfId="31026"/>
    <cellStyle name="Note 11 6" xfId="31027"/>
    <cellStyle name="Note 11 6 2" xfId="31028"/>
    <cellStyle name="Note 11 6 2 2" xfId="31029"/>
    <cellStyle name="Note 11 6 3" xfId="31030"/>
    <cellStyle name="Note 11 6 3 2" xfId="31031"/>
    <cellStyle name="Note 11 6 4" xfId="31032"/>
    <cellStyle name="Note 11 6 4 2" xfId="31033"/>
    <cellStyle name="Note 11 6 5" xfId="31034"/>
    <cellStyle name="Note 11 7" xfId="31035"/>
    <cellStyle name="Note 11 7 2" xfId="31036"/>
    <cellStyle name="Note 11 7 2 2" xfId="31037"/>
    <cellStyle name="Note 11 7 3" xfId="31038"/>
    <cellStyle name="Note 11 7 3 2" xfId="31039"/>
    <cellStyle name="Note 11 7 4" xfId="31040"/>
    <cellStyle name="Note 11 7 4 2" xfId="31041"/>
    <cellStyle name="Note 11 7 5" xfId="31042"/>
    <cellStyle name="Note 11 8" xfId="31043"/>
    <cellStyle name="Note 11 8 2" xfId="31044"/>
    <cellStyle name="Note 11 8 2 2" xfId="31045"/>
    <cellStyle name="Note 11 8 3" xfId="31046"/>
    <cellStyle name="Note 11 8 3 2" xfId="31047"/>
    <cellStyle name="Note 11 8 4" xfId="31048"/>
    <cellStyle name="Note 11 8 4 2" xfId="31049"/>
    <cellStyle name="Note 11 8 5" xfId="31050"/>
    <cellStyle name="Note 11 9" xfId="31051"/>
    <cellStyle name="Note 11 9 2" xfId="31052"/>
    <cellStyle name="Note 11 9 2 2" xfId="31053"/>
    <cellStyle name="Note 11 9 3" xfId="31054"/>
    <cellStyle name="Note 11 9 3 2" xfId="31055"/>
    <cellStyle name="Note 11 9 4" xfId="31056"/>
    <cellStyle name="Note 11 9 4 2" xfId="31057"/>
    <cellStyle name="Note 11 9 5" xfId="31058"/>
    <cellStyle name="Note 12" xfId="31059"/>
    <cellStyle name="Note 12 10" xfId="31060"/>
    <cellStyle name="Note 12 11" xfId="31061"/>
    <cellStyle name="Note 12 12" xfId="31062"/>
    <cellStyle name="Note 12 2" xfId="31063"/>
    <cellStyle name="Note 12 2 2" xfId="31064"/>
    <cellStyle name="Note 12 2 2 2" xfId="31065"/>
    <cellStyle name="Note 12 2 3" xfId="31066"/>
    <cellStyle name="Note 12 3" xfId="31067"/>
    <cellStyle name="Note 12 3 2" xfId="31068"/>
    <cellStyle name="Note 12 4" xfId="31069"/>
    <cellStyle name="Note 12 4 2" xfId="31070"/>
    <cellStyle name="Note 12 5" xfId="31071"/>
    <cellStyle name="Note 12 5 2" xfId="31072"/>
    <cellStyle name="Note 12 6" xfId="31073"/>
    <cellStyle name="Note 12 6 2" xfId="31074"/>
    <cellStyle name="Note 12 6 2 2" xfId="31075"/>
    <cellStyle name="Note 12 6 2 3" xfId="31076"/>
    <cellStyle name="Note 12 6 3" xfId="31077"/>
    <cellStyle name="Note 12 7" xfId="31078"/>
    <cellStyle name="Note 12 7 2" xfId="31079"/>
    <cellStyle name="Note 12 8" xfId="31080"/>
    <cellStyle name="Note 12 8 2" xfId="31081"/>
    <cellStyle name="Note 12 8 3" xfId="31082"/>
    <cellStyle name="Note 12 9" xfId="31083"/>
    <cellStyle name="Note 13" xfId="31084"/>
    <cellStyle name="Note 13 10" xfId="31085"/>
    <cellStyle name="Note 13 11" xfId="31086"/>
    <cellStyle name="Note 13 2" xfId="31087"/>
    <cellStyle name="Note 13 2 2" xfId="31088"/>
    <cellStyle name="Note 13 2 2 2" xfId="31089"/>
    <cellStyle name="Note 13 2 2 3" xfId="31090"/>
    <cellStyle name="Note 13 2 3" xfId="31091"/>
    <cellStyle name="Note 13 2 3 2" xfId="31092"/>
    <cellStyle name="Note 13 2 3 3" xfId="31093"/>
    <cellStyle name="Note 13 2 3 4" xfId="31094"/>
    <cellStyle name="Note 13 2 3 5" xfId="31095"/>
    <cellStyle name="Note 13 2 3 6" xfId="31096"/>
    <cellStyle name="Note 13 2 3 7" xfId="31097"/>
    <cellStyle name="Note 13 2 4" xfId="31098"/>
    <cellStyle name="Note 13 2 4 2" xfId="31099"/>
    <cellStyle name="Note 13 2 4 3" xfId="31100"/>
    <cellStyle name="Note 13 2 5" xfId="31101"/>
    <cellStyle name="Note 13 2 6" xfId="31102"/>
    <cellStyle name="Note 13 2 7" xfId="31103"/>
    <cellStyle name="Note 13 2 8" xfId="31104"/>
    <cellStyle name="Note 13 3" xfId="31105"/>
    <cellStyle name="Note 13 3 2" xfId="31106"/>
    <cellStyle name="Note 13 3 2 2" xfId="31107"/>
    <cellStyle name="Note 13 3 3" xfId="31108"/>
    <cellStyle name="Note 13 3 4" xfId="31109"/>
    <cellStyle name="Note 13 3 4 2" xfId="31110"/>
    <cellStyle name="Note 13 3 4 3" xfId="31111"/>
    <cellStyle name="Note 13 3 5" xfId="31112"/>
    <cellStyle name="Note 13 3 6" xfId="31113"/>
    <cellStyle name="Note 13 3 7" xfId="31114"/>
    <cellStyle name="Note 13 3 8" xfId="31115"/>
    <cellStyle name="Note 13 4" xfId="31116"/>
    <cellStyle name="Note 13 4 2" xfId="31117"/>
    <cellStyle name="Note 13 4 3" xfId="31118"/>
    <cellStyle name="Note 13 4 3 2" xfId="31119"/>
    <cellStyle name="Note 13 4 3 3" xfId="31120"/>
    <cellStyle name="Note 13 4 4" xfId="31121"/>
    <cellStyle name="Note 13 4 5" xfId="31122"/>
    <cellStyle name="Note 13 4 6" xfId="31123"/>
    <cellStyle name="Note 13 4 7" xfId="31124"/>
    <cellStyle name="Note 13 5" xfId="31125"/>
    <cellStyle name="Note 13 5 2" xfId="31126"/>
    <cellStyle name="Note 13 5 3" xfId="31127"/>
    <cellStyle name="Note 13 5 4" xfId="31128"/>
    <cellStyle name="Note 13 5 5" xfId="31129"/>
    <cellStyle name="Note 13 5 6" xfId="31130"/>
    <cellStyle name="Note 13 5 7" xfId="31131"/>
    <cellStyle name="Note 13 5 8" xfId="31132"/>
    <cellStyle name="Note 13 6" xfId="31133"/>
    <cellStyle name="Note 13 6 2" xfId="31134"/>
    <cellStyle name="Note 13 7" xfId="31135"/>
    <cellStyle name="Note 13 7 2" xfId="31136"/>
    <cellStyle name="Note 13 7 3" xfId="31137"/>
    <cellStyle name="Note 13 7 4" xfId="31138"/>
    <cellStyle name="Note 13 8" xfId="31139"/>
    <cellStyle name="Note 13 9" xfId="31140"/>
    <cellStyle name="Note 14" xfId="31141"/>
    <cellStyle name="Note 14 10" xfId="31142"/>
    <cellStyle name="Note 14 11" xfId="31143"/>
    <cellStyle name="Note 14 2" xfId="31144"/>
    <cellStyle name="Note 14 2 2" xfId="31145"/>
    <cellStyle name="Note 14 2 2 2" xfId="31146"/>
    <cellStyle name="Note 14 2 2 3" xfId="31147"/>
    <cellStyle name="Note 14 2 3" xfId="31148"/>
    <cellStyle name="Note 14 2 3 2" xfId="31149"/>
    <cellStyle name="Note 14 2 3 3" xfId="31150"/>
    <cellStyle name="Note 14 2 3 4" xfId="31151"/>
    <cellStyle name="Note 14 2 3 5" xfId="31152"/>
    <cellStyle name="Note 14 2 3 6" xfId="31153"/>
    <cellStyle name="Note 14 2 3 7" xfId="31154"/>
    <cellStyle name="Note 14 2 4" xfId="31155"/>
    <cellStyle name="Note 14 2 4 2" xfId="31156"/>
    <cellStyle name="Note 14 2 4 3" xfId="31157"/>
    <cellStyle name="Note 14 2 5" xfId="31158"/>
    <cellStyle name="Note 14 2 6" xfId="31159"/>
    <cellStyle name="Note 14 2 7" xfId="31160"/>
    <cellStyle name="Note 14 2 8" xfId="31161"/>
    <cellStyle name="Note 14 3" xfId="31162"/>
    <cellStyle name="Note 14 3 2" xfId="31163"/>
    <cellStyle name="Note 14 3 2 2" xfId="31164"/>
    <cellStyle name="Note 14 3 3" xfId="31165"/>
    <cellStyle name="Note 14 3 4" xfId="31166"/>
    <cellStyle name="Note 14 3 4 2" xfId="31167"/>
    <cellStyle name="Note 14 3 4 3" xfId="31168"/>
    <cellStyle name="Note 14 3 5" xfId="31169"/>
    <cellStyle name="Note 14 3 6" xfId="31170"/>
    <cellStyle name="Note 14 3 7" xfId="31171"/>
    <cellStyle name="Note 14 3 8" xfId="31172"/>
    <cellStyle name="Note 14 4" xfId="31173"/>
    <cellStyle name="Note 14 4 2" xfId="31174"/>
    <cellStyle name="Note 14 4 3" xfId="31175"/>
    <cellStyle name="Note 14 4 3 2" xfId="31176"/>
    <cellStyle name="Note 14 4 3 3" xfId="31177"/>
    <cellStyle name="Note 14 4 4" xfId="31178"/>
    <cellStyle name="Note 14 4 5" xfId="31179"/>
    <cellStyle name="Note 14 4 6" xfId="31180"/>
    <cellStyle name="Note 14 4 7" xfId="31181"/>
    <cellStyle name="Note 14 5" xfId="31182"/>
    <cellStyle name="Note 14 5 2" xfId="31183"/>
    <cellStyle name="Note 14 5 3" xfId="31184"/>
    <cellStyle name="Note 14 5 4" xfId="31185"/>
    <cellStyle name="Note 14 5 5" xfId="31186"/>
    <cellStyle name="Note 14 5 6" xfId="31187"/>
    <cellStyle name="Note 14 5 7" xfId="31188"/>
    <cellStyle name="Note 14 5 8" xfId="31189"/>
    <cellStyle name="Note 14 6" xfId="31190"/>
    <cellStyle name="Note 14 6 2" xfId="31191"/>
    <cellStyle name="Note 14 7" xfId="31192"/>
    <cellStyle name="Note 14 7 2" xfId="31193"/>
    <cellStyle name="Note 14 7 3" xfId="31194"/>
    <cellStyle name="Note 14 8" xfId="31195"/>
    <cellStyle name="Note 14 9" xfId="31196"/>
    <cellStyle name="Note 15" xfId="31197"/>
    <cellStyle name="Note 15 10" xfId="31198"/>
    <cellStyle name="Note 15 11" xfId="31199"/>
    <cellStyle name="Note 15 2" xfId="31200"/>
    <cellStyle name="Note 15 2 2" xfId="31201"/>
    <cellStyle name="Note 15 2 2 2" xfId="31202"/>
    <cellStyle name="Note 15 2 2 3" xfId="31203"/>
    <cellStyle name="Note 15 2 3" xfId="31204"/>
    <cellStyle name="Note 15 2 3 2" xfId="31205"/>
    <cellStyle name="Note 15 2 3 3" xfId="31206"/>
    <cellStyle name="Note 15 2 3 4" xfId="31207"/>
    <cellStyle name="Note 15 2 3 5" xfId="31208"/>
    <cellStyle name="Note 15 2 3 6" xfId="31209"/>
    <cellStyle name="Note 15 2 3 7" xfId="31210"/>
    <cellStyle name="Note 15 2 4" xfId="31211"/>
    <cellStyle name="Note 15 2 4 2" xfId="31212"/>
    <cellStyle name="Note 15 2 4 3" xfId="31213"/>
    <cellStyle name="Note 15 2 5" xfId="31214"/>
    <cellStyle name="Note 15 2 6" xfId="31215"/>
    <cellStyle name="Note 15 2 7" xfId="31216"/>
    <cellStyle name="Note 15 2 8" xfId="31217"/>
    <cellStyle name="Note 15 3" xfId="31218"/>
    <cellStyle name="Note 15 3 2" xfId="31219"/>
    <cellStyle name="Note 15 3 2 2" xfId="31220"/>
    <cellStyle name="Note 15 3 3" xfId="31221"/>
    <cellStyle name="Note 15 3 4" xfId="31222"/>
    <cellStyle name="Note 15 3 4 2" xfId="31223"/>
    <cellStyle name="Note 15 3 4 3" xfId="31224"/>
    <cellStyle name="Note 15 3 5" xfId="31225"/>
    <cellStyle name="Note 15 3 6" xfId="31226"/>
    <cellStyle name="Note 15 3 7" xfId="31227"/>
    <cellStyle name="Note 15 3 8" xfId="31228"/>
    <cellStyle name="Note 15 4" xfId="31229"/>
    <cellStyle name="Note 15 4 2" xfId="31230"/>
    <cellStyle name="Note 15 4 3" xfId="31231"/>
    <cellStyle name="Note 15 4 3 2" xfId="31232"/>
    <cellStyle name="Note 15 4 3 3" xfId="31233"/>
    <cellStyle name="Note 15 4 4" xfId="31234"/>
    <cellStyle name="Note 15 4 5" xfId="31235"/>
    <cellStyle name="Note 15 4 6" xfId="31236"/>
    <cellStyle name="Note 15 4 7" xfId="31237"/>
    <cellStyle name="Note 15 5" xfId="31238"/>
    <cellStyle name="Note 15 5 2" xfId="31239"/>
    <cellStyle name="Note 15 5 3" xfId="31240"/>
    <cellStyle name="Note 15 5 4" xfId="31241"/>
    <cellStyle name="Note 15 5 5" xfId="31242"/>
    <cellStyle name="Note 15 5 6" xfId="31243"/>
    <cellStyle name="Note 15 5 7" xfId="31244"/>
    <cellStyle name="Note 15 5 8" xfId="31245"/>
    <cellStyle name="Note 15 6" xfId="31246"/>
    <cellStyle name="Note 15 6 2" xfId="31247"/>
    <cellStyle name="Note 15 7" xfId="31248"/>
    <cellStyle name="Note 15 7 2" xfId="31249"/>
    <cellStyle name="Note 15 7 3" xfId="31250"/>
    <cellStyle name="Note 15 8" xfId="31251"/>
    <cellStyle name="Note 15 9" xfId="31252"/>
    <cellStyle name="Note 16" xfId="31253"/>
    <cellStyle name="Note 16 10" xfId="31254"/>
    <cellStyle name="Note 16 11" xfId="31255"/>
    <cellStyle name="Note 16 2" xfId="31256"/>
    <cellStyle name="Note 16 2 2" xfId="31257"/>
    <cellStyle name="Note 16 2 2 2" xfId="31258"/>
    <cellStyle name="Note 16 2 2 3" xfId="31259"/>
    <cellStyle name="Note 16 2 3" xfId="31260"/>
    <cellStyle name="Note 16 2 3 2" xfId="31261"/>
    <cellStyle name="Note 16 2 3 3" xfId="31262"/>
    <cellStyle name="Note 16 2 3 4" xfId="31263"/>
    <cellStyle name="Note 16 2 3 5" xfId="31264"/>
    <cellStyle name="Note 16 2 3 6" xfId="31265"/>
    <cellStyle name="Note 16 2 3 7" xfId="31266"/>
    <cellStyle name="Note 16 2 4" xfId="31267"/>
    <cellStyle name="Note 16 2 4 2" xfId="31268"/>
    <cellStyle name="Note 16 2 4 3" xfId="31269"/>
    <cellStyle name="Note 16 2 5" xfId="31270"/>
    <cellStyle name="Note 16 2 6" xfId="31271"/>
    <cellStyle name="Note 16 2 7" xfId="31272"/>
    <cellStyle name="Note 16 2 8" xfId="31273"/>
    <cellStyle name="Note 16 3" xfId="31274"/>
    <cellStyle name="Note 16 3 2" xfId="31275"/>
    <cellStyle name="Note 16 3 2 2" xfId="31276"/>
    <cellStyle name="Note 16 3 3" xfId="31277"/>
    <cellStyle name="Note 16 3 4" xfId="31278"/>
    <cellStyle name="Note 16 3 4 2" xfId="31279"/>
    <cellStyle name="Note 16 3 4 3" xfId="31280"/>
    <cellStyle name="Note 16 3 5" xfId="31281"/>
    <cellStyle name="Note 16 3 6" xfId="31282"/>
    <cellStyle name="Note 16 3 7" xfId="31283"/>
    <cellStyle name="Note 16 3 8" xfId="31284"/>
    <cellStyle name="Note 16 4" xfId="31285"/>
    <cellStyle name="Note 16 4 2" xfId="31286"/>
    <cellStyle name="Note 16 4 3" xfId="31287"/>
    <cellStyle name="Note 16 4 3 2" xfId="31288"/>
    <cellStyle name="Note 16 4 3 3" xfId="31289"/>
    <cellStyle name="Note 16 4 4" xfId="31290"/>
    <cellStyle name="Note 16 4 5" xfId="31291"/>
    <cellStyle name="Note 16 4 6" xfId="31292"/>
    <cellStyle name="Note 16 4 7" xfId="31293"/>
    <cellStyle name="Note 16 5" xfId="31294"/>
    <cellStyle name="Note 16 5 2" xfId="31295"/>
    <cellStyle name="Note 16 5 3" xfId="31296"/>
    <cellStyle name="Note 16 5 4" xfId="31297"/>
    <cellStyle name="Note 16 5 5" xfId="31298"/>
    <cellStyle name="Note 16 5 6" xfId="31299"/>
    <cellStyle name="Note 16 5 7" xfId="31300"/>
    <cellStyle name="Note 16 5 8" xfId="31301"/>
    <cellStyle name="Note 16 6" xfId="31302"/>
    <cellStyle name="Note 16 6 2" xfId="31303"/>
    <cellStyle name="Note 16 7" xfId="31304"/>
    <cellStyle name="Note 16 7 2" xfId="31305"/>
    <cellStyle name="Note 16 7 3" xfId="31306"/>
    <cellStyle name="Note 16 8" xfId="31307"/>
    <cellStyle name="Note 16 9" xfId="31308"/>
    <cellStyle name="Note 17" xfId="31309"/>
    <cellStyle name="Note 17 10" xfId="31310"/>
    <cellStyle name="Note 17 11" xfId="31311"/>
    <cellStyle name="Note 17 2" xfId="31312"/>
    <cellStyle name="Note 17 2 2" xfId="31313"/>
    <cellStyle name="Note 17 2 2 2" xfId="31314"/>
    <cellStyle name="Note 17 2 2 3" xfId="31315"/>
    <cellStyle name="Note 17 2 3" xfId="31316"/>
    <cellStyle name="Note 17 2 3 2" xfId="31317"/>
    <cellStyle name="Note 17 2 3 3" xfId="31318"/>
    <cellStyle name="Note 17 2 3 4" xfId="31319"/>
    <cellStyle name="Note 17 2 3 5" xfId="31320"/>
    <cellStyle name="Note 17 2 3 6" xfId="31321"/>
    <cellStyle name="Note 17 2 3 7" xfId="31322"/>
    <cellStyle name="Note 17 2 4" xfId="31323"/>
    <cellStyle name="Note 17 2 4 2" xfId="31324"/>
    <cellStyle name="Note 17 2 4 3" xfId="31325"/>
    <cellStyle name="Note 17 2 5" xfId="31326"/>
    <cellStyle name="Note 17 2 6" xfId="31327"/>
    <cellStyle name="Note 17 2 7" xfId="31328"/>
    <cellStyle name="Note 17 2 8" xfId="31329"/>
    <cellStyle name="Note 17 3" xfId="31330"/>
    <cellStyle name="Note 17 3 2" xfId="31331"/>
    <cellStyle name="Note 17 3 2 2" xfId="31332"/>
    <cellStyle name="Note 17 3 3" xfId="31333"/>
    <cellStyle name="Note 17 3 4" xfId="31334"/>
    <cellStyle name="Note 17 3 4 2" xfId="31335"/>
    <cellStyle name="Note 17 3 4 3" xfId="31336"/>
    <cellStyle name="Note 17 3 5" xfId="31337"/>
    <cellStyle name="Note 17 3 6" xfId="31338"/>
    <cellStyle name="Note 17 3 7" xfId="31339"/>
    <cellStyle name="Note 17 3 8" xfId="31340"/>
    <cellStyle name="Note 17 4" xfId="31341"/>
    <cellStyle name="Note 17 4 2" xfId="31342"/>
    <cellStyle name="Note 17 4 3" xfId="31343"/>
    <cellStyle name="Note 17 4 3 2" xfId="31344"/>
    <cellStyle name="Note 17 4 3 3" xfId="31345"/>
    <cellStyle name="Note 17 4 4" xfId="31346"/>
    <cellStyle name="Note 17 4 5" xfId="31347"/>
    <cellStyle name="Note 17 4 6" xfId="31348"/>
    <cellStyle name="Note 17 4 7" xfId="31349"/>
    <cellStyle name="Note 17 5" xfId="31350"/>
    <cellStyle name="Note 17 5 2" xfId="31351"/>
    <cellStyle name="Note 17 5 3" xfId="31352"/>
    <cellStyle name="Note 17 5 4" xfId="31353"/>
    <cellStyle name="Note 17 5 5" xfId="31354"/>
    <cellStyle name="Note 17 5 6" xfId="31355"/>
    <cellStyle name="Note 17 5 7" xfId="31356"/>
    <cellStyle name="Note 17 5 8" xfId="31357"/>
    <cellStyle name="Note 17 6" xfId="31358"/>
    <cellStyle name="Note 17 6 2" xfId="31359"/>
    <cellStyle name="Note 17 7" xfId="31360"/>
    <cellStyle name="Note 17 7 2" xfId="31361"/>
    <cellStyle name="Note 17 7 3" xfId="31362"/>
    <cellStyle name="Note 17 8" xfId="31363"/>
    <cellStyle name="Note 17 9" xfId="31364"/>
    <cellStyle name="Note 18" xfId="31365"/>
    <cellStyle name="Note 18 2" xfId="31366"/>
    <cellStyle name="Note 18 2 2" xfId="31367"/>
    <cellStyle name="Note 18 2 2 2" xfId="31368"/>
    <cellStyle name="Note 18 2 3" xfId="31369"/>
    <cellStyle name="Note 18 3" xfId="31370"/>
    <cellStyle name="Note 18 3 2" xfId="31371"/>
    <cellStyle name="Note 18 4" xfId="31372"/>
    <cellStyle name="Note 18 4 2" xfId="31373"/>
    <cellStyle name="Note 18 5" xfId="31374"/>
    <cellStyle name="Note 18 5 2" xfId="31375"/>
    <cellStyle name="Note 18 6" xfId="31376"/>
    <cellStyle name="Note 19" xfId="31377"/>
    <cellStyle name="Note 19 2" xfId="31378"/>
    <cellStyle name="Note 19 2 2" xfId="31379"/>
    <cellStyle name="Note 19 2 2 2" xfId="31380"/>
    <cellStyle name="Note 19 2 3" xfId="31381"/>
    <cellStyle name="Note 19 3" xfId="31382"/>
    <cellStyle name="Note 19 3 2" xfId="31383"/>
    <cellStyle name="Note 19 4" xfId="31384"/>
    <cellStyle name="Note 19 4 2" xfId="31385"/>
    <cellStyle name="Note 19 5" xfId="31386"/>
    <cellStyle name="Note 19 5 2" xfId="31387"/>
    <cellStyle name="Note 19 6" xfId="31388"/>
    <cellStyle name="Note 2" xfId="31389"/>
    <cellStyle name="Note 2 10" xfId="31390"/>
    <cellStyle name="Note 2 10 2" xfId="31391"/>
    <cellStyle name="Note 2 10 3" xfId="31392"/>
    <cellStyle name="Note 2 10 3 2" xfId="31393"/>
    <cellStyle name="Note 2 10 3 3" xfId="31394"/>
    <cellStyle name="Note 2 10 4" xfId="31395"/>
    <cellStyle name="Note 2 10 5" xfId="31396"/>
    <cellStyle name="Note 2 10 6" xfId="31397"/>
    <cellStyle name="Note 2 10 7" xfId="31398"/>
    <cellStyle name="Note 2 10 8" xfId="31399"/>
    <cellStyle name="Note 2 11" xfId="31400"/>
    <cellStyle name="Note 2 11 2" xfId="31401"/>
    <cellStyle name="Note 2 11 3" xfId="31402"/>
    <cellStyle name="Note 2 12" xfId="31403"/>
    <cellStyle name="Note 2 12 2" xfId="31404"/>
    <cellStyle name="Note 2 12 2 2" xfId="31405"/>
    <cellStyle name="Note 2 12 2 2 2" xfId="31406"/>
    <cellStyle name="Note 2 12 2 2 3" xfId="31407"/>
    <cellStyle name="Note 2 12 3" xfId="31408"/>
    <cellStyle name="Note 2 12 4" xfId="31409"/>
    <cellStyle name="Note 2 12 4 2" xfId="31410"/>
    <cellStyle name="Note 2 12 4 3" xfId="31411"/>
    <cellStyle name="Note 2 13" xfId="31412"/>
    <cellStyle name="Note 2 13 2" xfId="31413"/>
    <cellStyle name="Note 2 13 3" xfId="31414"/>
    <cellStyle name="Note 2 14" xfId="31415"/>
    <cellStyle name="Note 2 14 2" xfId="31416"/>
    <cellStyle name="Note 2 14 3" xfId="31417"/>
    <cellStyle name="Note 2 15" xfId="31418"/>
    <cellStyle name="Note 2 15 2" xfId="31419"/>
    <cellStyle name="Note 2 15 3" xfId="31420"/>
    <cellStyle name="Note 2 16" xfId="31421"/>
    <cellStyle name="Note 2 16 2" xfId="31422"/>
    <cellStyle name="Note 2 17" xfId="31423"/>
    <cellStyle name="Note 2 18" xfId="31424"/>
    <cellStyle name="Note 2 19" xfId="31425"/>
    <cellStyle name="Note 2 2" xfId="31426"/>
    <cellStyle name="Note 2 2 10" xfId="31427"/>
    <cellStyle name="Note 2 2 11" xfId="31428"/>
    <cellStyle name="Note 2 2 2" xfId="31429"/>
    <cellStyle name="Note 2 2 2 2" xfId="31430"/>
    <cellStyle name="Note 2 2 2 2 2" xfId="31431"/>
    <cellStyle name="Note 2 2 2 2 2 2" xfId="31432"/>
    <cellStyle name="Note 2 2 2 2 2 3" xfId="31433"/>
    <cellStyle name="Note 2 2 2 2 2 4" xfId="31434"/>
    <cellStyle name="Note 2 2 2 2 2 5" xfId="31435"/>
    <cellStyle name="Note 2 2 2 2 2 6" xfId="31436"/>
    <cellStyle name="Note 2 2 2 2 2 7" xfId="31437"/>
    <cellStyle name="Note 2 2 2 2 3" xfId="31438"/>
    <cellStyle name="Note 2 2 2 2 4" xfId="31439"/>
    <cellStyle name="Note 2 2 2 2 5" xfId="31440"/>
    <cellStyle name="Note 2 2 2 2 6" xfId="31441"/>
    <cellStyle name="Note 2 2 2 2 7" xfId="31442"/>
    <cellStyle name="Note 2 2 2 2 8" xfId="31443"/>
    <cellStyle name="Note 2 2 2 3" xfId="31444"/>
    <cellStyle name="Note 2 2 2 4" xfId="31445"/>
    <cellStyle name="Note 2 2 2 5" xfId="31446"/>
    <cellStyle name="Note 2 2 2 6" xfId="31447"/>
    <cellStyle name="Note 2 2 2 7" xfId="31448"/>
    <cellStyle name="Note 2 2 2 8" xfId="31449"/>
    <cellStyle name="Note 2 2 3" xfId="31450"/>
    <cellStyle name="Note 2 2 3 2" xfId="31451"/>
    <cellStyle name="Note 2 2 3 3" xfId="31452"/>
    <cellStyle name="Note 2 2 4" xfId="31453"/>
    <cellStyle name="Note 2 2 5" xfId="31454"/>
    <cellStyle name="Note 2 2 6" xfId="31455"/>
    <cellStyle name="Note 2 2 7" xfId="31456"/>
    <cellStyle name="Note 2 2 8" xfId="31457"/>
    <cellStyle name="Note 2 2 9" xfId="31458"/>
    <cellStyle name="Note 2 20" xfId="31459"/>
    <cellStyle name="Note 2 21" xfId="31460"/>
    <cellStyle name="Note 2 22" xfId="31461"/>
    <cellStyle name="Note 2 3" xfId="31462"/>
    <cellStyle name="Note 2 3 10" xfId="31463"/>
    <cellStyle name="Note 2 3 11" xfId="31464"/>
    <cellStyle name="Note 2 3 12" xfId="31465"/>
    <cellStyle name="Note 2 3 13" xfId="31466"/>
    <cellStyle name="Note 2 3 2" xfId="31467"/>
    <cellStyle name="Note 2 3 2 2" xfId="31468"/>
    <cellStyle name="Note 2 3 2 2 2" xfId="31469"/>
    <cellStyle name="Note 2 3 2 2 2 2" xfId="31470"/>
    <cellStyle name="Note 2 3 2 2 2 3" xfId="31471"/>
    <cellStyle name="Note 2 3 2 2 2 4" xfId="31472"/>
    <cellStyle name="Note 2 3 2 2 2 5" xfId="31473"/>
    <cellStyle name="Note 2 3 2 2 2 6" xfId="31474"/>
    <cellStyle name="Note 2 3 2 2 2 7" xfId="31475"/>
    <cellStyle name="Note 2 3 2 2 3" xfId="31476"/>
    <cellStyle name="Note 2 3 2 2 4" xfId="31477"/>
    <cellStyle name="Note 2 3 2 2 5" xfId="31478"/>
    <cellStyle name="Note 2 3 2 2 6" xfId="31479"/>
    <cellStyle name="Note 2 3 2 2 7" xfId="31480"/>
    <cellStyle name="Note 2 3 2 2 8" xfId="31481"/>
    <cellStyle name="Note 2 3 2 3" xfId="31482"/>
    <cellStyle name="Note 2 3 2 4" xfId="31483"/>
    <cellStyle name="Note 2 3 2 5" xfId="31484"/>
    <cellStyle name="Note 2 3 2 6" xfId="31485"/>
    <cellStyle name="Note 2 3 2 7" xfId="31486"/>
    <cellStyle name="Note 2 3 2 8" xfId="31487"/>
    <cellStyle name="Note 2 3 3" xfId="31488"/>
    <cellStyle name="Note 2 3 3 2" xfId="31489"/>
    <cellStyle name="Note 2 3 3 2 2" xfId="31490"/>
    <cellStyle name="Note 2 3 3 2 2 2" xfId="31491"/>
    <cellStyle name="Note 2 3 3 2 2 3" xfId="31492"/>
    <cellStyle name="Note 2 3 3 2 2 4" xfId="31493"/>
    <cellStyle name="Note 2 3 3 2 2 5" xfId="31494"/>
    <cellStyle name="Note 2 3 3 2 2 6" xfId="31495"/>
    <cellStyle name="Note 2 3 3 2 2 7" xfId="31496"/>
    <cellStyle name="Note 2 3 3 2 3" xfId="31497"/>
    <cellStyle name="Note 2 3 3 2 4" xfId="31498"/>
    <cellStyle name="Note 2 3 3 2 5" xfId="31499"/>
    <cellStyle name="Note 2 3 3 2 6" xfId="31500"/>
    <cellStyle name="Note 2 3 3 2 7" xfId="31501"/>
    <cellStyle name="Note 2 3 3 2 8" xfId="31502"/>
    <cellStyle name="Note 2 3 3 3" xfId="31503"/>
    <cellStyle name="Note 2 3 3 4" xfId="31504"/>
    <cellStyle name="Note 2 3 3 5" xfId="31505"/>
    <cellStyle name="Note 2 3 3 6" xfId="31506"/>
    <cellStyle name="Note 2 3 3 7" xfId="31507"/>
    <cellStyle name="Note 2 3 3 8" xfId="31508"/>
    <cellStyle name="Note 2 3 4" xfId="31509"/>
    <cellStyle name="Note 2 3 4 2" xfId="31510"/>
    <cellStyle name="Note 2 3 5" xfId="31511"/>
    <cellStyle name="Note 2 3 5 2" xfId="31512"/>
    <cellStyle name="Note 2 3 6" xfId="31513"/>
    <cellStyle name="Note 2 3 7" xfId="31514"/>
    <cellStyle name="Note 2 3 8" xfId="31515"/>
    <cellStyle name="Note 2 3 9" xfId="31516"/>
    <cellStyle name="Note 2 4" xfId="31517"/>
    <cellStyle name="Note 2 4 10" xfId="31518"/>
    <cellStyle name="Note 2 4 2" xfId="31519"/>
    <cellStyle name="Note 2 4 2 2" xfId="31520"/>
    <cellStyle name="Note 2 4 2 3" xfId="31521"/>
    <cellStyle name="Note 2 4 3" xfId="31522"/>
    <cellStyle name="Note 2 4 4" xfId="31523"/>
    <cellStyle name="Note 2 4 5" xfId="31524"/>
    <cellStyle name="Note 2 4 6" xfId="31525"/>
    <cellStyle name="Note 2 4 7" xfId="31526"/>
    <cellStyle name="Note 2 4 8" xfId="31527"/>
    <cellStyle name="Note 2 4 9" xfId="31528"/>
    <cellStyle name="Note 2 5" xfId="31529"/>
    <cellStyle name="Note 2 5 2" xfId="31530"/>
    <cellStyle name="Note 2 5 3" xfId="31531"/>
    <cellStyle name="Note 2 5 4" xfId="31532"/>
    <cellStyle name="Note 2 5 5" xfId="31533"/>
    <cellStyle name="Note 2 5 6" xfId="31534"/>
    <cellStyle name="Note 2 5 7" xfId="31535"/>
    <cellStyle name="Note 2 5 8" xfId="31536"/>
    <cellStyle name="Note 2 6" xfId="31537"/>
    <cellStyle name="Note 2 6 2" xfId="31538"/>
    <cellStyle name="Note 2 6 3" xfId="31539"/>
    <cellStyle name="Note 2 6 4" xfId="31540"/>
    <cellStyle name="Note 2 6 5" xfId="31541"/>
    <cellStyle name="Note 2 6 6" xfId="31542"/>
    <cellStyle name="Note 2 6 7" xfId="31543"/>
    <cellStyle name="Note 2 6 8" xfId="31544"/>
    <cellStyle name="Note 2 7" xfId="31545"/>
    <cellStyle name="Note 2 7 2" xfId="31546"/>
    <cellStyle name="Note 2 7 3" xfId="31547"/>
    <cellStyle name="Note 2 7 4" xfId="31548"/>
    <cellStyle name="Note 2 7 5" xfId="31549"/>
    <cellStyle name="Note 2 7 6" xfId="31550"/>
    <cellStyle name="Note 2 7 7" xfId="31551"/>
    <cellStyle name="Note 2 7 8" xfId="31552"/>
    <cellStyle name="Note 2 8" xfId="31553"/>
    <cellStyle name="Note 2 8 2" xfId="31554"/>
    <cellStyle name="Note 2 8 2 2" xfId="31555"/>
    <cellStyle name="Note 2 8 2 3" xfId="31556"/>
    <cellStyle name="Note 2 8 3" xfId="31557"/>
    <cellStyle name="Note 2 8 3 2" xfId="31558"/>
    <cellStyle name="Note 2 8 3 3" xfId="31559"/>
    <cellStyle name="Note 2 8 4" xfId="31560"/>
    <cellStyle name="Note 2 9" xfId="31561"/>
    <cellStyle name="Note 2 9 2" xfId="31562"/>
    <cellStyle name="Note 2 9 2 2" xfId="31563"/>
    <cellStyle name="Note 2 9 2 3" xfId="31564"/>
    <cellStyle name="Note 2 9 3" xfId="31565"/>
    <cellStyle name="Note 2 9 3 2" xfId="31566"/>
    <cellStyle name="Note 2 9 3 3" xfId="31567"/>
    <cellStyle name="Note 2 9 4" xfId="31568"/>
    <cellStyle name="Note 20" xfId="31569"/>
    <cellStyle name="Note 20 2" xfId="31570"/>
    <cellStyle name="Note 20 2 2" xfId="31571"/>
    <cellStyle name="Note 20 2 2 2" xfId="31572"/>
    <cellStyle name="Note 20 2 3" xfId="31573"/>
    <cellStyle name="Note 20 3" xfId="31574"/>
    <cellStyle name="Note 20 3 2" xfId="31575"/>
    <cellStyle name="Note 20 4" xfId="31576"/>
    <cellStyle name="Note 20 4 2" xfId="31577"/>
    <cellStyle name="Note 20 5" xfId="31578"/>
    <cellStyle name="Note 20 5 2" xfId="31579"/>
    <cellStyle name="Note 20 6" xfId="31580"/>
    <cellStyle name="Note 21" xfId="31581"/>
    <cellStyle name="Note 21 2" xfId="31582"/>
    <cellStyle name="Note 21 2 2" xfId="31583"/>
    <cellStyle name="Note 21 2 2 2" xfId="31584"/>
    <cellStyle name="Note 21 2 3" xfId="31585"/>
    <cellStyle name="Note 21 3" xfId="31586"/>
    <cellStyle name="Note 21 3 2" xfId="31587"/>
    <cellStyle name="Note 21 4" xfId="31588"/>
    <cellStyle name="Note 21 4 2" xfId="31589"/>
    <cellStyle name="Note 21 5" xfId="31590"/>
    <cellStyle name="Note 21 5 2" xfId="31591"/>
    <cellStyle name="Note 21 6" xfId="31592"/>
    <cellStyle name="Note 22" xfId="31593"/>
    <cellStyle name="Note 22 2" xfId="31594"/>
    <cellStyle name="Note 22 2 2" xfId="31595"/>
    <cellStyle name="Note 22 2 2 2" xfId="31596"/>
    <cellStyle name="Note 22 2 3" xfId="31597"/>
    <cellStyle name="Note 22 3" xfId="31598"/>
    <cellStyle name="Note 22 3 2" xfId="31599"/>
    <cellStyle name="Note 22 4" xfId="31600"/>
    <cellStyle name="Note 22 4 2" xfId="31601"/>
    <cellStyle name="Note 22 5" xfId="31602"/>
    <cellStyle name="Note 22 5 2" xfId="31603"/>
    <cellStyle name="Note 22 6" xfId="31604"/>
    <cellStyle name="Note 23" xfId="31605"/>
    <cellStyle name="Note 23 2" xfId="31606"/>
    <cellStyle name="Note 23 2 2" xfId="31607"/>
    <cellStyle name="Note 23 2 2 2" xfId="31608"/>
    <cellStyle name="Note 23 2 3" xfId="31609"/>
    <cellStyle name="Note 23 3" xfId="31610"/>
    <cellStyle name="Note 23 3 2" xfId="31611"/>
    <cellStyle name="Note 23 4" xfId="31612"/>
    <cellStyle name="Note 23 4 2" xfId="31613"/>
    <cellStyle name="Note 23 5" xfId="31614"/>
    <cellStyle name="Note 23 5 2" xfId="31615"/>
    <cellStyle name="Note 23 6" xfId="31616"/>
    <cellStyle name="Note 24" xfId="31617"/>
    <cellStyle name="Note 24 2" xfId="31618"/>
    <cellStyle name="Note 24 2 2" xfId="31619"/>
    <cellStyle name="Note 24 2 2 2" xfId="31620"/>
    <cellStyle name="Note 24 2 2 3" xfId="31621"/>
    <cellStyle name="Note 24 2 3" xfId="31622"/>
    <cellStyle name="Note 24 2 3 2" xfId="31623"/>
    <cellStyle name="Note 24 2 4" xfId="31624"/>
    <cellStyle name="Note 24 2 4 2" xfId="31625"/>
    <cellStyle name="Note 24 3" xfId="31626"/>
    <cellStyle name="Note 24 3 2" xfId="31627"/>
    <cellStyle name="Note 24 3 2 2" xfId="31628"/>
    <cellStyle name="Note 24 3 3" xfId="31629"/>
    <cellStyle name="Note 24 4" xfId="31630"/>
    <cellStyle name="Note 24 4 2" xfId="31631"/>
    <cellStyle name="Note 24 5" xfId="31632"/>
    <cellStyle name="Note 24 5 2" xfId="31633"/>
    <cellStyle name="Note 24 6" xfId="31634"/>
    <cellStyle name="Note 24 6 2" xfId="31635"/>
    <cellStyle name="Note 25" xfId="31636"/>
    <cellStyle name="Note 25 2" xfId="31637"/>
    <cellStyle name="Note 25 2 2" xfId="31638"/>
    <cellStyle name="Note 25 3" xfId="31639"/>
    <cellStyle name="Note 25 3 2" xfId="31640"/>
    <cellStyle name="Note 25 4" xfId="31641"/>
    <cellStyle name="Note 25 4 2" xfId="31642"/>
    <cellStyle name="Note 25 5" xfId="31643"/>
    <cellStyle name="Note 26" xfId="31644"/>
    <cellStyle name="Note 26 2" xfId="31645"/>
    <cellStyle name="Note 26 2 2" xfId="31646"/>
    <cellStyle name="Note 26 3" xfId="31647"/>
    <cellStyle name="Note 26 3 2" xfId="31648"/>
    <cellStyle name="Note 26 4" xfId="31649"/>
    <cellStyle name="Note 26 4 2" xfId="31650"/>
    <cellStyle name="Note 26 5" xfId="31651"/>
    <cellStyle name="Note 27" xfId="31652"/>
    <cellStyle name="Note 27 2" xfId="31653"/>
    <cellStyle name="Note 27 2 2" xfId="31654"/>
    <cellStyle name="Note 27 3" xfId="31655"/>
    <cellStyle name="Note 27 3 2" xfId="31656"/>
    <cellStyle name="Note 27 4" xfId="31657"/>
    <cellStyle name="Note 27 4 2" xfId="31658"/>
    <cellStyle name="Note 27 5" xfId="31659"/>
    <cellStyle name="Note 28" xfId="31660"/>
    <cellStyle name="Note 28 2" xfId="31661"/>
    <cellStyle name="Note 28 2 2" xfId="31662"/>
    <cellStyle name="Note 28 3" xfId="31663"/>
    <cellStyle name="Note 28 3 2" xfId="31664"/>
    <cellStyle name="Note 28 4" xfId="31665"/>
    <cellStyle name="Note 28 4 2" xfId="31666"/>
    <cellStyle name="Note 28 5" xfId="31667"/>
    <cellStyle name="Note 29" xfId="31668"/>
    <cellStyle name="Note 29 2" xfId="31669"/>
    <cellStyle name="Note 29 2 2" xfId="31670"/>
    <cellStyle name="Note 29 3" xfId="31671"/>
    <cellStyle name="Note 29 3 2" xfId="31672"/>
    <cellStyle name="Note 29 4" xfId="31673"/>
    <cellStyle name="Note 29 4 2" xfId="31674"/>
    <cellStyle name="Note 29 5" xfId="31675"/>
    <cellStyle name="Note 3" xfId="31676"/>
    <cellStyle name="Note 3 2" xfId="31677"/>
    <cellStyle name="Note 3 2 2" xfId="31678"/>
    <cellStyle name="Note 3 2 2 2" xfId="31679"/>
    <cellStyle name="Note 3 2 2 2 2" xfId="31680"/>
    <cellStyle name="Note 3 2 2 2 3" xfId="31681"/>
    <cellStyle name="Note 3 2 2 3" xfId="31682"/>
    <cellStyle name="Note 3 2 3" xfId="31683"/>
    <cellStyle name="Note 3 2 3 2" xfId="31684"/>
    <cellStyle name="Note 3 2 3 3" xfId="31685"/>
    <cellStyle name="Note 3 2 4" xfId="31686"/>
    <cellStyle name="Note 3 2 5" xfId="31687"/>
    <cellStyle name="Note 3 2 6" xfId="31688"/>
    <cellStyle name="Note 3 3" xfId="31689"/>
    <cellStyle name="Note 3 3 10" xfId="31690"/>
    <cellStyle name="Note 3 3 11" xfId="31691"/>
    <cellStyle name="Note 3 3 2" xfId="31692"/>
    <cellStyle name="Note 3 3 2 2" xfId="31693"/>
    <cellStyle name="Note 3 3 2 3" xfId="31694"/>
    <cellStyle name="Note 3 3 2 4" xfId="31695"/>
    <cellStyle name="Note 3 3 2 5" xfId="31696"/>
    <cellStyle name="Note 3 3 2 6" xfId="31697"/>
    <cellStyle name="Note 3 3 2 7" xfId="31698"/>
    <cellStyle name="Note 3 3 3" xfId="31699"/>
    <cellStyle name="Note 3 3 3 2" xfId="31700"/>
    <cellStyle name="Note 3 3 4" xfId="31701"/>
    <cellStyle name="Note 3 3 5" xfId="31702"/>
    <cellStyle name="Note 3 3 5 2" xfId="31703"/>
    <cellStyle name="Note 3 3 5 3" xfId="31704"/>
    <cellStyle name="Note 3 3 6" xfId="31705"/>
    <cellStyle name="Note 3 3 7" xfId="31706"/>
    <cellStyle name="Note 3 3 8" xfId="31707"/>
    <cellStyle name="Note 3 3 9" xfId="31708"/>
    <cellStyle name="Note 3 4" xfId="31709"/>
    <cellStyle name="Note 3 4 2" xfId="31710"/>
    <cellStyle name="Note 3 4 3" xfId="31711"/>
    <cellStyle name="Note 3 4 4" xfId="31712"/>
    <cellStyle name="Note 3 5" xfId="31713"/>
    <cellStyle name="Note 3 6" xfId="31714"/>
    <cellStyle name="Note 3 7" xfId="31715"/>
    <cellStyle name="Note 3 8" xfId="31716"/>
    <cellStyle name="Note 3 9" xfId="31717"/>
    <cellStyle name="Note 30" xfId="31718"/>
    <cellStyle name="Note 30 2" xfId="31719"/>
    <cellStyle name="Note 30 2 2" xfId="31720"/>
    <cellStyle name="Note 30 3" xfId="31721"/>
    <cellStyle name="Note 30 3 2" xfId="31722"/>
    <cellStyle name="Note 30 4" xfId="31723"/>
    <cellStyle name="Note 30 4 2" xfId="31724"/>
    <cellStyle name="Note 30 5" xfId="31725"/>
    <cellStyle name="Note 31" xfId="31726"/>
    <cellStyle name="Note 31 2" xfId="31727"/>
    <cellStyle name="Note 31 2 2" xfId="31728"/>
    <cellStyle name="Note 31 3" xfId="31729"/>
    <cellStyle name="Note 31 3 2" xfId="31730"/>
    <cellStyle name="Note 31 4" xfId="31731"/>
    <cellStyle name="Note 31 4 2" xfId="31732"/>
    <cellStyle name="Note 31 5" xfId="31733"/>
    <cellStyle name="Note 32" xfId="31734"/>
    <cellStyle name="Note 32 2" xfId="31735"/>
    <cellStyle name="Note 32 2 2" xfId="31736"/>
    <cellStyle name="Note 32 3" xfId="31737"/>
    <cellStyle name="Note 32 3 2" xfId="31738"/>
    <cellStyle name="Note 32 4" xfId="31739"/>
    <cellStyle name="Note 32 4 2" xfId="31740"/>
    <cellStyle name="Note 32 5" xfId="31741"/>
    <cellStyle name="Note 33" xfId="31742"/>
    <cellStyle name="Note 33 2" xfId="31743"/>
    <cellStyle name="Note 33 2 2" xfId="31744"/>
    <cellStyle name="Note 33 3" xfId="31745"/>
    <cellStyle name="Note 33 3 2" xfId="31746"/>
    <cellStyle name="Note 33 4" xfId="31747"/>
    <cellStyle name="Note 33 4 2" xfId="31748"/>
    <cellStyle name="Note 33 5" xfId="31749"/>
    <cellStyle name="Note 34" xfId="31750"/>
    <cellStyle name="Note 34 2" xfId="31751"/>
    <cellStyle name="Note 34 2 2" xfId="31752"/>
    <cellStyle name="Note 34 3" xfId="31753"/>
    <cellStyle name="Note 34 3 2" xfId="31754"/>
    <cellStyle name="Note 34 4" xfId="31755"/>
    <cellStyle name="Note 34 4 2" xfId="31756"/>
    <cellStyle name="Note 34 5" xfId="31757"/>
    <cellStyle name="Note 35" xfId="31758"/>
    <cellStyle name="Note 35 2" xfId="31759"/>
    <cellStyle name="Note 35 2 2" xfId="31760"/>
    <cellStyle name="Note 35 3" xfId="31761"/>
    <cellStyle name="Note 35 3 2" xfId="31762"/>
    <cellStyle name="Note 35 4" xfId="31763"/>
    <cellStyle name="Note 35 4 2" xfId="31764"/>
    <cellStyle name="Note 35 5" xfId="31765"/>
    <cellStyle name="Note 36" xfId="31766"/>
    <cellStyle name="Note 36 2" xfId="31767"/>
    <cellStyle name="Note 36 2 2" xfId="31768"/>
    <cellStyle name="Note 36 3" xfId="31769"/>
    <cellStyle name="Note 36 3 2" xfId="31770"/>
    <cellStyle name="Note 36 4" xfId="31771"/>
    <cellStyle name="Note 36 4 2" xfId="31772"/>
    <cellStyle name="Note 36 5" xfId="31773"/>
    <cellStyle name="Note 37" xfId="31774"/>
    <cellStyle name="Note 37 2" xfId="31775"/>
    <cellStyle name="Note 37 2 2" xfId="31776"/>
    <cellStyle name="Note 37 3" xfId="31777"/>
    <cellStyle name="Note 37 3 2" xfId="31778"/>
    <cellStyle name="Note 37 4" xfId="31779"/>
    <cellStyle name="Note 37 4 2" xfId="31780"/>
    <cellStyle name="Note 37 5" xfId="31781"/>
    <cellStyle name="Note 38" xfId="31782"/>
    <cellStyle name="Note 38 2" xfId="31783"/>
    <cellStyle name="Note 38 2 2" xfId="31784"/>
    <cellStyle name="Note 38 3" xfId="31785"/>
    <cellStyle name="Note 38 3 2" xfId="31786"/>
    <cellStyle name="Note 38 4" xfId="31787"/>
    <cellStyle name="Note 38 4 2" xfId="31788"/>
    <cellStyle name="Note 38 5" xfId="31789"/>
    <cellStyle name="Note 39" xfId="31790"/>
    <cellStyle name="Note 39 2" xfId="31791"/>
    <cellStyle name="Note 39 2 2" xfId="31792"/>
    <cellStyle name="Note 39 3" xfId="31793"/>
    <cellStyle name="Note 39 3 2" xfId="31794"/>
    <cellStyle name="Note 39 4" xfId="31795"/>
    <cellStyle name="Note 39 4 2" xfId="31796"/>
    <cellStyle name="Note 39 5" xfId="31797"/>
    <cellStyle name="Note 4" xfId="31798"/>
    <cellStyle name="Note 4 2" xfId="31799"/>
    <cellStyle name="Note 4 2 2" xfId="31800"/>
    <cellStyle name="Note 4 2 2 2" xfId="31801"/>
    <cellStyle name="Note 4 2 2 2 2" xfId="31802"/>
    <cellStyle name="Note 4 2 2 2 3" xfId="31803"/>
    <cellStyle name="Note 4 2 2 3" xfId="31804"/>
    <cellStyle name="Note 4 2 3" xfId="31805"/>
    <cellStyle name="Note 4 2 3 2" xfId="31806"/>
    <cellStyle name="Note 4 2 3 3" xfId="31807"/>
    <cellStyle name="Note 4 2 4" xfId="31808"/>
    <cellStyle name="Note 4 2 5" xfId="31809"/>
    <cellStyle name="Note 4 2 6" xfId="31810"/>
    <cellStyle name="Note 4 3" xfId="31811"/>
    <cellStyle name="Note 4 3 10" xfId="31812"/>
    <cellStyle name="Note 4 3 11" xfId="31813"/>
    <cellStyle name="Note 4 3 2" xfId="31814"/>
    <cellStyle name="Note 4 3 2 2" xfId="31815"/>
    <cellStyle name="Note 4 3 2 3" xfId="31816"/>
    <cellStyle name="Note 4 3 2 4" xfId="31817"/>
    <cellStyle name="Note 4 3 2 5" xfId="31818"/>
    <cellStyle name="Note 4 3 2 6" xfId="31819"/>
    <cellStyle name="Note 4 3 2 7" xfId="31820"/>
    <cellStyle name="Note 4 3 3" xfId="31821"/>
    <cellStyle name="Note 4 3 3 2" xfId="31822"/>
    <cellStyle name="Note 4 3 4" xfId="31823"/>
    <cellStyle name="Note 4 3 5" xfId="31824"/>
    <cellStyle name="Note 4 3 5 2" xfId="31825"/>
    <cellStyle name="Note 4 3 5 3" xfId="31826"/>
    <cellStyle name="Note 4 3 6" xfId="31827"/>
    <cellStyle name="Note 4 3 7" xfId="31828"/>
    <cellStyle name="Note 4 3 8" xfId="31829"/>
    <cellStyle name="Note 4 3 9" xfId="31830"/>
    <cellStyle name="Note 4 4" xfId="31831"/>
    <cellStyle name="Note 4 4 2" xfId="31832"/>
    <cellStyle name="Note 4 4 3" xfId="31833"/>
    <cellStyle name="Note 4 4 4" xfId="31834"/>
    <cellStyle name="Note 4 5" xfId="31835"/>
    <cellStyle name="Note 4 6" xfId="31836"/>
    <cellStyle name="Note 4 7" xfId="31837"/>
    <cellStyle name="Note 4 8" xfId="31838"/>
    <cellStyle name="Note 4 9" xfId="31839"/>
    <cellStyle name="Note 40" xfId="31840"/>
    <cellStyle name="Note 40 2" xfId="31841"/>
    <cellStyle name="Note 41" xfId="31842"/>
    <cellStyle name="Note 42" xfId="31843"/>
    <cellStyle name="Note 43" xfId="31844"/>
    <cellStyle name="Note 44" xfId="34275"/>
    <cellStyle name="Note 5" xfId="31845"/>
    <cellStyle name="Note 5 2" xfId="31846"/>
    <cellStyle name="Note 5 2 2" xfId="31847"/>
    <cellStyle name="Note 5 2 2 2" xfId="31848"/>
    <cellStyle name="Note 5 2 2 2 2" xfId="31849"/>
    <cellStyle name="Note 5 2 2 2 3" xfId="31850"/>
    <cellStyle name="Note 5 2 2 3" xfId="31851"/>
    <cellStyle name="Note 5 2 3" xfId="31852"/>
    <cellStyle name="Note 5 2 3 2" xfId="31853"/>
    <cellStyle name="Note 5 2 3 3" xfId="31854"/>
    <cellStyle name="Note 5 2 4" xfId="31855"/>
    <cellStyle name="Note 5 2 5" xfId="31856"/>
    <cellStyle name="Note 5 2 6" xfId="31857"/>
    <cellStyle name="Note 5 3" xfId="31858"/>
    <cellStyle name="Note 5 3 10" xfId="31859"/>
    <cellStyle name="Note 5 3 11" xfId="31860"/>
    <cellStyle name="Note 5 3 2" xfId="31861"/>
    <cellStyle name="Note 5 3 2 2" xfId="31862"/>
    <cellStyle name="Note 5 3 2 3" xfId="31863"/>
    <cellStyle name="Note 5 3 2 4" xfId="31864"/>
    <cellStyle name="Note 5 3 2 5" xfId="31865"/>
    <cellStyle name="Note 5 3 2 6" xfId="31866"/>
    <cellStyle name="Note 5 3 2 7" xfId="31867"/>
    <cellStyle name="Note 5 3 3" xfId="31868"/>
    <cellStyle name="Note 5 3 3 2" xfId="31869"/>
    <cellStyle name="Note 5 3 4" xfId="31870"/>
    <cellStyle name="Note 5 3 5" xfId="31871"/>
    <cellStyle name="Note 5 3 5 2" xfId="31872"/>
    <cellStyle name="Note 5 3 5 3" xfId="31873"/>
    <cellStyle name="Note 5 3 6" xfId="31874"/>
    <cellStyle name="Note 5 3 7" xfId="31875"/>
    <cellStyle name="Note 5 3 8" xfId="31876"/>
    <cellStyle name="Note 5 3 9" xfId="31877"/>
    <cellStyle name="Note 5 4" xfId="31878"/>
    <cellStyle name="Note 5 4 2" xfId="31879"/>
    <cellStyle name="Note 5 4 3" xfId="31880"/>
    <cellStyle name="Note 5 4 4" xfId="31881"/>
    <cellStyle name="Note 5 5" xfId="31882"/>
    <cellStyle name="Note 5 6" xfId="31883"/>
    <cellStyle name="Note 5 7" xfId="31884"/>
    <cellStyle name="Note 5 8" xfId="31885"/>
    <cellStyle name="Note 5 9" xfId="31886"/>
    <cellStyle name="Note 6" xfId="31887"/>
    <cellStyle name="Note 6 2" xfId="31888"/>
    <cellStyle name="Note 6 2 2" xfId="31889"/>
    <cellStyle name="Note 6 2 2 2" xfId="31890"/>
    <cellStyle name="Note 6 2 2 3" xfId="31891"/>
    <cellStyle name="Note 6 2 3" xfId="31892"/>
    <cellStyle name="Note 6 2 4" xfId="31893"/>
    <cellStyle name="Note 6 2 5" xfId="31894"/>
    <cellStyle name="Note 6 3" xfId="31895"/>
    <cellStyle name="Note 6 3 10" xfId="31896"/>
    <cellStyle name="Note 6 3 11" xfId="31897"/>
    <cellStyle name="Note 6 3 2" xfId="31898"/>
    <cellStyle name="Note 6 3 2 2" xfId="31899"/>
    <cellStyle name="Note 6 3 2 3" xfId="31900"/>
    <cellStyle name="Note 6 3 2 4" xfId="31901"/>
    <cellStyle name="Note 6 3 2 5" xfId="31902"/>
    <cellStyle name="Note 6 3 2 6" xfId="31903"/>
    <cellStyle name="Note 6 3 2 7" xfId="31904"/>
    <cellStyle name="Note 6 3 3" xfId="31905"/>
    <cellStyle name="Note 6 3 3 2" xfId="31906"/>
    <cellStyle name="Note 6 3 4" xfId="31907"/>
    <cellStyle name="Note 6 3 5" xfId="31908"/>
    <cellStyle name="Note 6 3 5 2" xfId="31909"/>
    <cellStyle name="Note 6 3 5 3" xfId="31910"/>
    <cellStyle name="Note 6 3 6" xfId="31911"/>
    <cellStyle name="Note 6 3 7" xfId="31912"/>
    <cellStyle name="Note 6 3 8" xfId="31913"/>
    <cellStyle name="Note 6 3 9" xfId="31914"/>
    <cellStyle name="Note 6 4" xfId="31915"/>
    <cellStyle name="Note 6 4 2" xfId="31916"/>
    <cellStyle name="Note 6 4 3" xfId="31917"/>
    <cellStyle name="Note 6 4 4" xfId="31918"/>
    <cellStyle name="Note 6 5" xfId="31919"/>
    <cellStyle name="Note 6 6" xfId="31920"/>
    <cellStyle name="Note 6 7" xfId="31921"/>
    <cellStyle name="Note 6 8" xfId="31922"/>
    <cellStyle name="Note 6 9" xfId="31923"/>
    <cellStyle name="Note 7" xfId="31924"/>
    <cellStyle name="Note 7 2" xfId="31925"/>
    <cellStyle name="Note 7 2 2" xfId="31926"/>
    <cellStyle name="Note 7 2 2 2" xfId="31927"/>
    <cellStyle name="Note 7 2 2 3" xfId="31928"/>
    <cellStyle name="Note 7 2 3" xfId="31929"/>
    <cellStyle name="Note 7 2 4" xfId="31930"/>
    <cellStyle name="Note 7 2 5" xfId="31931"/>
    <cellStyle name="Note 7 3" xfId="31932"/>
    <cellStyle name="Note 7 3 2" xfId="31933"/>
    <cellStyle name="Note 7 3 3" xfId="31934"/>
    <cellStyle name="Note 7 3 3 2" xfId="31935"/>
    <cellStyle name="Note 7 3 3 3" xfId="31936"/>
    <cellStyle name="Note 7 3 4" xfId="31937"/>
    <cellStyle name="Note 7 3 5" xfId="31938"/>
    <cellStyle name="Note 7 3 6" xfId="31939"/>
    <cellStyle name="Note 7 3 7" xfId="31940"/>
    <cellStyle name="Note 7 3 8" xfId="31941"/>
    <cellStyle name="Note 7 3 9" xfId="31942"/>
    <cellStyle name="Note 7 4" xfId="31943"/>
    <cellStyle name="Note 7 4 2" xfId="31944"/>
    <cellStyle name="Note 7 4 3" xfId="31945"/>
    <cellStyle name="Note 7 4 4" xfId="31946"/>
    <cellStyle name="Note 7 5" xfId="31947"/>
    <cellStyle name="Note 7 6" xfId="31948"/>
    <cellStyle name="Note 7 7" xfId="31949"/>
    <cellStyle name="Note 7 8" xfId="31950"/>
    <cellStyle name="Note 7 9" xfId="31951"/>
    <cellStyle name="Note 8" xfId="31952"/>
    <cellStyle name="Note 8 2" xfId="31953"/>
    <cellStyle name="Note 8 2 2" xfId="31954"/>
    <cellStyle name="Note 8 2 2 2" xfId="31955"/>
    <cellStyle name="Note 8 2 2 3" xfId="31956"/>
    <cellStyle name="Note 8 2 3" xfId="31957"/>
    <cellStyle name="Note 8 2 4" xfId="31958"/>
    <cellStyle name="Note 8 2 5" xfId="31959"/>
    <cellStyle name="Note 8 3" xfId="31960"/>
    <cellStyle name="Note 8 3 2" xfId="31961"/>
    <cellStyle name="Note 8 3 3" xfId="31962"/>
    <cellStyle name="Note 8 3 3 2" xfId="31963"/>
    <cellStyle name="Note 8 3 3 3" xfId="31964"/>
    <cellStyle name="Note 8 3 4" xfId="31965"/>
    <cellStyle name="Note 8 3 5" xfId="31966"/>
    <cellStyle name="Note 8 3 6" xfId="31967"/>
    <cellStyle name="Note 8 3 7" xfId="31968"/>
    <cellStyle name="Note 8 3 8" xfId="31969"/>
    <cellStyle name="Note 8 3 9" xfId="31970"/>
    <cellStyle name="Note 8 4" xfId="31971"/>
    <cellStyle name="Note 8 4 2" xfId="31972"/>
    <cellStyle name="Note 8 4 3" xfId="31973"/>
    <cellStyle name="Note 8 4 4" xfId="31974"/>
    <cellStyle name="Note 8 5" xfId="31975"/>
    <cellStyle name="Note 8 6" xfId="31976"/>
    <cellStyle name="Note 8 7" xfId="31977"/>
    <cellStyle name="Note 8 8" xfId="31978"/>
    <cellStyle name="Note 8 9" xfId="31979"/>
    <cellStyle name="Note 9" xfId="31980"/>
    <cellStyle name="Note 9 2" xfId="31981"/>
    <cellStyle name="Note 9 2 2" xfId="31982"/>
    <cellStyle name="Note 9 2 2 2" xfId="31983"/>
    <cellStyle name="Note 9 2 2 3" xfId="31984"/>
    <cellStyle name="Note 9 2 3" xfId="31985"/>
    <cellStyle name="Note 9 2 4" xfId="31986"/>
    <cellStyle name="Note 9 2 5" xfId="31987"/>
    <cellStyle name="Note 9 3" xfId="31988"/>
    <cellStyle name="Note 9 3 2" xfId="31989"/>
    <cellStyle name="Note 9 3 3" xfId="31990"/>
    <cellStyle name="Note 9 3 3 2" xfId="31991"/>
    <cellStyle name="Note 9 3 3 3" xfId="31992"/>
    <cellStyle name="Note 9 3 4" xfId="31993"/>
    <cellStyle name="Note 9 3 5" xfId="31994"/>
    <cellStyle name="Note 9 3 6" xfId="31995"/>
    <cellStyle name="Note 9 3 7" xfId="31996"/>
    <cellStyle name="Note 9 3 8" xfId="31997"/>
    <cellStyle name="Note 9 3 9" xfId="31998"/>
    <cellStyle name="Note 9 4" xfId="31999"/>
    <cellStyle name="Note 9 4 2" xfId="32000"/>
    <cellStyle name="Note 9 4 3" xfId="32001"/>
    <cellStyle name="Note 9 4 4" xfId="32002"/>
    <cellStyle name="Note 9 5" xfId="32003"/>
    <cellStyle name="Note 9 6" xfId="32004"/>
    <cellStyle name="Note 9 7" xfId="32005"/>
    <cellStyle name="Note 9 8" xfId="32006"/>
    <cellStyle name="Note 9 9" xfId="32007"/>
    <cellStyle name="Output 10" xfId="32008"/>
    <cellStyle name="Output 10 2" xfId="32009"/>
    <cellStyle name="Output 10 2 2" xfId="32010"/>
    <cellStyle name="Output 10 2 2 2" xfId="32011"/>
    <cellStyle name="Output 10 2 3" xfId="32012"/>
    <cellStyle name="Output 10 2 3 2" xfId="32013"/>
    <cellStyle name="Output 10 3" xfId="32014"/>
    <cellStyle name="Output 10 3 2" xfId="32015"/>
    <cellStyle name="Output 10 4" xfId="32016"/>
    <cellStyle name="Output 10 4 2" xfId="32017"/>
    <cellStyle name="Output 10 5" xfId="32018"/>
    <cellStyle name="Output 10 5 2" xfId="32019"/>
    <cellStyle name="Output 10 6" xfId="32020"/>
    <cellStyle name="Output 10 6 2" xfId="32021"/>
    <cellStyle name="Output 11" xfId="32022"/>
    <cellStyle name="Output 11 2" xfId="32023"/>
    <cellStyle name="Output 11 2 2" xfId="32024"/>
    <cellStyle name="Output 11 2 2 2" xfId="32025"/>
    <cellStyle name="Output 11 2 3" xfId="32026"/>
    <cellStyle name="Output 11 2 3 2" xfId="32027"/>
    <cellStyle name="Output 11 3" xfId="32028"/>
    <cellStyle name="Output 11 3 2" xfId="32029"/>
    <cellStyle name="Output 11 4" xfId="32030"/>
    <cellStyle name="Output 11 4 2" xfId="32031"/>
    <cellStyle name="Output 11 5" xfId="32032"/>
    <cellStyle name="Output 11 5 2" xfId="32033"/>
    <cellStyle name="Output 11 6" xfId="32034"/>
    <cellStyle name="Output 11 6 2" xfId="32035"/>
    <cellStyle name="Output 12" xfId="32036"/>
    <cellStyle name="Output 12 2" xfId="32037"/>
    <cellStyle name="Output 12 2 2" xfId="32038"/>
    <cellStyle name="Output 12 2 2 2" xfId="32039"/>
    <cellStyle name="Output 12 2 3" xfId="32040"/>
    <cellStyle name="Output 12 2 3 2" xfId="32041"/>
    <cellStyle name="Output 12 3" xfId="32042"/>
    <cellStyle name="Output 12 3 2" xfId="32043"/>
    <cellStyle name="Output 12 4" xfId="32044"/>
    <cellStyle name="Output 12 4 2" xfId="32045"/>
    <cellStyle name="Output 12 5" xfId="32046"/>
    <cellStyle name="Output 12 5 2" xfId="32047"/>
    <cellStyle name="Output 12 6" xfId="32048"/>
    <cellStyle name="Output 12 6 2" xfId="32049"/>
    <cellStyle name="Output 13" xfId="32050"/>
    <cellStyle name="Output 13 2" xfId="32051"/>
    <cellStyle name="Output 13 2 2" xfId="32052"/>
    <cellStyle name="Output 13 2 2 2" xfId="32053"/>
    <cellStyle name="Output 13 2 3" xfId="32054"/>
    <cellStyle name="Output 13 2 3 2" xfId="32055"/>
    <cellStyle name="Output 13 3" xfId="32056"/>
    <cellStyle name="Output 13 3 2" xfId="32057"/>
    <cellStyle name="Output 13 4" xfId="32058"/>
    <cellStyle name="Output 13 4 2" xfId="32059"/>
    <cellStyle name="Output 13 5" xfId="32060"/>
    <cellStyle name="Output 13 5 2" xfId="32061"/>
    <cellStyle name="Output 13 6" xfId="32062"/>
    <cellStyle name="Output 13 6 2" xfId="32063"/>
    <cellStyle name="Output 14" xfId="32064"/>
    <cellStyle name="Output 14 2" xfId="32065"/>
    <cellStyle name="Output 14 2 2" xfId="32066"/>
    <cellStyle name="Output 14 2 2 2" xfId="32067"/>
    <cellStyle name="Output 14 2 3" xfId="32068"/>
    <cellStyle name="Output 14 2 3 2" xfId="32069"/>
    <cellStyle name="Output 14 3" xfId="32070"/>
    <cellStyle name="Output 14 3 2" xfId="32071"/>
    <cellStyle name="Output 14 4" xfId="32072"/>
    <cellStyle name="Output 14 4 2" xfId="32073"/>
    <cellStyle name="Output 14 5" xfId="32074"/>
    <cellStyle name="Output 14 5 2" xfId="32075"/>
    <cellStyle name="Output 14 6" xfId="32076"/>
    <cellStyle name="Output 14 6 2" xfId="32077"/>
    <cellStyle name="Output 15" xfId="32078"/>
    <cellStyle name="Output 15 2" xfId="32079"/>
    <cellStyle name="Output 15 2 2" xfId="32080"/>
    <cellStyle name="Output 15 2 2 2" xfId="32081"/>
    <cellStyle name="Output 15 2 3" xfId="32082"/>
    <cellStyle name="Output 15 2 3 2" xfId="32083"/>
    <cellStyle name="Output 15 3" xfId="32084"/>
    <cellStyle name="Output 15 3 2" xfId="32085"/>
    <cellStyle name="Output 15 4" xfId="32086"/>
    <cellStyle name="Output 15 4 2" xfId="32087"/>
    <cellStyle name="Output 15 5" xfId="32088"/>
    <cellStyle name="Output 15 5 2" xfId="32089"/>
    <cellStyle name="Output 15 6" xfId="32090"/>
    <cellStyle name="Output 15 6 2" xfId="32091"/>
    <cellStyle name="Output 16" xfId="32092"/>
    <cellStyle name="Output 16 2" xfId="32093"/>
    <cellStyle name="Output 16 2 2" xfId="32094"/>
    <cellStyle name="Output 16 3" xfId="32095"/>
    <cellStyle name="Output 16 3 2" xfId="32096"/>
    <cellStyle name="Output 16 4" xfId="32097"/>
    <cellStyle name="Output 16 4 2" xfId="32098"/>
    <cellStyle name="Output 16 5" xfId="32099"/>
    <cellStyle name="Output 17" xfId="32100"/>
    <cellStyle name="Output 17 2" xfId="32101"/>
    <cellStyle name="Output 17 2 2" xfId="32102"/>
    <cellStyle name="Output 17 3" xfId="32103"/>
    <cellStyle name="Output 17 3 2" xfId="32104"/>
    <cellStyle name="Output 17 4" xfId="32105"/>
    <cellStyle name="Output 17 4 2" xfId="32106"/>
    <cellStyle name="Output 17 5" xfId="32107"/>
    <cellStyle name="Output 18" xfId="32108"/>
    <cellStyle name="Output 18 2" xfId="32109"/>
    <cellStyle name="Output 18 2 2" xfId="32110"/>
    <cellStyle name="Output 18 3" xfId="32111"/>
    <cellStyle name="Output 18 3 2" xfId="32112"/>
    <cellStyle name="Output 18 4" xfId="32113"/>
    <cellStyle name="Output 18 4 2" xfId="32114"/>
    <cellStyle name="Output 18 5" xfId="32115"/>
    <cellStyle name="Output 19" xfId="32116"/>
    <cellStyle name="Output 19 2" xfId="32117"/>
    <cellStyle name="Output 19 2 2" xfId="32118"/>
    <cellStyle name="Output 19 3" xfId="32119"/>
    <cellStyle name="Output 19 3 2" xfId="32120"/>
    <cellStyle name="Output 19 4" xfId="32121"/>
    <cellStyle name="Output 19 4 2" xfId="32122"/>
    <cellStyle name="Output 19 5" xfId="32123"/>
    <cellStyle name="Output 2" xfId="32124"/>
    <cellStyle name="Output 2 10" xfId="32125"/>
    <cellStyle name="Output 2 10 2" xfId="32126"/>
    <cellStyle name="Output 2 10 2 2" xfId="32127"/>
    <cellStyle name="Output 2 10 2 3" xfId="32128"/>
    <cellStyle name="Output 2 10 2 4" xfId="32129"/>
    <cellStyle name="Output 2 10 2 5" xfId="32130"/>
    <cellStyle name="Output 2 10 2 6" xfId="32131"/>
    <cellStyle name="Output 2 10 2 7" xfId="32132"/>
    <cellStyle name="Output 2 10 3" xfId="32133"/>
    <cellStyle name="Output 2 10 4" xfId="32134"/>
    <cellStyle name="Output 2 10 5" xfId="32135"/>
    <cellStyle name="Output 2 10 6" xfId="32136"/>
    <cellStyle name="Output 2 10 7" xfId="32137"/>
    <cellStyle name="Output 2 10 8" xfId="32138"/>
    <cellStyle name="Output 2 11" xfId="32139"/>
    <cellStyle name="Output 2 11 2" xfId="32140"/>
    <cellStyle name="Output 2 12" xfId="32141"/>
    <cellStyle name="Output 2 12 2" xfId="32142"/>
    <cellStyle name="Output 2 12 3" xfId="32143"/>
    <cellStyle name="Output 2 12 4" xfId="32144"/>
    <cellStyle name="Output 2 13" xfId="32145"/>
    <cellStyle name="Output 2 14" xfId="32146"/>
    <cellStyle name="Output 2 15" xfId="32147"/>
    <cellStyle name="Output 2 16" xfId="32148"/>
    <cellStyle name="Output 2 16 2" xfId="32149"/>
    <cellStyle name="Output 2 16 2 2" xfId="32150"/>
    <cellStyle name="Output 2 16 3" xfId="32151"/>
    <cellStyle name="Output 2 17" xfId="32152"/>
    <cellStyle name="Output 2 17 2" xfId="32153"/>
    <cellStyle name="Output 2 18" xfId="32154"/>
    <cellStyle name="Output 2 18 2" xfId="32155"/>
    <cellStyle name="Output 2 19" xfId="32156"/>
    <cellStyle name="Output 2 2" xfId="32157"/>
    <cellStyle name="Output 2 20" xfId="32158"/>
    <cellStyle name="Output 2 21" xfId="32159"/>
    <cellStyle name="Output 2 22" xfId="32160"/>
    <cellStyle name="Output 2 23" xfId="32161"/>
    <cellStyle name="Output 2 3" xfId="32162"/>
    <cellStyle name="Output 2 4" xfId="32163"/>
    <cellStyle name="Output 2 4 2" xfId="32164"/>
    <cellStyle name="Output 2 5" xfId="32165"/>
    <cellStyle name="Output 2 5 2" xfId="32166"/>
    <cellStyle name="Output 2 6" xfId="32167"/>
    <cellStyle name="Output 2 7" xfId="32168"/>
    <cellStyle name="Output 2 8" xfId="32169"/>
    <cellStyle name="Output 2 8 2" xfId="32170"/>
    <cellStyle name="Output 2 8 2 2" xfId="32171"/>
    <cellStyle name="Output 2 8 2 3" xfId="32172"/>
    <cellStyle name="Output 2 8 2 4" xfId="32173"/>
    <cellStyle name="Output 2 8 2 5" xfId="32174"/>
    <cellStyle name="Output 2 8 2 6" xfId="32175"/>
    <cellStyle name="Output 2 8 2 7" xfId="32176"/>
    <cellStyle name="Output 2 8 3" xfId="32177"/>
    <cellStyle name="Output 2 8 4" xfId="32178"/>
    <cellStyle name="Output 2 8 5" xfId="32179"/>
    <cellStyle name="Output 2 8 6" xfId="32180"/>
    <cellStyle name="Output 2 8 7" xfId="32181"/>
    <cellStyle name="Output 2 8 8" xfId="32182"/>
    <cellStyle name="Output 2 9" xfId="32183"/>
    <cellStyle name="Output 2 9 2" xfId="32184"/>
    <cellStyle name="Output 2 9 2 2" xfId="32185"/>
    <cellStyle name="Output 2 9 2 3" xfId="32186"/>
    <cellStyle name="Output 2 9 2 4" xfId="32187"/>
    <cellStyle name="Output 2 9 2 5" xfId="32188"/>
    <cellStyle name="Output 2 9 2 6" xfId="32189"/>
    <cellStyle name="Output 2 9 2 7" xfId="32190"/>
    <cellStyle name="Output 2 9 3" xfId="32191"/>
    <cellStyle name="Output 2 9 4" xfId="32192"/>
    <cellStyle name="Output 2 9 5" xfId="32193"/>
    <cellStyle name="Output 2 9 6" xfId="32194"/>
    <cellStyle name="Output 2 9 7" xfId="32195"/>
    <cellStyle name="Output 2 9 8" xfId="32196"/>
    <cellStyle name="Output 20" xfId="32197"/>
    <cellStyle name="Output 20 2" xfId="32198"/>
    <cellStyle name="Output 20 2 2" xfId="32199"/>
    <cellStyle name="Output 20 3" xfId="32200"/>
    <cellStyle name="Output 20 3 2" xfId="32201"/>
    <cellStyle name="Output 20 4" xfId="32202"/>
    <cellStyle name="Output 20 4 2" xfId="32203"/>
    <cellStyle name="Output 20 5" xfId="32204"/>
    <cellStyle name="Output 21" xfId="32205"/>
    <cellStyle name="Output 21 2" xfId="32206"/>
    <cellStyle name="Output 21 2 2" xfId="32207"/>
    <cellStyle name="Output 21 3" xfId="32208"/>
    <cellStyle name="Output 21 3 2" xfId="32209"/>
    <cellStyle name="Output 21 4" xfId="32210"/>
    <cellStyle name="Output 21 4 2" xfId="32211"/>
    <cellStyle name="Output 21 5" xfId="32212"/>
    <cellStyle name="Output 22" xfId="32213"/>
    <cellStyle name="Output 22 2" xfId="32214"/>
    <cellStyle name="Output 22 2 2" xfId="32215"/>
    <cellStyle name="Output 22 3" xfId="32216"/>
    <cellStyle name="Output 22 3 2" xfId="32217"/>
    <cellStyle name="Output 22 4" xfId="32218"/>
    <cellStyle name="Output 22 4 2" xfId="32219"/>
    <cellStyle name="Output 22 5" xfId="32220"/>
    <cellStyle name="Output 23" xfId="32221"/>
    <cellStyle name="Output 23 2" xfId="32222"/>
    <cellStyle name="Output 23 2 2" xfId="32223"/>
    <cellStyle name="Output 23 3" xfId="32224"/>
    <cellStyle name="Output 23 3 2" xfId="32225"/>
    <cellStyle name="Output 23 4" xfId="32226"/>
    <cellStyle name="Output 23 4 2" xfId="32227"/>
    <cellStyle name="Output 23 5" xfId="32228"/>
    <cellStyle name="Output 24" xfId="32229"/>
    <cellStyle name="Output 24 2" xfId="32230"/>
    <cellStyle name="Output 24 2 2" xfId="32231"/>
    <cellStyle name="Output 24 3" xfId="32232"/>
    <cellStyle name="Output 24 3 2" xfId="32233"/>
    <cellStyle name="Output 24 4" xfId="32234"/>
    <cellStyle name="Output 24 4 2" xfId="32235"/>
    <cellStyle name="Output 24 5" xfId="32236"/>
    <cellStyle name="Output 25" xfId="32237"/>
    <cellStyle name="Output 25 2" xfId="32238"/>
    <cellStyle name="Output 25 2 2" xfId="32239"/>
    <cellStyle name="Output 25 3" xfId="32240"/>
    <cellStyle name="Output 25 3 2" xfId="32241"/>
    <cellStyle name="Output 25 4" xfId="32242"/>
    <cellStyle name="Output 25 4 2" xfId="32243"/>
    <cellStyle name="Output 25 5" xfId="32244"/>
    <cellStyle name="Output 26" xfId="32245"/>
    <cellStyle name="Output 26 2" xfId="32246"/>
    <cellStyle name="Output 26 2 2" xfId="32247"/>
    <cellStyle name="Output 26 3" xfId="32248"/>
    <cellStyle name="Output 26 3 2" xfId="32249"/>
    <cellStyle name="Output 26 4" xfId="32250"/>
    <cellStyle name="Output 26 4 2" xfId="32251"/>
    <cellStyle name="Output 26 5" xfId="32252"/>
    <cellStyle name="Output 27" xfId="32253"/>
    <cellStyle name="Output 27 2" xfId="32254"/>
    <cellStyle name="Output 27 2 2" xfId="32255"/>
    <cellStyle name="Output 27 3" xfId="32256"/>
    <cellStyle name="Output 27 3 2" xfId="32257"/>
    <cellStyle name="Output 27 4" xfId="32258"/>
    <cellStyle name="Output 27 4 2" xfId="32259"/>
    <cellStyle name="Output 27 5" xfId="32260"/>
    <cellStyle name="Output 28" xfId="32261"/>
    <cellStyle name="Output 28 2" xfId="32262"/>
    <cellStyle name="Output 28 2 2" xfId="32263"/>
    <cellStyle name="Output 28 3" xfId="32264"/>
    <cellStyle name="Output 28 3 2" xfId="32265"/>
    <cellStyle name="Output 28 4" xfId="32266"/>
    <cellStyle name="Output 28 4 2" xfId="32267"/>
    <cellStyle name="Output 28 5" xfId="32268"/>
    <cellStyle name="Output 29" xfId="32269"/>
    <cellStyle name="Output 29 2" xfId="32270"/>
    <cellStyle name="Output 29 2 2" xfId="32271"/>
    <cellStyle name="Output 29 3" xfId="32272"/>
    <cellStyle name="Output 29 3 2" xfId="32273"/>
    <cellStyle name="Output 29 4" xfId="32274"/>
    <cellStyle name="Output 29 4 2" xfId="32275"/>
    <cellStyle name="Output 29 5" xfId="32276"/>
    <cellStyle name="Output 3" xfId="32277"/>
    <cellStyle name="Output 3 2" xfId="32278"/>
    <cellStyle name="Output 3 2 2" xfId="32279"/>
    <cellStyle name="Output 3 2 2 2" xfId="32280"/>
    <cellStyle name="Output 3 2 2 3" xfId="32281"/>
    <cellStyle name="Output 3 2 2 4" xfId="32282"/>
    <cellStyle name="Output 3 2 2 5" xfId="32283"/>
    <cellStyle name="Output 3 2 2 6" xfId="32284"/>
    <cellStyle name="Output 3 2 2 7" xfId="32285"/>
    <cellStyle name="Output 3 2 3" xfId="32286"/>
    <cellStyle name="Output 3 2 4" xfId="32287"/>
    <cellStyle name="Output 3 2 4 2" xfId="32288"/>
    <cellStyle name="Output 3 2 5" xfId="32289"/>
    <cellStyle name="Output 3 2 6" xfId="32290"/>
    <cellStyle name="Output 3 2 7" xfId="32291"/>
    <cellStyle name="Output 3 2 8" xfId="32292"/>
    <cellStyle name="Output 3 2 9" xfId="32293"/>
    <cellStyle name="Output 3 3" xfId="32294"/>
    <cellStyle name="Output 3 3 2" xfId="32295"/>
    <cellStyle name="Output 3 4" xfId="32296"/>
    <cellStyle name="Output 3 4 2" xfId="32297"/>
    <cellStyle name="Output 3 4 3" xfId="32298"/>
    <cellStyle name="Output 3 4 4" xfId="32299"/>
    <cellStyle name="Output 3 5" xfId="32300"/>
    <cellStyle name="Output 3 6" xfId="32301"/>
    <cellStyle name="Output 3 7" xfId="32302"/>
    <cellStyle name="Output 3 8" xfId="32303"/>
    <cellStyle name="Output 3 9" xfId="32304"/>
    <cellStyle name="Output 30" xfId="32305"/>
    <cellStyle name="Output 30 2" xfId="32306"/>
    <cellStyle name="Output 30 2 2" xfId="32307"/>
    <cellStyle name="Output 30 3" xfId="32308"/>
    <cellStyle name="Output 30 3 2" xfId="32309"/>
    <cellStyle name="Output 30 4" xfId="32310"/>
    <cellStyle name="Output 30 4 2" xfId="32311"/>
    <cellStyle name="Output 30 5" xfId="32312"/>
    <cellStyle name="Output 31" xfId="32313"/>
    <cellStyle name="Output 31 2" xfId="32314"/>
    <cellStyle name="Output 32" xfId="32315"/>
    <cellStyle name="Output 33" xfId="34276"/>
    <cellStyle name="Output 4" xfId="32316"/>
    <cellStyle name="Output 4 10" xfId="32317"/>
    <cellStyle name="Output 4 11" xfId="32318"/>
    <cellStyle name="Output 4 2" xfId="32319"/>
    <cellStyle name="Output 4 2 2" xfId="32320"/>
    <cellStyle name="Output 4 2 2 2" xfId="32321"/>
    <cellStyle name="Output 4 2 2 3" xfId="32322"/>
    <cellStyle name="Output 4 2 2 4" xfId="32323"/>
    <cellStyle name="Output 4 2 2 5" xfId="32324"/>
    <cellStyle name="Output 4 2 2 6" xfId="32325"/>
    <cellStyle name="Output 4 2 2 7" xfId="32326"/>
    <cellStyle name="Output 4 2 3" xfId="32327"/>
    <cellStyle name="Output 4 2 3 2" xfId="32328"/>
    <cellStyle name="Output 4 2 4" xfId="32329"/>
    <cellStyle name="Output 4 2 4 2" xfId="32330"/>
    <cellStyle name="Output 4 2 4 3" xfId="32331"/>
    <cellStyle name="Output 4 2 5" xfId="32332"/>
    <cellStyle name="Output 4 2 6" xfId="32333"/>
    <cellStyle name="Output 4 2 7" xfId="32334"/>
    <cellStyle name="Output 4 2 8" xfId="32335"/>
    <cellStyle name="Output 4 3" xfId="32336"/>
    <cellStyle name="Output 4 3 2" xfId="32337"/>
    <cellStyle name="Output 4 3 2 2" xfId="32338"/>
    <cellStyle name="Output 4 3 2 3" xfId="32339"/>
    <cellStyle name="Output 4 3 2 4" xfId="32340"/>
    <cellStyle name="Output 4 3 2 5" xfId="32341"/>
    <cellStyle name="Output 4 3 2 6" xfId="32342"/>
    <cellStyle name="Output 4 3 2 7" xfId="32343"/>
    <cellStyle name="Output 4 3 3" xfId="32344"/>
    <cellStyle name="Output 4 3 4" xfId="32345"/>
    <cellStyle name="Output 4 3 4 2" xfId="32346"/>
    <cellStyle name="Output 4 3 4 3" xfId="32347"/>
    <cellStyle name="Output 4 3 5" xfId="32348"/>
    <cellStyle name="Output 4 3 6" xfId="32349"/>
    <cellStyle name="Output 4 3 7" xfId="32350"/>
    <cellStyle name="Output 4 4" xfId="32351"/>
    <cellStyle name="Output 4 4 2" xfId="32352"/>
    <cellStyle name="Output 4 4 3" xfId="32353"/>
    <cellStyle name="Output 4 4 3 2" xfId="32354"/>
    <cellStyle name="Output 4 4 3 3" xfId="32355"/>
    <cellStyle name="Output 4 5" xfId="32356"/>
    <cellStyle name="Output 4 5 2" xfId="32357"/>
    <cellStyle name="Output 4 5 2 2" xfId="32358"/>
    <cellStyle name="Output 4 5 3" xfId="32359"/>
    <cellStyle name="Output 4 6" xfId="32360"/>
    <cellStyle name="Output 4 6 2" xfId="32361"/>
    <cellStyle name="Output 4 7" xfId="32362"/>
    <cellStyle name="Output 4 7 2" xfId="32363"/>
    <cellStyle name="Output 4 7 3" xfId="32364"/>
    <cellStyle name="Output 4 8" xfId="32365"/>
    <cellStyle name="Output 4 9" xfId="32366"/>
    <cellStyle name="Output 5" xfId="32367"/>
    <cellStyle name="Output 5 10" xfId="32368"/>
    <cellStyle name="Output 5 11" xfId="32369"/>
    <cellStyle name="Output 5 2" xfId="32370"/>
    <cellStyle name="Output 5 2 2" xfId="32371"/>
    <cellStyle name="Output 5 2 2 2" xfId="32372"/>
    <cellStyle name="Output 5 2 2 3" xfId="32373"/>
    <cellStyle name="Output 5 2 2 4" xfId="32374"/>
    <cellStyle name="Output 5 2 2 5" xfId="32375"/>
    <cellStyle name="Output 5 2 2 6" xfId="32376"/>
    <cellStyle name="Output 5 2 2 7" xfId="32377"/>
    <cellStyle name="Output 5 2 3" xfId="32378"/>
    <cellStyle name="Output 5 2 3 2" xfId="32379"/>
    <cellStyle name="Output 5 2 4" xfId="32380"/>
    <cellStyle name="Output 5 2 4 2" xfId="32381"/>
    <cellStyle name="Output 5 2 4 3" xfId="32382"/>
    <cellStyle name="Output 5 2 5" xfId="32383"/>
    <cellStyle name="Output 5 2 6" xfId="32384"/>
    <cellStyle name="Output 5 2 7" xfId="32385"/>
    <cellStyle name="Output 5 2 8" xfId="32386"/>
    <cellStyle name="Output 5 3" xfId="32387"/>
    <cellStyle name="Output 5 3 2" xfId="32388"/>
    <cellStyle name="Output 5 3 2 2" xfId="32389"/>
    <cellStyle name="Output 5 3 2 3" xfId="32390"/>
    <cellStyle name="Output 5 3 2 4" xfId="32391"/>
    <cellStyle name="Output 5 3 2 5" xfId="32392"/>
    <cellStyle name="Output 5 3 2 6" xfId="32393"/>
    <cellStyle name="Output 5 3 2 7" xfId="32394"/>
    <cellStyle name="Output 5 3 3" xfId="32395"/>
    <cellStyle name="Output 5 3 4" xfId="32396"/>
    <cellStyle name="Output 5 3 4 2" xfId="32397"/>
    <cellStyle name="Output 5 3 4 3" xfId="32398"/>
    <cellStyle name="Output 5 3 5" xfId="32399"/>
    <cellStyle name="Output 5 3 6" xfId="32400"/>
    <cellStyle name="Output 5 3 7" xfId="32401"/>
    <cellStyle name="Output 5 4" xfId="32402"/>
    <cellStyle name="Output 5 4 2" xfId="32403"/>
    <cellStyle name="Output 5 4 3" xfId="32404"/>
    <cellStyle name="Output 5 4 3 2" xfId="32405"/>
    <cellStyle name="Output 5 4 3 3" xfId="32406"/>
    <cellStyle name="Output 5 5" xfId="32407"/>
    <cellStyle name="Output 5 5 2" xfId="32408"/>
    <cellStyle name="Output 5 5 2 2" xfId="32409"/>
    <cellStyle name="Output 5 5 3" xfId="32410"/>
    <cellStyle name="Output 5 6" xfId="32411"/>
    <cellStyle name="Output 5 6 2" xfId="32412"/>
    <cellStyle name="Output 5 7" xfId="32413"/>
    <cellStyle name="Output 5 7 2" xfId="32414"/>
    <cellStyle name="Output 5 7 3" xfId="32415"/>
    <cellStyle name="Output 5 8" xfId="32416"/>
    <cellStyle name="Output 5 9" xfId="32417"/>
    <cellStyle name="Output 6" xfId="32418"/>
    <cellStyle name="Output 6 10" xfId="32419"/>
    <cellStyle name="Output 6 11" xfId="32420"/>
    <cellStyle name="Output 6 2" xfId="32421"/>
    <cellStyle name="Output 6 2 2" xfId="32422"/>
    <cellStyle name="Output 6 2 2 2" xfId="32423"/>
    <cellStyle name="Output 6 2 2 3" xfId="32424"/>
    <cellStyle name="Output 6 2 2 4" xfId="32425"/>
    <cellStyle name="Output 6 2 2 5" xfId="32426"/>
    <cellStyle name="Output 6 2 2 6" xfId="32427"/>
    <cellStyle name="Output 6 2 2 7" xfId="32428"/>
    <cellStyle name="Output 6 2 3" xfId="32429"/>
    <cellStyle name="Output 6 2 3 2" xfId="32430"/>
    <cellStyle name="Output 6 2 4" xfId="32431"/>
    <cellStyle name="Output 6 2 4 2" xfId="32432"/>
    <cellStyle name="Output 6 2 4 3" xfId="32433"/>
    <cellStyle name="Output 6 2 5" xfId="32434"/>
    <cellStyle name="Output 6 2 6" xfId="32435"/>
    <cellStyle name="Output 6 2 7" xfId="32436"/>
    <cellStyle name="Output 6 2 8" xfId="32437"/>
    <cellStyle name="Output 6 3" xfId="32438"/>
    <cellStyle name="Output 6 3 2" xfId="32439"/>
    <cellStyle name="Output 6 3 2 2" xfId="32440"/>
    <cellStyle name="Output 6 3 2 3" xfId="32441"/>
    <cellStyle name="Output 6 3 2 4" xfId="32442"/>
    <cellStyle name="Output 6 3 2 5" xfId="32443"/>
    <cellStyle name="Output 6 3 2 6" xfId="32444"/>
    <cellStyle name="Output 6 3 2 7" xfId="32445"/>
    <cellStyle name="Output 6 3 3" xfId="32446"/>
    <cellStyle name="Output 6 3 4" xfId="32447"/>
    <cellStyle name="Output 6 3 4 2" xfId="32448"/>
    <cellStyle name="Output 6 3 4 3" xfId="32449"/>
    <cellStyle name="Output 6 3 5" xfId="32450"/>
    <cellStyle name="Output 6 3 6" xfId="32451"/>
    <cellStyle name="Output 6 3 7" xfId="32452"/>
    <cellStyle name="Output 6 4" xfId="32453"/>
    <cellStyle name="Output 6 4 2" xfId="32454"/>
    <cellStyle name="Output 6 4 3" xfId="32455"/>
    <cellStyle name="Output 6 4 3 2" xfId="32456"/>
    <cellStyle name="Output 6 4 3 3" xfId="32457"/>
    <cellStyle name="Output 6 5" xfId="32458"/>
    <cellStyle name="Output 6 5 2" xfId="32459"/>
    <cellStyle name="Output 6 5 2 2" xfId="32460"/>
    <cellStyle name="Output 6 5 3" xfId="32461"/>
    <cellStyle name="Output 6 6" xfId="32462"/>
    <cellStyle name="Output 6 6 2" xfId="32463"/>
    <cellStyle name="Output 6 7" xfId="32464"/>
    <cellStyle name="Output 6 7 2" xfId="32465"/>
    <cellStyle name="Output 6 7 3" xfId="32466"/>
    <cellStyle name="Output 6 8" xfId="32467"/>
    <cellStyle name="Output 6 9" xfId="32468"/>
    <cellStyle name="Output 7" xfId="32469"/>
    <cellStyle name="Output 7 10" xfId="32470"/>
    <cellStyle name="Output 7 11" xfId="32471"/>
    <cellStyle name="Output 7 2" xfId="32472"/>
    <cellStyle name="Output 7 2 2" xfId="32473"/>
    <cellStyle name="Output 7 2 2 2" xfId="32474"/>
    <cellStyle name="Output 7 2 2 3" xfId="32475"/>
    <cellStyle name="Output 7 2 2 4" xfId="32476"/>
    <cellStyle name="Output 7 2 2 5" xfId="32477"/>
    <cellStyle name="Output 7 2 2 6" xfId="32478"/>
    <cellStyle name="Output 7 2 2 7" xfId="32479"/>
    <cellStyle name="Output 7 2 3" xfId="32480"/>
    <cellStyle name="Output 7 2 3 2" xfId="32481"/>
    <cellStyle name="Output 7 2 4" xfId="32482"/>
    <cellStyle name="Output 7 2 4 2" xfId="32483"/>
    <cellStyle name="Output 7 2 4 3" xfId="32484"/>
    <cellStyle name="Output 7 2 5" xfId="32485"/>
    <cellStyle name="Output 7 2 6" xfId="32486"/>
    <cellStyle name="Output 7 2 7" xfId="32487"/>
    <cellStyle name="Output 7 2 8" xfId="32488"/>
    <cellStyle name="Output 7 3" xfId="32489"/>
    <cellStyle name="Output 7 3 2" xfId="32490"/>
    <cellStyle name="Output 7 3 2 2" xfId="32491"/>
    <cellStyle name="Output 7 3 2 3" xfId="32492"/>
    <cellStyle name="Output 7 3 2 4" xfId="32493"/>
    <cellStyle name="Output 7 3 2 5" xfId="32494"/>
    <cellStyle name="Output 7 3 2 6" xfId="32495"/>
    <cellStyle name="Output 7 3 2 7" xfId="32496"/>
    <cellStyle name="Output 7 3 3" xfId="32497"/>
    <cellStyle name="Output 7 3 4" xfId="32498"/>
    <cellStyle name="Output 7 3 4 2" xfId="32499"/>
    <cellStyle name="Output 7 3 4 3" xfId="32500"/>
    <cellStyle name="Output 7 3 5" xfId="32501"/>
    <cellStyle name="Output 7 3 6" xfId="32502"/>
    <cellStyle name="Output 7 3 7" xfId="32503"/>
    <cellStyle name="Output 7 4" xfId="32504"/>
    <cellStyle name="Output 7 4 2" xfId="32505"/>
    <cellStyle name="Output 7 4 3" xfId="32506"/>
    <cellStyle name="Output 7 4 3 2" xfId="32507"/>
    <cellStyle name="Output 7 4 3 3" xfId="32508"/>
    <cellStyle name="Output 7 5" xfId="32509"/>
    <cellStyle name="Output 7 5 2" xfId="32510"/>
    <cellStyle name="Output 7 6" xfId="32511"/>
    <cellStyle name="Output 7 6 2" xfId="32512"/>
    <cellStyle name="Output 7 7" xfId="32513"/>
    <cellStyle name="Output 7 7 2" xfId="32514"/>
    <cellStyle name="Output 7 7 3" xfId="32515"/>
    <cellStyle name="Output 7 8" xfId="32516"/>
    <cellStyle name="Output 7 9" xfId="32517"/>
    <cellStyle name="Output 8" xfId="32518"/>
    <cellStyle name="Output 8 10" xfId="32519"/>
    <cellStyle name="Output 8 11" xfId="32520"/>
    <cellStyle name="Output 8 2" xfId="32521"/>
    <cellStyle name="Output 8 2 2" xfId="32522"/>
    <cellStyle name="Output 8 2 2 2" xfId="32523"/>
    <cellStyle name="Output 8 2 2 3" xfId="32524"/>
    <cellStyle name="Output 8 2 2 4" xfId="32525"/>
    <cellStyle name="Output 8 2 2 5" xfId="32526"/>
    <cellStyle name="Output 8 2 2 6" xfId="32527"/>
    <cellStyle name="Output 8 2 2 7" xfId="32528"/>
    <cellStyle name="Output 8 2 3" xfId="32529"/>
    <cellStyle name="Output 8 2 3 2" xfId="32530"/>
    <cellStyle name="Output 8 2 4" xfId="32531"/>
    <cellStyle name="Output 8 2 4 2" xfId="32532"/>
    <cellStyle name="Output 8 2 4 3" xfId="32533"/>
    <cellStyle name="Output 8 2 5" xfId="32534"/>
    <cellStyle name="Output 8 2 6" xfId="32535"/>
    <cellStyle name="Output 8 2 7" xfId="32536"/>
    <cellStyle name="Output 8 2 8" xfId="32537"/>
    <cellStyle name="Output 8 3" xfId="32538"/>
    <cellStyle name="Output 8 3 2" xfId="32539"/>
    <cellStyle name="Output 8 3 2 2" xfId="32540"/>
    <cellStyle name="Output 8 3 2 3" xfId="32541"/>
    <cellStyle name="Output 8 3 2 4" xfId="32542"/>
    <cellStyle name="Output 8 3 2 5" xfId="32543"/>
    <cellStyle name="Output 8 3 2 6" xfId="32544"/>
    <cellStyle name="Output 8 3 2 7" xfId="32545"/>
    <cellStyle name="Output 8 3 3" xfId="32546"/>
    <cellStyle name="Output 8 3 4" xfId="32547"/>
    <cellStyle name="Output 8 3 4 2" xfId="32548"/>
    <cellStyle name="Output 8 3 4 3" xfId="32549"/>
    <cellStyle name="Output 8 3 5" xfId="32550"/>
    <cellStyle name="Output 8 3 6" xfId="32551"/>
    <cellStyle name="Output 8 3 7" xfId="32552"/>
    <cellStyle name="Output 8 4" xfId="32553"/>
    <cellStyle name="Output 8 4 2" xfId="32554"/>
    <cellStyle name="Output 8 4 3" xfId="32555"/>
    <cellStyle name="Output 8 4 3 2" xfId="32556"/>
    <cellStyle name="Output 8 4 3 3" xfId="32557"/>
    <cellStyle name="Output 8 5" xfId="32558"/>
    <cellStyle name="Output 8 5 2" xfId="32559"/>
    <cellStyle name="Output 8 6" xfId="32560"/>
    <cellStyle name="Output 8 6 2" xfId="32561"/>
    <cellStyle name="Output 8 7" xfId="32562"/>
    <cellStyle name="Output 8 7 2" xfId="32563"/>
    <cellStyle name="Output 8 7 3" xfId="32564"/>
    <cellStyle name="Output 8 8" xfId="32565"/>
    <cellStyle name="Output 8 9" xfId="32566"/>
    <cellStyle name="Output 9" xfId="32567"/>
    <cellStyle name="Output 9 2" xfId="32568"/>
    <cellStyle name="Output 9 2 2" xfId="32569"/>
    <cellStyle name="Output 9 2 2 2" xfId="32570"/>
    <cellStyle name="Output 9 2 3" xfId="32571"/>
    <cellStyle name="Output 9 2 3 2" xfId="32572"/>
    <cellStyle name="Output 9 3" xfId="32573"/>
    <cellStyle name="Output 9 3 2" xfId="32574"/>
    <cellStyle name="Output 9 4" xfId="32575"/>
    <cellStyle name="Output 9 4 2" xfId="32576"/>
    <cellStyle name="Output 9 5" xfId="32577"/>
    <cellStyle name="Output 9 5 2" xfId="32578"/>
    <cellStyle name="Output 9 6" xfId="32579"/>
    <cellStyle name="Output 9 6 2" xfId="32580"/>
    <cellStyle name="Percent" xfId="34232" builtinId="5"/>
    <cellStyle name="Percent 14" xfId="32581"/>
    <cellStyle name="Percent 14 2" xfId="32582"/>
    <cellStyle name="Percent 2" xfId="32583"/>
    <cellStyle name="Percent 2 2" xfId="32584"/>
    <cellStyle name="Percent 2 2 2" xfId="32585"/>
    <cellStyle name="Percent 2 2 2 2" xfId="32586"/>
    <cellStyle name="Percent 2 2 2 3" xfId="32587"/>
    <cellStyle name="Percent 2 2 3" xfId="32588"/>
    <cellStyle name="Percent 2 2 3 2" xfId="32589"/>
    <cellStyle name="Percent 2 2 4" xfId="32590"/>
    <cellStyle name="Percent 2 2 5" xfId="32591"/>
    <cellStyle name="Percent 2 2 6" xfId="32592"/>
    <cellStyle name="Percent 2 3" xfId="32593"/>
    <cellStyle name="Percent 2 3 2" xfId="32594"/>
    <cellStyle name="Percent 2 4" xfId="32595"/>
    <cellStyle name="Percent 2 4 2" xfId="32596"/>
    <cellStyle name="Percent 2 5" xfId="32597"/>
    <cellStyle name="Percent 2 5 2" xfId="32598"/>
    <cellStyle name="Percent 2 6" xfId="32599"/>
    <cellStyle name="Percent 3" xfId="32600"/>
    <cellStyle name="Percent 3 2" xfId="32601"/>
    <cellStyle name="Percent 3 2 2" xfId="32602"/>
    <cellStyle name="Percent 3 2 3" xfId="32603"/>
    <cellStyle name="Percent 3 2 4" xfId="32604"/>
    <cellStyle name="Percent 3 3" xfId="32605"/>
    <cellStyle name="Percent 3 3 2" xfId="32606"/>
    <cellStyle name="Percent 3 3 3" xfId="32607"/>
    <cellStyle name="Percent 3 3 3 2" xfId="32608"/>
    <cellStyle name="Percent 3 3 3 3" xfId="32609"/>
    <cellStyle name="Percent 3 3 4" xfId="32610"/>
    <cellStyle name="Percent 3 3 5" xfId="32611"/>
    <cellStyle name="Percent 3 3 6" xfId="32612"/>
    <cellStyle name="Percent 3 3 7" xfId="32613"/>
    <cellStyle name="Percent 3 4" xfId="32614"/>
    <cellStyle name="Percent 3 5" xfId="32615"/>
    <cellStyle name="Percent 3 6" xfId="32616"/>
    <cellStyle name="Percent 3 7" xfId="32617"/>
    <cellStyle name="Percent 3 8" xfId="32618"/>
    <cellStyle name="Percent 3 9" xfId="32619"/>
    <cellStyle name="Percent 4" xfId="32620"/>
    <cellStyle name="Percent 4 2" xfId="32621"/>
    <cellStyle name="Percent 8 2" xfId="32622"/>
    <cellStyle name="Percent 8 2 2" xfId="32623"/>
    <cellStyle name="Percent 8 3" xfId="32624"/>
    <cellStyle name="Percent 8 3 2" xfId="32625"/>
    <cellStyle name="Percent 8 4" xfId="32626"/>
    <cellStyle name="Percent 8 4 2" xfId="32627"/>
    <cellStyle name="Title 10" xfId="32628"/>
    <cellStyle name="Title 10 2" xfId="32629"/>
    <cellStyle name="Title 10 2 2" xfId="32630"/>
    <cellStyle name="Title 10 2 2 2" xfId="32631"/>
    <cellStyle name="Title 10 3" xfId="32632"/>
    <cellStyle name="Title 10 3 2" xfId="32633"/>
    <cellStyle name="Title 10 4" xfId="32634"/>
    <cellStyle name="Title 10 4 2" xfId="32635"/>
    <cellStyle name="Title 10 5" xfId="32636"/>
    <cellStyle name="Title 10 5 2" xfId="32637"/>
    <cellStyle name="Title 11" xfId="32638"/>
    <cellStyle name="Title 11 2" xfId="32639"/>
    <cellStyle name="Title 11 2 2" xfId="32640"/>
    <cellStyle name="Title 11 2 2 2" xfId="32641"/>
    <cellStyle name="Title 11 3" xfId="32642"/>
    <cellStyle name="Title 11 3 2" xfId="32643"/>
    <cellStyle name="Title 11 4" xfId="32644"/>
    <cellStyle name="Title 11 4 2" xfId="32645"/>
    <cellStyle name="Title 11 5" xfId="32646"/>
    <cellStyle name="Title 11 5 2" xfId="32647"/>
    <cellStyle name="Title 12" xfId="32648"/>
    <cellStyle name="Title 12 2" xfId="32649"/>
    <cellStyle name="Title 12 2 2" xfId="32650"/>
    <cellStyle name="Title 12 2 2 2" xfId="32651"/>
    <cellStyle name="Title 12 3" xfId="32652"/>
    <cellStyle name="Title 12 3 2" xfId="32653"/>
    <cellStyle name="Title 12 4" xfId="32654"/>
    <cellStyle name="Title 12 4 2" xfId="32655"/>
    <cellStyle name="Title 12 5" xfId="32656"/>
    <cellStyle name="Title 12 5 2" xfId="32657"/>
    <cellStyle name="Title 13" xfId="32658"/>
    <cellStyle name="Title 13 2" xfId="32659"/>
    <cellStyle name="Title 13 2 2" xfId="32660"/>
    <cellStyle name="Title 13 2 2 2" xfId="32661"/>
    <cellStyle name="Title 13 3" xfId="32662"/>
    <cellStyle name="Title 13 3 2" xfId="32663"/>
    <cellStyle name="Title 13 4" xfId="32664"/>
    <cellStyle name="Title 13 4 2" xfId="32665"/>
    <cellStyle name="Title 13 5" xfId="32666"/>
    <cellStyle name="Title 13 5 2" xfId="32667"/>
    <cellStyle name="Title 14" xfId="32668"/>
    <cellStyle name="Title 14 2" xfId="32669"/>
    <cellStyle name="Title 14 2 2" xfId="32670"/>
    <cellStyle name="Title 14 2 2 2" xfId="32671"/>
    <cellStyle name="Title 14 3" xfId="32672"/>
    <cellStyle name="Title 14 3 2" xfId="32673"/>
    <cellStyle name="Title 14 4" xfId="32674"/>
    <cellStyle name="Title 14 4 2" xfId="32675"/>
    <cellStyle name="Title 14 5" xfId="32676"/>
    <cellStyle name="Title 14 5 2" xfId="32677"/>
    <cellStyle name="Title 15" xfId="32678"/>
    <cellStyle name="Title 15 2" xfId="32679"/>
    <cellStyle name="Title 15 2 2" xfId="32680"/>
    <cellStyle name="Title 15 2 2 2" xfId="32681"/>
    <cellStyle name="Title 15 3" xfId="32682"/>
    <cellStyle name="Title 15 3 2" xfId="32683"/>
    <cellStyle name="Title 15 4" xfId="32684"/>
    <cellStyle name="Title 15 4 2" xfId="32685"/>
    <cellStyle name="Title 15 5" xfId="32686"/>
    <cellStyle name="Title 15 5 2" xfId="32687"/>
    <cellStyle name="Title 16" xfId="32688"/>
    <cellStyle name="Title 16 2" xfId="32689"/>
    <cellStyle name="Title 16 2 2" xfId="32690"/>
    <cellStyle name="Title 16 3" xfId="32691"/>
    <cellStyle name="Title 16 3 2" xfId="32692"/>
    <cellStyle name="Title 16 4" xfId="32693"/>
    <cellStyle name="Title 16 4 2" xfId="32694"/>
    <cellStyle name="Title 16 5" xfId="32695"/>
    <cellStyle name="Title 17" xfId="32696"/>
    <cellStyle name="Title 17 2" xfId="32697"/>
    <cellStyle name="Title 17 2 2" xfId="32698"/>
    <cellStyle name="Title 17 3" xfId="32699"/>
    <cellStyle name="Title 17 3 2" xfId="32700"/>
    <cellStyle name="Title 17 4" xfId="32701"/>
    <cellStyle name="Title 17 4 2" xfId="32702"/>
    <cellStyle name="Title 17 5" xfId="32703"/>
    <cellStyle name="Title 18" xfId="32704"/>
    <cellStyle name="Title 18 2" xfId="32705"/>
    <cellStyle name="Title 18 2 2" xfId="32706"/>
    <cellStyle name="Title 18 3" xfId="32707"/>
    <cellStyle name="Title 18 3 2" xfId="32708"/>
    <cellStyle name="Title 18 4" xfId="32709"/>
    <cellStyle name="Title 18 4 2" xfId="32710"/>
    <cellStyle name="Title 18 5" xfId="32711"/>
    <cellStyle name="Title 19" xfId="32712"/>
    <cellStyle name="Title 19 2" xfId="32713"/>
    <cellStyle name="Title 19 2 2" xfId="32714"/>
    <cellStyle name="Title 19 3" xfId="32715"/>
    <cellStyle name="Title 19 3 2" xfId="32716"/>
    <cellStyle name="Title 19 4" xfId="32717"/>
    <cellStyle name="Title 19 4 2" xfId="32718"/>
    <cellStyle name="Title 19 5" xfId="32719"/>
    <cellStyle name="Title 2" xfId="32720"/>
    <cellStyle name="Title 2 10" xfId="32721"/>
    <cellStyle name="Title 2 10 2" xfId="32722"/>
    <cellStyle name="Title 2 10 2 2" xfId="32723"/>
    <cellStyle name="Title 2 10 2 3" xfId="32724"/>
    <cellStyle name="Title 2 10 2 4" xfId="32725"/>
    <cellStyle name="Title 2 10 2 5" xfId="32726"/>
    <cellStyle name="Title 2 10 2 6" xfId="32727"/>
    <cellStyle name="Title 2 10 2 7" xfId="32728"/>
    <cellStyle name="Title 2 10 3" xfId="32729"/>
    <cellStyle name="Title 2 10 4" xfId="32730"/>
    <cellStyle name="Title 2 10 5" xfId="32731"/>
    <cellStyle name="Title 2 10 6" xfId="32732"/>
    <cellStyle name="Title 2 10 7" xfId="32733"/>
    <cellStyle name="Title 2 10 8" xfId="32734"/>
    <cellStyle name="Title 2 11" xfId="32735"/>
    <cellStyle name="Title 2 11 2" xfId="32736"/>
    <cellStyle name="Title 2 12" xfId="32737"/>
    <cellStyle name="Title 2 12 2" xfId="32738"/>
    <cellStyle name="Title 2 12 3" xfId="32739"/>
    <cellStyle name="Title 2 12 4" xfId="32740"/>
    <cellStyle name="Title 2 13" xfId="32741"/>
    <cellStyle name="Title 2 14" xfId="32742"/>
    <cellStyle name="Title 2 15" xfId="32743"/>
    <cellStyle name="Title 2 16" xfId="32744"/>
    <cellStyle name="Title 2 17" xfId="32745"/>
    <cellStyle name="Title 2 18" xfId="32746"/>
    <cellStyle name="Title 2 19" xfId="32747"/>
    <cellStyle name="Title 2 2" xfId="32748"/>
    <cellStyle name="Title 2 20" xfId="32749"/>
    <cellStyle name="Title 2 21" xfId="32750"/>
    <cellStyle name="Title 2 22" xfId="32751"/>
    <cellStyle name="Title 2 3" xfId="32752"/>
    <cellStyle name="Title 2 4" xfId="32753"/>
    <cellStyle name="Title 2 4 2" xfId="32754"/>
    <cellStyle name="Title 2 5" xfId="32755"/>
    <cellStyle name="Title 2 5 2" xfId="32756"/>
    <cellStyle name="Title 2 6" xfId="32757"/>
    <cellStyle name="Title 2 7" xfId="32758"/>
    <cellStyle name="Title 2 8" xfId="32759"/>
    <cellStyle name="Title 2 8 2" xfId="32760"/>
    <cellStyle name="Title 2 8 2 2" xfId="32761"/>
    <cellStyle name="Title 2 8 2 3" xfId="32762"/>
    <cellStyle name="Title 2 8 2 4" xfId="32763"/>
    <cellStyle name="Title 2 8 2 5" xfId="32764"/>
    <cellStyle name="Title 2 8 2 6" xfId="32765"/>
    <cellStyle name="Title 2 8 2 7" xfId="32766"/>
    <cellStyle name="Title 2 8 3" xfId="32767"/>
    <cellStyle name="Title 2 8 4" xfId="32768"/>
    <cellStyle name="Title 2 8 5" xfId="32769"/>
    <cellStyle name="Title 2 8 6" xfId="32770"/>
    <cellStyle name="Title 2 8 7" xfId="32771"/>
    <cellStyle name="Title 2 8 8" xfId="32772"/>
    <cellStyle name="Title 2 9" xfId="32773"/>
    <cellStyle name="Title 2 9 2" xfId="32774"/>
    <cellStyle name="Title 2 9 2 2" xfId="32775"/>
    <cellStyle name="Title 2 9 2 3" xfId="32776"/>
    <cellStyle name="Title 2 9 2 4" xfId="32777"/>
    <cellStyle name="Title 2 9 2 5" xfId="32778"/>
    <cellStyle name="Title 2 9 2 6" xfId="32779"/>
    <cellStyle name="Title 2 9 2 7" xfId="32780"/>
    <cellStyle name="Title 2 9 3" xfId="32781"/>
    <cellStyle name="Title 2 9 4" xfId="32782"/>
    <cellStyle name="Title 2 9 5" xfId="32783"/>
    <cellStyle name="Title 2 9 6" xfId="32784"/>
    <cellStyle name="Title 2 9 7" xfId="32785"/>
    <cellStyle name="Title 2 9 8" xfId="32786"/>
    <cellStyle name="Title 20" xfId="32787"/>
    <cellStyle name="Title 20 2" xfId="32788"/>
    <cellStyle name="Title 20 2 2" xfId="32789"/>
    <cellStyle name="Title 20 3" xfId="32790"/>
    <cellStyle name="Title 20 3 2" xfId="32791"/>
    <cellStyle name="Title 20 4" xfId="32792"/>
    <cellStyle name="Title 20 4 2" xfId="32793"/>
    <cellStyle name="Title 20 5" xfId="32794"/>
    <cellStyle name="Title 21" xfId="32795"/>
    <cellStyle name="Title 21 2" xfId="32796"/>
    <cellStyle name="Title 21 2 2" xfId="32797"/>
    <cellStyle name="Title 21 3" xfId="32798"/>
    <cellStyle name="Title 21 3 2" xfId="32799"/>
    <cellStyle name="Title 21 4" xfId="32800"/>
    <cellStyle name="Title 21 4 2" xfId="32801"/>
    <cellStyle name="Title 21 5" xfId="32802"/>
    <cellStyle name="Title 22" xfId="32803"/>
    <cellStyle name="Title 22 2" xfId="32804"/>
    <cellStyle name="Title 22 2 2" xfId="32805"/>
    <cellStyle name="Title 22 3" xfId="32806"/>
    <cellStyle name="Title 22 3 2" xfId="32807"/>
    <cellStyle name="Title 22 4" xfId="32808"/>
    <cellStyle name="Title 22 4 2" xfId="32809"/>
    <cellStyle name="Title 22 5" xfId="32810"/>
    <cellStyle name="Title 23" xfId="32811"/>
    <cellStyle name="Title 23 2" xfId="32812"/>
    <cellStyle name="Title 23 2 2" xfId="32813"/>
    <cellStyle name="Title 23 3" xfId="32814"/>
    <cellStyle name="Title 23 3 2" xfId="32815"/>
    <cellStyle name="Title 23 4" xfId="32816"/>
    <cellStyle name="Title 23 4 2" xfId="32817"/>
    <cellStyle name="Title 23 5" xfId="32818"/>
    <cellStyle name="Title 24" xfId="32819"/>
    <cellStyle name="Title 24 2" xfId="32820"/>
    <cellStyle name="Title 24 2 2" xfId="32821"/>
    <cellStyle name="Title 24 3" xfId="32822"/>
    <cellStyle name="Title 24 3 2" xfId="32823"/>
    <cellStyle name="Title 24 4" xfId="32824"/>
    <cellStyle name="Title 24 4 2" xfId="32825"/>
    <cellStyle name="Title 24 5" xfId="32826"/>
    <cellStyle name="Title 25" xfId="32827"/>
    <cellStyle name="Title 25 2" xfId="32828"/>
    <cellStyle name="Title 25 2 2" xfId="32829"/>
    <cellStyle name="Title 25 3" xfId="32830"/>
    <cellStyle name="Title 25 3 2" xfId="32831"/>
    <cellStyle name="Title 25 4" xfId="32832"/>
    <cellStyle name="Title 25 4 2" xfId="32833"/>
    <cellStyle name="Title 25 5" xfId="32834"/>
    <cellStyle name="Title 26" xfId="32835"/>
    <cellStyle name="Title 26 2" xfId="32836"/>
    <cellStyle name="Title 26 2 2" xfId="32837"/>
    <cellStyle name="Title 26 3" xfId="32838"/>
    <cellStyle name="Title 26 3 2" xfId="32839"/>
    <cellStyle name="Title 26 4" xfId="32840"/>
    <cellStyle name="Title 26 4 2" xfId="32841"/>
    <cellStyle name="Title 26 5" xfId="32842"/>
    <cellStyle name="Title 27" xfId="32843"/>
    <cellStyle name="Title 27 2" xfId="32844"/>
    <cellStyle name="Title 27 2 2" xfId="32845"/>
    <cellStyle name="Title 27 3" xfId="32846"/>
    <cellStyle name="Title 27 3 2" xfId="32847"/>
    <cellStyle name="Title 27 4" xfId="32848"/>
    <cellStyle name="Title 27 4 2" xfId="32849"/>
    <cellStyle name="Title 27 5" xfId="32850"/>
    <cellStyle name="Title 28" xfId="32851"/>
    <cellStyle name="Title 28 2" xfId="32852"/>
    <cellStyle name="Title 28 2 2" xfId="32853"/>
    <cellStyle name="Title 28 3" xfId="32854"/>
    <cellStyle name="Title 28 3 2" xfId="32855"/>
    <cellStyle name="Title 28 4" xfId="32856"/>
    <cellStyle name="Title 28 4 2" xfId="32857"/>
    <cellStyle name="Title 28 5" xfId="32858"/>
    <cellStyle name="Title 29" xfId="32859"/>
    <cellStyle name="Title 29 2" xfId="32860"/>
    <cellStyle name="Title 29 2 2" xfId="32861"/>
    <cellStyle name="Title 29 3" xfId="32862"/>
    <cellStyle name="Title 29 3 2" xfId="32863"/>
    <cellStyle name="Title 29 4" xfId="32864"/>
    <cellStyle name="Title 29 4 2" xfId="32865"/>
    <cellStyle name="Title 29 5" xfId="32866"/>
    <cellStyle name="Title 3" xfId="32867"/>
    <cellStyle name="Title 3 2" xfId="32868"/>
    <cellStyle name="Title 3 2 2" xfId="32869"/>
    <cellStyle name="Title 3 2 2 2" xfId="32870"/>
    <cellStyle name="Title 3 2 2 2 2" xfId="32871"/>
    <cellStyle name="Title 3 2 2 2 3" xfId="32872"/>
    <cellStyle name="Title 3 2 2 2 4" xfId="32873"/>
    <cellStyle name="Title 3 2 2 2 5" xfId="32874"/>
    <cellStyle name="Title 3 2 2 2 6" xfId="32875"/>
    <cellStyle name="Title 3 2 2 2 7" xfId="32876"/>
    <cellStyle name="Title 3 2 2 3" xfId="32877"/>
    <cellStyle name="Title 3 2 2 4" xfId="32878"/>
    <cellStyle name="Title 3 2 2 5" xfId="32879"/>
    <cellStyle name="Title 3 2 2 6" xfId="32880"/>
    <cellStyle name="Title 3 2 2 7" xfId="32881"/>
    <cellStyle name="Title 3 2 2 8" xfId="32882"/>
    <cellStyle name="Title 3 2 3" xfId="32883"/>
    <cellStyle name="Title 3 2 4" xfId="32884"/>
    <cellStyle name="Title 3 2 5" xfId="32885"/>
    <cellStyle name="Title 3 2 6" xfId="32886"/>
    <cellStyle name="Title 3 2 7" xfId="32887"/>
    <cellStyle name="Title 3 2 8" xfId="32888"/>
    <cellStyle name="Title 3 3" xfId="32889"/>
    <cellStyle name="Title 3 3 2" xfId="32890"/>
    <cellStyle name="Title 3 4" xfId="32891"/>
    <cellStyle name="Title 3 4 2" xfId="32892"/>
    <cellStyle name="Title 3 4 3" xfId="32893"/>
    <cellStyle name="Title 3 5" xfId="32894"/>
    <cellStyle name="Title 3 6" xfId="32895"/>
    <cellStyle name="Title 3 7" xfId="32896"/>
    <cellStyle name="Title 3 8" xfId="32897"/>
    <cellStyle name="Title 30" xfId="32898"/>
    <cellStyle name="Title 30 2" xfId="32899"/>
    <cellStyle name="Title 30 2 2" xfId="32900"/>
    <cellStyle name="Title 30 3" xfId="32901"/>
    <cellStyle name="Title 30 3 2" xfId="32902"/>
    <cellStyle name="Title 30 4" xfId="32903"/>
    <cellStyle name="Title 30 4 2" xfId="32904"/>
    <cellStyle name="Title 30 5" xfId="32905"/>
    <cellStyle name="Title 31" xfId="32906"/>
    <cellStyle name="Title 31 2" xfId="32907"/>
    <cellStyle name="Title 32" xfId="32908"/>
    <cellStyle name="Title 4" xfId="32909"/>
    <cellStyle name="Title 4 10" xfId="32910"/>
    <cellStyle name="Title 4 2" xfId="32911"/>
    <cellStyle name="Title 4 2 2" xfId="32912"/>
    <cellStyle name="Title 4 2 2 2" xfId="32913"/>
    <cellStyle name="Title 4 2 2 3" xfId="32914"/>
    <cellStyle name="Title 4 2 2 4" xfId="32915"/>
    <cellStyle name="Title 4 2 2 5" xfId="32916"/>
    <cellStyle name="Title 4 2 2 6" xfId="32917"/>
    <cellStyle name="Title 4 2 2 7" xfId="32918"/>
    <cellStyle name="Title 4 2 3" xfId="32919"/>
    <cellStyle name="Title 4 2 4" xfId="32920"/>
    <cellStyle name="Title 4 2 4 2" xfId="32921"/>
    <cellStyle name="Title 4 2 4 3" xfId="32922"/>
    <cellStyle name="Title 4 2 5" xfId="32923"/>
    <cellStyle name="Title 4 2 6" xfId="32924"/>
    <cellStyle name="Title 4 2 7" xfId="32925"/>
    <cellStyle name="Title 4 3" xfId="32926"/>
    <cellStyle name="Title 4 3 2" xfId="32927"/>
    <cellStyle name="Title 4 3 2 2" xfId="32928"/>
    <cellStyle name="Title 4 3 2 3" xfId="32929"/>
    <cellStyle name="Title 4 3 2 4" xfId="32930"/>
    <cellStyle name="Title 4 3 2 5" xfId="32931"/>
    <cellStyle name="Title 4 3 2 6" xfId="32932"/>
    <cellStyle name="Title 4 3 2 7" xfId="32933"/>
    <cellStyle name="Title 4 3 3" xfId="32934"/>
    <cellStyle name="Title 4 3 4" xfId="32935"/>
    <cellStyle name="Title 4 3 4 2" xfId="32936"/>
    <cellStyle name="Title 4 3 4 3" xfId="32937"/>
    <cellStyle name="Title 4 3 5" xfId="32938"/>
    <cellStyle name="Title 4 3 6" xfId="32939"/>
    <cellStyle name="Title 4 3 7" xfId="32940"/>
    <cellStyle name="Title 4 4" xfId="32941"/>
    <cellStyle name="Title 4 4 2" xfId="32942"/>
    <cellStyle name="Title 4 4 3" xfId="32943"/>
    <cellStyle name="Title 4 4 3 2" xfId="32944"/>
    <cellStyle name="Title 4 4 3 3" xfId="32945"/>
    <cellStyle name="Title 4 5" xfId="32946"/>
    <cellStyle name="Title 4 5 2" xfId="32947"/>
    <cellStyle name="Title 4 6" xfId="32948"/>
    <cellStyle name="Title 4 7" xfId="32949"/>
    <cellStyle name="Title 4 7 2" xfId="32950"/>
    <cellStyle name="Title 4 7 3" xfId="32951"/>
    <cellStyle name="Title 4 8" xfId="32952"/>
    <cellStyle name="Title 4 9" xfId="32953"/>
    <cellStyle name="Title 5" xfId="32954"/>
    <cellStyle name="Title 5 10" xfId="32955"/>
    <cellStyle name="Title 5 2" xfId="32956"/>
    <cellStyle name="Title 5 2 2" xfId="32957"/>
    <cellStyle name="Title 5 2 2 2" xfId="32958"/>
    <cellStyle name="Title 5 2 2 3" xfId="32959"/>
    <cellStyle name="Title 5 2 2 4" xfId="32960"/>
    <cellStyle name="Title 5 2 2 5" xfId="32961"/>
    <cellStyle name="Title 5 2 2 6" xfId="32962"/>
    <cellStyle name="Title 5 2 2 7" xfId="32963"/>
    <cellStyle name="Title 5 2 3" xfId="32964"/>
    <cellStyle name="Title 5 2 4" xfId="32965"/>
    <cellStyle name="Title 5 2 4 2" xfId="32966"/>
    <cellStyle name="Title 5 2 4 3" xfId="32967"/>
    <cellStyle name="Title 5 2 5" xfId="32968"/>
    <cellStyle name="Title 5 2 6" xfId="32969"/>
    <cellStyle name="Title 5 2 7" xfId="32970"/>
    <cellStyle name="Title 5 3" xfId="32971"/>
    <cellStyle name="Title 5 3 2" xfId="32972"/>
    <cellStyle name="Title 5 3 2 2" xfId="32973"/>
    <cellStyle name="Title 5 3 2 3" xfId="32974"/>
    <cellStyle name="Title 5 3 2 4" xfId="32975"/>
    <cellStyle name="Title 5 3 2 5" xfId="32976"/>
    <cellStyle name="Title 5 3 2 6" xfId="32977"/>
    <cellStyle name="Title 5 3 2 7" xfId="32978"/>
    <cellStyle name="Title 5 3 3" xfId="32979"/>
    <cellStyle name="Title 5 3 4" xfId="32980"/>
    <cellStyle name="Title 5 3 4 2" xfId="32981"/>
    <cellStyle name="Title 5 3 4 3" xfId="32982"/>
    <cellStyle name="Title 5 3 5" xfId="32983"/>
    <cellStyle name="Title 5 3 6" xfId="32984"/>
    <cellStyle name="Title 5 3 7" xfId="32985"/>
    <cellStyle name="Title 5 4" xfId="32986"/>
    <cellStyle name="Title 5 4 2" xfId="32987"/>
    <cellStyle name="Title 5 4 3" xfId="32988"/>
    <cellStyle name="Title 5 4 3 2" xfId="32989"/>
    <cellStyle name="Title 5 4 3 3" xfId="32990"/>
    <cellStyle name="Title 5 5" xfId="32991"/>
    <cellStyle name="Title 5 5 2" xfId="32992"/>
    <cellStyle name="Title 5 6" xfId="32993"/>
    <cellStyle name="Title 5 7" xfId="32994"/>
    <cellStyle name="Title 5 7 2" xfId="32995"/>
    <cellStyle name="Title 5 7 3" xfId="32996"/>
    <cellStyle name="Title 5 8" xfId="32997"/>
    <cellStyle name="Title 5 9" xfId="32998"/>
    <cellStyle name="Title 6" xfId="32999"/>
    <cellStyle name="Title 6 10" xfId="33000"/>
    <cellStyle name="Title 6 2" xfId="33001"/>
    <cellStyle name="Title 6 2 2" xfId="33002"/>
    <cellStyle name="Title 6 2 2 2" xfId="33003"/>
    <cellStyle name="Title 6 2 2 3" xfId="33004"/>
    <cellStyle name="Title 6 2 2 4" xfId="33005"/>
    <cellStyle name="Title 6 2 2 5" xfId="33006"/>
    <cellStyle name="Title 6 2 2 6" xfId="33007"/>
    <cellStyle name="Title 6 2 2 7" xfId="33008"/>
    <cellStyle name="Title 6 2 3" xfId="33009"/>
    <cellStyle name="Title 6 2 4" xfId="33010"/>
    <cellStyle name="Title 6 2 4 2" xfId="33011"/>
    <cellStyle name="Title 6 2 4 3" xfId="33012"/>
    <cellStyle name="Title 6 2 5" xfId="33013"/>
    <cellStyle name="Title 6 2 6" xfId="33014"/>
    <cellStyle name="Title 6 2 7" xfId="33015"/>
    <cellStyle name="Title 6 3" xfId="33016"/>
    <cellStyle name="Title 6 3 2" xfId="33017"/>
    <cellStyle name="Title 6 3 2 2" xfId="33018"/>
    <cellStyle name="Title 6 3 2 3" xfId="33019"/>
    <cellStyle name="Title 6 3 2 4" xfId="33020"/>
    <cellStyle name="Title 6 3 2 5" xfId="33021"/>
    <cellStyle name="Title 6 3 2 6" xfId="33022"/>
    <cellStyle name="Title 6 3 2 7" xfId="33023"/>
    <cellStyle name="Title 6 3 3" xfId="33024"/>
    <cellStyle name="Title 6 3 4" xfId="33025"/>
    <cellStyle name="Title 6 3 4 2" xfId="33026"/>
    <cellStyle name="Title 6 3 4 3" xfId="33027"/>
    <cellStyle name="Title 6 3 5" xfId="33028"/>
    <cellStyle name="Title 6 3 6" xfId="33029"/>
    <cellStyle name="Title 6 3 7" xfId="33030"/>
    <cellStyle name="Title 6 4" xfId="33031"/>
    <cellStyle name="Title 6 4 2" xfId="33032"/>
    <cellStyle name="Title 6 4 3" xfId="33033"/>
    <cellStyle name="Title 6 4 3 2" xfId="33034"/>
    <cellStyle name="Title 6 4 3 3" xfId="33035"/>
    <cellStyle name="Title 6 5" xfId="33036"/>
    <cellStyle name="Title 6 5 2" xfId="33037"/>
    <cellStyle name="Title 6 6" xfId="33038"/>
    <cellStyle name="Title 6 7" xfId="33039"/>
    <cellStyle name="Title 6 7 2" xfId="33040"/>
    <cellStyle name="Title 6 7 3" xfId="33041"/>
    <cellStyle name="Title 6 8" xfId="33042"/>
    <cellStyle name="Title 6 9" xfId="33043"/>
    <cellStyle name="Title 7" xfId="33044"/>
    <cellStyle name="Title 7 10" xfId="33045"/>
    <cellStyle name="Title 7 2" xfId="33046"/>
    <cellStyle name="Title 7 2 2" xfId="33047"/>
    <cellStyle name="Title 7 2 2 2" xfId="33048"/>
    <cellStyle name="Title 7 2 2 3" xfId="33049"/>
    <cellStyle name="Title 7 2 2 4" xfId="33050"/>
    <cellStyle name="Title 7 2 2 5" xfId="33051"/>
    <cellStyle name="Title 7 2 2 6" xfId="33052"/>
    <cellStyle name="Title 7 2 2 7" xfId="33053"/>
    <cellStyle name="Title 7 2 3" xfId="33054"/>
    <cellStyle name="Title 7 2 4" xfId="33055"/>
    <cellStyle name="Title 7 2 4 2" xfId="33056"/>
    <cellStyle name="Title 7 2 4 3" xfId="33057"/>
    <cellStyle name="Title 7 2 5" xfId="33058"/>
    <cellStyle name="Title 7 2 6" xfId="33059"/>
    <cellStyle name="Title 7 2 7" xfId="33060"/>
    <cellStyle name="Title 7 3" xfId="33061"/>
    <cellStyle name="Title 7 3 2" xfId="33062"/>
    <cellStyle name="Title 7 3 2 2" xfId="33063"/>
    <cellStyle name="Title 7 3 2 3" xfId="33064"/>
    <cellStyle name="Title 7 3 2 4" xfId="33065"/>
    <cellStyle name="Title 7 3 2 5" xfId="33066"/>
    <cellStyle name="Title 7 3 2 6" xfId="33067"/>
    <cellStyle name="Title 7 3 2 7" xfId="33068"/>
    <cellStyle name="Title 7 3 3" xfId="33069"/>
    <cellStyle name="Title 7 3 4" xfId="33070"/>
    <cellStyle name="Title 7 3 4 2" xfId="33071"/>
    <cellStyle name="Title 7 3 4 3" xfId="33072"/>
    <cellStyle name="Title 7 3 5" xfId="33073"/>
    <cellStyle name="Title 7 3 6" xfId="33074"/>
    <cellStyle name="Title 7 3 7" xfId="33075"/>
    <cellStyle name="Title 7 4" xfId="33076"/>
    <cellStyle name="Title 7 4 2" xfId="33077"/>
    <cellStyle name="Title 7 4 3" xfId="33078"/>
    <cellStyle name="Title 7 4 3 2" xfId="33079"/>
    <cellStyle name="Title 7 4 3 3" xfId="33080"/>
    <cellStyle name="Title 7 5" xfId="33081"/>
    <cellStyle name="Title 7 5 2" xfId="33082"/>
    <cellStyle name="Title 7 6" xfId="33083"/>
    <cellStyle name="Title 7 7" xfId="33084"/>
    <cellStyle name="Title 7 7 2" xfId="33085"/>
    <cellStyle name="Title 7 7 3" xfId="33086"/>
    <cellStyle name="Title 7 8" xfId="33087"/>
    <cellStyle name="Title 7 9" xfId="33088"/>
    <cellStyle name="Title 8" xfId="33089"/>
    <cellStyle name="Title 8 10" xfId="33090"/>
    <cellStyle name="Title 8 2" xfId="33091"/>
    <cellStyle name="Title 8 2 2" xfId="33092"/>
    <cellStyle name="Title 8 2 2 2" xfId="33093"/>
    <cellStyle name="Title 8 2 2 3" xfId="33094"/>
    <cellStyle name="Title 8 2 2 4" xfId="33095"/>
    <cellStyle name="Title 8 2 2 5" xfId="33096"/>
    <cellStyle name="Title 8 2 2 6" xfId="33097"/>
    <cellStyle name="Title 8 2 2 7" xfId="33098"/>
    <cellStyle name="Title 8 2 3" xfId="33099"/>
    <cellStyle name="Title 8 2 4" xfId="33100"/>
    <cellStyle name="Title 8 2 4 2" xfId="33101"/>
    <cellStyle name="Title 8 2 4 3" xfId="33102"/>
    <cellStyle name="Title 8 2 5" xfId="33103"/>
    <cellStyle name="Title 8 2 6" xfId="33104"/>
    <cellStyle name="Title 8 2 7" xfId="33105"/>
    <cellStyle name="Title 8 3" xfId="33106"/>
    <cellStyle name="Title 8 3 2" xfId="33107"/>
    <cellStyle name="Title 8 3 2 2" xfId="33108"/>
    <cellStyle name="Title 8 3 2 3" xfId="33109"/>
    <cellStyle name="Title 8 3 2 4" xfId="33110"/>
    <cellStyle name="Title 8 3 2 5" xfId="33111"/>
    <cellStyle name="Title 8 3 2 6" xfId="33112"/>
    <cellStyle name="Title 8 3 2 7" xfId="33113"/>
    <cellStyle name="Title 8 3 3" xfId="33114"/>
    <cellStyle name="Title 8 3 4" xfId="33115"/>
    <cellStyle name="Title 8 3 4 2" xfId="33116"/>
    <cellStyle name="Title 8 3 4 3" xfId="33117"/>
    <cellStyle name="Title 8 3 5" xfId="33118"/>
    <cellStyle name="Title 8 3 6" xfId="33119"/>
    <cellStyle name="Title 8 3 7" xfId="33120"/>
    <cellStyle name="Title 8 4" xfId="33121"/>
    <cellStyle name="Title 8 4 2" xfId="33122"/>
    <cellStyle name="Title 8 4 3" xfId="33123"/>
    <cellStyle name="Title 8 4 3 2" xfId="33124"/>
    <cellStyle name="Title 8 4 3 3" xfId="33125"/>
    <cellStyle name="Title 8 5" xfId="33126"/>
    <cellStyle name="Title 8 5 2" xfId="33127"/>
    <cellStyle name="Title 8 6" xfId="33128"/>
    <cellStyle name="Title 8 7" xfId="33129"/>
    <cellStyle name="Title 8 7 2" xfId="33130"/>
    <cellStyle name="Title 8 7 3" xfId="33131"/>
    <cellStyle name="Title 8 8" xfId="33132"/>
    <cellStyle name="Title 8 9" xfId="33133"/>
    <cellStyle name="Title 9" xfId="33134"/>
    <cellStyle name="Title 9 2" xfId="33135"/>
    <cellStyle name="Title 9 2 2" xfId="33136"/>
    <cellStyle name="Title 9 2 2 2" xfId="33137"/>
    <cellStyle name="Title 9 3" xfId="33138"/>
    <cellStyle name="Title 9 3 2" xfId="33139"/>
    <cellStyle name="Title 9 4" xfId="33140"/>
    <cellStyle name="Title 9 4 2" xfId="33141"/>
    <cellStyle name="Title 9 5" xfId="33142"/>
    <cellStyle name="Title 9 5 2" xfId="33143"/>
    <cellStyle name="Total 10" xfId="33144"/>
    <cellStyle name="Total 10 2" xfId="33145"/>
    <cellStyle name="Total 10 2 2" xfId="33146"/>
    <cellStyle name="Total 10 2 2 2" xfId="33147"/>
    <cellStyle name="Total 10 2 3" xfId="33148"/>
    <cellStyle name="Total 10 2 3 2" xfId="33149"/>
    <cellStyle name="Total 10 3" xfId="33150"/>
    <cellStyle name="Total 10 3 2" xfId="33151"/>
    <cellStyle name="Total 10 4" xfId="33152"/>
    <cellStyle name="Total 10 4 2" xfId="33153"/>
    <cellStyle name="Total 10 5" xfId="33154"/>
    <cellStyle name="Total 10 5 2" xfId="33155"/>
    <cellStyle name="Total 10 6" xfId="33156"/>
    <cellStyle name="Total 10 6 2" xfId="33157"/>
    <cellStyle name="Total 11" xfId="33158"/>
    <cellStyle name="Total 11 2" xfId="33159"/>
    <cellStyle name="Total 11 2 2" xfId="33160"/>
    <cellStyle name="Total 11 2 2 2" xfId="33161"/>
    <cellStyle name="Total 11 2 3" xfId="33162"/>
    <cellStyle name="Total 11 2 3 2" xfId="33163"/>
    <cellStyle name="Total 11 3" xfId="33164"/>
    <cellStyle name="Total 11 3 2" xfId="33165"/>
    <cellStyle name="Total 11 4" xfId="33166"/>
    <cellStyle name="Total 11 4 2" xfId="33167"/>
    <cellStyle name="Total 11 5" xfId="33168"/>
    <cellStyle name="Total 11 5 2" xfId="33169"/>
    <cellStyle name="Total 11 6" xfId="33170"/>
    <cellStyle name="Total 11 6 2" xfId="33171"/>
    <cellStyle name="Total 12" xfId="33172"/>
    <cellStyle name="Total 12 2" xfId="33173"/>
    <cellStyle name="Total 12 2 2" xfId="33174"/>
    <cellStyle name="Total 12 2 2 2" xfId="33175"/>
    <cellStyle name="Total 12 2 3" xfId="33176"/>
    <cellStyle name="Total 12 2 3 2" xfId="33177"/>
    <cellStyle name="Total 12 3" xfId="33178"/>
    <cellStyle name="Total 12 3 2" xfId="33179"/>
    <cellStyle name="Total 12 4" xfId="33180"/>
    <cellStyle name="Total 12 4 2" xfId="33181"/>
    <cellStyle name="Total 12 5" xfId="33182"/>
    <cellStyle name="Total 12 5 2" xfId="33183"/>
    <cellStyle name="Total 12 6" xfId="33184"/>
    <cellStyle name="Total 12 6 2" xfId="33185"/>
    <cellStyle name="Total 13" xfId="33186"/>
    <cellStyle name="Total 13 2" xfId="33187"/>
    <cellStyle name="Total 13 2 2" xfId="33188"/>
    <cellStyle name="Total 13 2 2 2" xfId="33189"/>
    <cellStyle name="Total 13 2 3" xfId="33190"/>
    <cellStyle name="Total 13 2 3 2" xfId="33191"/>
    <cellStyle name="Total 13 3" xfId="33192"/>
    <cellStyle name="Total 13 3 2" xfId="33193"/>
    <cellStyle name="Total 13 4" xfId="33194"/>
    <cellStyle name="Total 13 4 2" xfId="33195"/>
    <cellStyle name="Total 13 5" xfId="33196"/>
    <cellStyle name="Total 13 5 2" xfId="33197"/>
    <cellStyle name="Total 13 6" xfId="33198"/>
    <cellStyle name="Total 13 6 2" xfId="33199"/>
    <cellStyle name="Total 14" xfId="33200"/>
    <cellStyle name="Total 14 2" xfId="33201"/>
    <cellStyle name="Total 14 2 2" xfId="33202"/>
    <cellStyle name="Total 14 2 2 2" xfId="33203"/>
    <cellStyle name="Total 14 2 3" xfId="33204"/>
    <cellStyle name="Total 14 2 3 2" xfId="33205"/>
    <cellStyle name="Total 14 3" xfId="33206"/>
    <cellStyle name="Total 14 3 2" xfId="33207"/>
    <cellStyle name="Total 14 4" xfId="33208"/>
    <cellStyle name="Total 14 4 2" xfId="33209"/>
    <cellStyle name="Total 14 5" xfId="33210"/>
    <cellStyle name="Total 14 5 2" xfId="33211"/>
    <cellStyle name="Total 14 6" xfId="33212"/>
    <cellStyle name="Total 14 6 2" xfId="33213"/>
    <cellStyle name="Total 15" xfId="33214"/>
    <cellStyle name="Total 15 2" xfId="33215"/>
    <cellStyle name="Total 15 2 2" xfId="33216"/>
    <cellStyle name="Total 15 2 2 2" xfId="33217"/>
    <cellStyle name="Total 15 2 3" xfId="33218"/>
    <cellStyle name="Total 15 2 3 2" xfId="33219"/>
    <cellStyle name="Total 15 3" xfId="33220"/>
    <cellStyle name="Total 15 3 2" xfId="33221"/>
    <cellStyle name="Total 15 4" xfId="33222"/>
    <cellStyle name="Total 15 4 2" xfId="33223"/>
    <cellStyle name="Total 15 5" xfId="33224"/>
    <cellStyle name="Total 15 5 2" xfId="33225"/>
    <cellStyle name="Total 15 6" xfId="33226"/>
    <cellStyle name="Total 15 6 2" xfId="33227"/>
    <cellStyle name="Total 16" xfId="33228"/>
    <cellStyle name="Total 16 2" xfId="33229"/>
    <cellStyle name="Total 16 2 2" xfId="33230"/>
    <cellStyle name="Total 16 3" xfId="33231"/>
    <cellStyle name="Total 16 3 2" xfId="33232"/>
    <cellStyle name="Total 16 4" xfId="33233"/>
    <cellStyle name="Total 16 4 2" xfId="33234"/>
    <cellStyle name="Total 16 5" xfId="33235"/>
    <cellStyle name="Total 17" xfId="33236"/>
    <cellStyle name="Total 17 2" xfId="33237"/>
    <cellStyle name="Total 17 2 2" xfId="33238"/>
    <cellStyle name="Total 17 3" xfId="33239"/>
    <cellStyle name="Total 17 3 2" xfId="33240"/>
    <cellStyle name="Total 17 4" xfId="33241"/>
    <cellStyle name="Total 17 4 2" xfId="33242"/>
    <cellStyle name="Total 17 5" xfId="33243"/>
    <cellStyle name="Total 18" xfId="33244"/>
    <cellStyle name="Total 18 2" xfId="33245"/>
    <cellStyle name="Total 18 2 2" xfId="33246"/>
    <cellStyle name="Total 18 3" xfId="33247"/>
    <cellStyle name="Total 18 3 2" xfId="33248"/>
    <cellStyle name="Total 18 4" xfId="33249"/>
    <cellStyle name="Total 18 4 2" xfId="33250"/>
    <cellStyle name="Total 18 5" xfId="33251"/>
    <cellStyle name="Total 19" xfId="33252"/>
    <cellStyle name="Total 19 2" xfId="33253"/>
    <cellStyle name="Total 19 2 2" xfId="33254"/>
    <cellStyle name="Total 19 3" xfId="33255"/>
    <cellStyle name="Total 19 3 2" xfId="33256"/>
    <cellStyle name="Total 19 4" xfId="33257"/>
    <cellStyle name="Total 19 4 2" xfId="33258"/>
    <cellStyle name="Total 19 5" xfId="33259"/>
    <cellStyle name="Total 2" xfId="33260"/>
    <cellStyle name="Total 2 10" xfId="33261"/>
    <cellStyle name="Total 2 10 2" xfId="33262"/>
    <cellStyle name="Total 2 10 2 2" xfId="33263"/>
    <cellStyle name="Total 2 10 2 3" xfId="33264"/>
    <cellStyle name="Total 2 10 2 4" xfId="33265"/>
    <cellStyle name="Total 2 10 2 5" xfId="33266"/>
    <cellStyle name="Total 2 10 2 6" xfId="33267"/>
    <cellStyle name="Total 2 10 2 7" xfId="33268"/>
    <cellStyle name="Total 2 10 3" xfId="33269"/>
    <cellStyle name="Total 2 10 4" xfId="33270"/>
    <cellStyle name="Total 2 10 5" xfId="33271"/>
    <cellStyle name="Total 2 10 6" xfId="33272"/>
    <cellStyle name="Total 2 10 7" xfId="33273"/>
    <cellStyle name="Total 2 10 8" xfId="33274"/>
    <cellStyle name="Total 2 11" xfId="33275"/>
    <cellStyle name="Total 2 11 2" xfId="33276"/>
    <cellStyle name="Total 2 12" xfId="33277"/>
    <cellStyle name="Total 2 12 2" xfId="33278"/>
    <cellStyle name="Total 2 12 3" xfId="33279"/>
    <cellStyle name="Total 2 12 4" xfId="33280"/>
    <cellStyle name="Total 2 13" xfId="33281"/>
    <cellStyle name="Total 2 14" xfId="33282"/>
    <cellStyle name="Total 2 15" xfId="33283"/>
    <cellStyle name="Total 2 16" xfId="33284"/>
    <cellStyle name="Total 2 16 2" xfId="33285"/>
    <cellStyle name="Total 2 16 2 2" xfId="33286"/>
    <cellStyle name="Total 2 16 3" xfId="33287"/>
    <cellStyle name="Total 2 17" xfId="33288"/>
    <cellStyle name="Total 2 17 2" xfId="33289"/>
    <cellStyle name="Total 2 18" xfId="33290"/>
    <cellStyle name="Total 2 18 2" xfId="33291"/>
    <cellStyle name="Total 2 19" xfId="33292"/>
    <cellStyle name="Total 2 2" xfId="33293"/>
    <cellStyle name="Total 2 20" xfId="33294"/>
    <cellStyle name="Total 2 21" xfId="33295"/>
    <cellStyle name="Total 2 22" xfId="33296"/>
    <cellStyle name="Total 2 23" xfId="33297"/>
    <cellStyle name="Total 2 3" xfId="33298"/>
    <cellStyle name="Total 2 4" xfId="33299"/>
    <cellStyle name="Total 2 4 2" xfId="33300"/>
    <cellStyle name="Total 2 5" xfId="33301"/>
    <cellStyle name="Total 2 5 2" xfId="33302"/>
    <cellStyle name="Total 2 6" xfId="33303"/>
    <cellStyle name="Total 2 7" xfId="33304"/>
    <cellStyle name="Total 2 8" xfId="33305"/>
    <cellStyle name="Total 2 8 2" xfId="33306"/>
    <cellStyle name="Total 2 8 2 2" xfId="33307"/>
    <cellStyle name="Total 2 8 2 3" xfId="33308"/>
    <cellStyle name="Total 2 8 2 4" xfId="33309"/>
    <cellStyle name="Total 2 8 2 5" xfId="33310"/>
    <cellStyle name="Total 2 8 2 6" xfId="33311"/>
    <cellStyle name="Total 2 8 2 7" xfId="33312"/>
    <cellStyle name="Total 2 8 3" xfId="33313"/>
    <cellStyle name="Total 2 8 4" xfId="33314"/>
    <cellStyle name="Total 2 8 5" xfId="33315"/>
    <cellStyle name="Total 2 8 6" xfId="33316"/>
    <cellStyle name="Total 2 8 7" xfId="33317"/>
    <cellStyle name="Total 2 8 8" xfId="33318"/>
    <cellStyle name="Total 2 9" xfId="33319"/>
    <cellStyle name="Total 2 9 2" xfId="33320"/>
    <cellStyle name="Total 2 9 2 2" xfId="33321"/>
    <cellStyle name="Total 2 9 2 3" xfId="33322"/>
    <cellStyle name="Total 2 9 2 4" xfId="33323"/>
    <cellStyle name="Total 2 9 2 5" xfId="33324"/>
    <cellStyle name="Total 2 9 2 6" xfId="33325"/>
    <cellStyle name="Total 2 9 2 7" xfId="33326"/>
    <cellStyle name="Total 2 9 3" xfId="33327"/>
    <cellStyle name="Total 2 9 4" xfId="33328"/>
    <cellStyle name="Total 2 9 5" xfId="33329"/>
    <cellStyle name="Total 2 9 6" xfId="33330"/>
    <cellStyle name="Total 2 9 7" xfId="33331"/>
    <cellStyle name="Total 2 9 8" xfId="33332"/>
    <cellStyle name="Total 20" xfId="33333"/>
    <cellStyle name="Total 20 2" xfId="33334"/>
    <cellStyle name="Total 20 2 2" xfId="33335"/>
    <cellStyle name="Total 20 3" xfId="33336"/>
    <cellStyle name="Total 20 3 2" xfId="33337"/>
    <cellStyle name="Total 20 4" xfId="33338"/>
    <cellStyle name="Total 20 4 2" xfId="33339"/>
    <cellStyle name="Total 20 5" xfId="33340"/>
    <cellStyle name="Total 21" xfId="33341"/>
    <cellStyle name="Total 21 2" xfId="33342"/>
    <cellStyle name="Total 21 2 2" xfId="33343"/>
    <cellStyle name="Total 21 3" xfId="33344"/>
    <cellStyle name="Total 21 3 2" xfId="33345"/>
    <cellStyle name="Total 21 4" xfId="33346"/>
    <cellStyle name="Total 21 4 2" xfId="33347"/>
    <cellStyle name="Total 21 5" xfId="33348"/>
    <cellStyle name="Total 22" xfId="33349"/>
    <cellStyle name="Total 22 2" xfId="33350"/>
    <cellStyle name="Total 22 2 2" xfId="33351"/>
    <cellStyle name="Total 22 3" xfId="33352"/>
    <cellStyle name="Total 22 3 2" xfId="33353"/>
    <cellStyle name="Total 22 4" xfId="33354"/>
    <cellStyle name="Total 22 4 2" xfId="33355"/>
    <cellStyle name="Total 22 5" xfId="33356"/>
    <cellStyle name="Total 23" xfId="33357"/>
    <cellStyle name="Total 23 2" xfId="33358"/>
    <cellStyle name="Total 23 2 2" xfId="33359"/>
    <cellStyle name="Total 23 3" xfId="33360"/>
    <cellStyle name="Total 23 3 2" xfId="33361"/>
    <cellStyle name="Total 23 4" xfId="33362"/>
    <cellStyle name="Total 23 4 2" xfId="33363"/>
    <cellStyle name="Total 23 5" xfId="33364"/>
    <cellStyle name="Total 24" xfId="33365"/>
    <cellStyle name="Total 24 2" xfId="33366"/>
    <cellStyle name="Total 24 2 2" xfId="33367"/>
    <cellStyle name="Total 24 3" xfId="33368"/>
    <cellStyle name="Total 24 3 2" xfId="33369"/>
    <cellStyle name="Total 24 4" xfId="33370"/>
    <cellStyle name="Total 24 4 2" xfId="33371"/>
    <cellStyle name="Total 24 5" xfId="33372"/>
    <cellStyle name="Total 25" xfId="33373"/>
    <cellStyle name="Total 25 2" xfId="33374"/>
    <cellStyle name="Total 25 2 2" xfId="33375"/>
    <cellStyle name="Total 25 3" xfId="33376"/>
    <cellStyle name="Total 25 3 2" xfId="33377"/>
    <cellStyle name="Total 25 4" xfId="33378"/>
    <cellStyle name="Total 25 4 2" xfId="33379"/>
    <cellStyle name="Total 25 5" xfId="33380"/>
    <cellStyle name="Total 26" xfId="33381"/>
    <cellStyle name="Total 26 2" xfId="33382"/>
    <cellStyle name="Total 26 2 2" xfId="33383"/>
    <cellStyle name="Total 26 3" xfId="33384"/>
    <cellStyle name="Total 26 3 2" xfId="33385"/>
    <cellStyle name="Total 26 4" xfId="33386"/>
    <cellStyle name="Total 26 4 2" xfId="33387"/>
    <cellStyle name="Total 26 5" xfId="33388"/>
    <cellStyle name="Total 27" xfId="33389"/>
    <cellStyle name="Total 27 2" xfId="33390"/>
    <cellStyle name="Total 27 2 2" xfId="33391"/>
    <cellStyle name="Total 27 3" xfId="33392"/>
    <cellStyle name="Total 27 3 2" xfId="33393"/>
    <cellStyle name="Total 27 4" xfId="33394"/>
    <cellStyle name="Total 27 4 2" xfId="33395"/>
    <cellStyle name="Total 27 5" xfId="33396"/>
    <cellStyle name="Total 28" xfId="33397"/>
    <cellStyle name="Total 28 2" xfId="33398"/>
    <cellStyle name="Total 28 2 2" xfId="33399"/>
    <cellStyle name="Total 28 3" xfId="33400"/>
    <cellStyle name="Total 28 3 2" xfId="33401"/>
    <cellStyle name="Total 28 4" xfId="33402"/>
    <cellStyle name="Total 28 4 2" xfId="33403"/>
    <cellStyle name="Total 28 5" xfId="33404"/>
    <cellStyle name="Total 29" xfId="33405"/>
    <cellStyle name="Total 29 2" xfId="33406"/>
    <cellStyle name="Total 29 2 2" xfId="33407"/>
    <cellStyle name="Total 29 3" xfId="33408"/>
    <cellStyle name="Total 29 3 2" xfId="33409"/>
    <cellStyle name="Total 29 4" xfId="33410"/>
    <cellStyle name="Total 29 4 2" xfId="33411"/>
    <cellStyle name="Total 29 5" xfId="33412"/>
    <cellStyle name="Total 3" xfId="33413"/>
    <cellStyle name="Total 3 2" xfId="33414"/>
    <cellStyle name="Total 3 2 2" xfId="33415"/>
    <cellStyle name="Total 3 2 2 2" xfId="33416"/>
    <cellStyle name="Total 3 2 2 3" xfId="33417"/>
    <cellStyle name="Total 3 2 2 4" xfId="33418"/>
    <cellStyle name="Total 3 2 2 5" xfId="33419"/>
    <cellStyle name="Total 3 2 2 6" xfId="33420"/>
    <cellStyle name="Total 3 2 2 7" xfId="33421"/>
    <cellStyle name="Total 3 2 3" xfId="33422"/>
    <cellStyle name="Total 3 2 4" xfId="33423"/>
    <cellStyle name="Total 3 2 4 2" xfId="33424"/>
    <cellStyle name="Total 3 2 5" xfId="33425"/>
    <cellStyle name="Total 3 2 6" xfId="33426"/>
    <cellStyle name="Total 3 2 7" xfId="33427"/>
    <cellStyle name="Total 3 2 8" xfId="33428"/>
    <cellStyle name="Total 3 2 9" xfId="33429"/>
    <cellStyle name="Total 3 3" xfId="33430"/>
    <cellStyle name="Total 3 3 2" xfId="33431"/>
    <cellStyle name="Total 3 4" xfId="33432"/>
    <cellStyle name="Total 3 4 2" xfId="33433"/>
    <cellStyle name="Total 3 4 3" xfId="33434"/>
    <cellStyle name="Total 3 4 4" xfId="33435"/>
    <cellStyle name="Total 3 5" xfId="33436"/>
    <cellStyle name="Total 3 6" xfId="33437"/>
    <cellStyle name="Total 3 7" xfId="33438"/>
    <cellStyle name="Total 3 8" xfId="33439"/>
    <cellStyle name="Total 3 9" xfId="33440"/>
    <cellStyle name="Total 30" xfId="33441"/>
    <cellStyle name="Total 30 2" xfId="33442"/>
    <cellStyle name="Total 30 2 2" xfId="33443"/>
    <cellStyle name="Total 30 3" xfId="33444"/>
    <cellStyle name="Total 30 3 2" xfId="33445"/>
    <cellStyle name="Total 30 4" xfId="33446"/>
    <cellStyle name="Total 30 4 2" xfId="33447"/>
    <cellStyle name="Total 30 5" xfId="33448"/>
    <cellStyle name="Total 31" xfId="33449"/>
    <cellStyle name="Total 31 2" xfId="33450"/>
    <cellStyle name="Total 32" xfId="33451"/>
    <cellStyle name="Total 33" xfId="34277"/>
    <cellStyle name="Total 4" xfId="33452"/>
    <cellStyle name="Total 4 10" xfId="33453"/>
    <cellStyle name="Total 4 11" xfId="33454"/>
    <cellStyle name="Total 4 2" xfId="33455"/>
    <cellStyle name="Total 4 2 2" xfId="33456"/>
    <cellStyle name="Total 4 2 2 2" xfId="33457"/>
    <cellStyle name="Total 4 2 2 3" xfId="33458"/>
    <cellStyle name="Total 4 2 2 4" xfId="33459"/>
    <cellStyle name="Total 4 2 2 5" xfId="33460"/>
    <cellStyle name="Total 4 2 2 6" xfId="33461"/>
    <cellStyle name="Total 4 2 2 7" xfId="33462"/>
    <cellStyle name="Total 4 2 3" xfId="33463"/>
    <cellStyle name="Total 4 2 3 2" xfId="33464"/>
    <cellStyle name="Total 4 2 4" xfId="33465"/>
    <cellStyle name="Total 4 2 4 2" xfId="33466"/>
    <cellStyle name="Total 4 2 4 3" xfId="33467"/>
    <cellStyle name="Total 4 2 5" xfId="33468"/>
    <cellStyle name="Total 4 2 6" xfId="33469"/>
    <cellStyle name="Total 4 2 7" xfId="33470"/>
    <cellStyle name="Total 4 2 8" xfId="33471"/>
    <cellStyle name="Total 4 3" xfId="33472"/>
    <cellStyle name="Total 4 3 2" xfId="33473"/>
    <cellStyle name="Total 4 3 2 2" xfId="33474"/>
    <cellStyle name="Total 4 3 2 3" xfId="33475"/>
    <cellStyle name="Total 4 3 2 4" xfId="33476"/>
    <cellStyle name="Total 4 3 2 5" xfId="33477"/>
    <cellStyle name="Total 4 3 2 6" xfId="33478"/>
    <cellStyle name="Total 4 3 2 7" xfId="33479"/>
    <cellStyle name="Total 4 3 3" xfId="33480"/>
    <cellStyle name="Total 4 3 4" xfId="33481"/>
    <cellStyle name="Total 4 3 4 2" xfId="33482"/>
    <cellStyle name="Total 4 3 4 3" xfId="33483"/>
    <cellStyle name="Total 4 3 5" xfId="33484"/>
    <cellStyle name="Total 4 3 6" xfId="33485"/>
    <cellStyle name="Total 4 3 7" xfId="33486"/>
    <cellStyle name="Total 4 4" xfId="33487"/>
    <cellStyle name="Total 4 4 2" xfId="33488"/>
    <cellStyle name="Total 4 4 3" xfId="33489"/>
    <cellStyle name="Total 4 4 3 2" xfId="33490"/>
    <cellStyle name="Total 4 4 3 3" xfId="33491"/>
    <cellStyle name="Total 4 5" xfId="33492"/>
    <cellStyle name="Total 4 5 2" xfId="33493"/>
    <cellStyle name="Total 4 5 2 2" xfId="33494"/>
    <cellStyle name="Total 4 5 3" xfId="33495"/>
    <cellStyle name="Total 4 6" xfId="33496"/>
    <cellStyle name="Total 4 6 2" xfId="33497"/>
    <cellStyle name="Total 4 7" xfId="33498"/>
    <cellStyle name="Total 4 7 2" xfId="33499"/>
    <cellStyle name="Total 4 7 3" xfId="33500"/>
    <cellStyle name="Total 4 8" xfId="33501"/>
    <cellStyle name="Total 4 9" xfId="33502"/>
    <cellStyle name="Total 5" xfId="33503"/>
    <cellStyle name="Total 5 10" xfId="33504"/>
    <cellStyle name="Total 5 11" xfId="33505"/>
    <cellStyle name="Total 5 2" xfId="33506"/>
    <cellStyle name="Total 5 2 2" xfId="33507"/>
    <cellStyle name="Total 5 2 2 2" xfId="33508"/>
    <cellStyle name="Total 5 2 2 3" xfId="33509"/>
    <cellStyle name="Total 5 2 2 4" xfId="33510"/>
    <cellStyle name="Total 5 2 2 5" xfId="33511"/>
    <cellStyle name="Total 5 2 2 6" xfId="33512"/>
    <cellStyle name="Total 5 2 2 7" xfId="33513"/>
    <cellStyle name="Total 5 2 3" xfId="33514"/>
    <cellStyle name="Total 5 2 3 2" xfId="33515"/>
    <cellStyle name="Total 5 2 4" xfId="33516"/>
    <cellStyle name="Total 5 2 4 2" xfId="33517"/>
    <cellStyle name="Total 5 2 4 3" xfId="33518"/>
    <cellStyle name="Total 5 2 5" xfId="33519"/>
    <cellStyle name="Total 5 2 6" xfId="33520"/>
    <cellStyle name="Total 5 2 7" xfId="33521"/>
    <cellStyle name="Total 5 2 8" xfId="33522"/>
    <cellStyle name="Total 5 3" xfId="33523"/>
    <cellStyle name="Total 5 3 2" xfId="33524"/>
    <cellStyle name="Total 5 3 2 2" xfId="33525"/>
    <cellStyle name="Total 5 3 2 3" xfId="33526"/>
    <cellStyle name="Total 5 3 2 4" xfId="33527"/>
    <cellStyle name="Total 5 3 2 5" xfId="33528"/>
    <cellStyle name="Total 5 3 2 6" xfId="33529"/>
    <cellStyle name="Total 5 3 2 7" xfId="33530"/>
    <cellStyle name="Total 5 3 3" xfId="33531"/>
    <cellStyle name="Total 5 3 4" xfId="33532"/>
    <cellStyle name="Total 5 3 4 2" xfId="33533"/>
    <cellStyle name="Total 5 3 4 3" xfId="33534"/>
    <cellStyle name="Total 5 3 5" xfId="33535"/>
    <cellStyle name="Total 5 3 6" xfId="33536"/>
    <cellStyle name="Total 5 3 7" xfId="33537"/>
    <cellStyle name="Total 5 4" xfId="33538"/>
    <cellStyle name="Total 5 4 2" xfId="33539"/>
    <cellStyle name="Total 5 4 3" xfId="33540"/>
    <cellStyle name="Total 5 4 3 2" xfId="33541"/>
    <cellStyle name="Total 5 4 3 3" xfId="33542"/>
    <cellStyle name="Total 5 5" xfId="33543"/>
    <cellStyle name="Total 5 5 2" xfId="33544"/>
    <cellStyle name="Total 5 5 2 2" xfId="33545"/>
    <cellStyle name="Total 5 5 3" xfId="33546"/>
    <cellStyle name="Total 5 6" xfId="33547"/>
    <cellStyle name="Total 5 6 2" xfId="33548"/>
    <cellStyle name="Total 5 7" xfId="33549"/>
    <cellStyle name="Total 5 7 2" xfId="33550"/>
    <cellStyle name="Total 5 7 3" xfId="33551"/>
    <cellStyle name="Total 5 8" xfId="33552"/>
    <cellStyle name="Total 5 9" xfId="33553"/>
    <cellStyle name="Total 6" xfId="33554"/>
    <cellStyle name="Total 6 10" xfId="33555"/>
    <cellStyle name="Total 6 11" xfId="33556"/>
    <cellStyle name="Total 6 2" xfId="33557"/>
    <cellStyle name="Total 6 2 2" xfId="33558"/>
    <cellStyle name="Total 6 2 2 2" xfId="33559"/>
    <cellStyle name="Total 6 2 2 3" xfId="33560"/>
    <cellStyle name="Total 6 2 2 4" xfId="33561"/>
    <cellStyle name="Total 6 2 2 5" xfId="33562"/>
    <cellStyle name="Total 6 2 2 6" xfId="33563"/>
    <cellStyle name="Total 6 2 2 7" xfId="33564"/>
    <cellStyle name="Total 6 2 3" xfId="33565"/>
    <cellStyle name="Total 6 2 3 2" xfId="33566"/>
    <cellStyle name="Total 6 2 4" xfId="33567"/>
    <cellStyle name="Total 6 2 4 2" xfId="33568"/>
    <cellStyle name="Total 6 2 4 3" xfId="33569"/>
    <cellStyle name="Total 6 2 5" xfId="33570"/>
    <cellStyle name="Total 6 2 6" xfId="33571"/>
    <cellStyle name="Total 6 2 7" xfId="33572"/>
    <cellStyle name="Total 6 2 8" xfId="33573"/>
    <cellStyle name="Total 6 3" xfId="33574"/>
    <cellStyle name="Total 6 3 2" xfId="33575"/>
    <cellStyle name="Total 6 3 2 2" xfId="33576"/>
    <cellStyle name="Total 6 3 2 3" xfId="33577"/>
    <cellStyle name="Total 6 3 2 4" xfId="33578"/>
    <cellStyle name="Total 6 3 2 5" xfId="33579"/>
    <cellStyle name="Total 6 3 2 6" xfId="33580"/>
    <cellStyle name="Total 6 3 2 7" xfId="33581"/>
    <cellStyle name="Total 6 3 3" xfId="33582"/>
    <cellStyle name="Total 6 3 4" xfId="33583"/>
    <cellStyle name="Total 6 3 4 2" xfId="33584"/>
    <cellStyle name="Total 6 3 4 3" xfId="33585"/>
    <cellStyle name="Total 6 3 5" xfId="33586"/>
    <cellStyle name="Total 6 3 6" xfId="33587"/>
    <cellStyle name="Total 6 3 7" xfId="33588"/>
    <cellStyle name="Total 6 4" xfId="33589"/>
    <cellStyle name="Total 6 4 2" xfId="33590"/>
    <cellStyle name="Total 6 4 3" xfId="33591"/>
    <cellStyle name="Total 6 4 3 2" xfId="33592"/>
    <cellStyle name="Total 6 4 3 3" xfId="33593"/>
    <cellStyle name="Total 6 5" xfId="33594"/>
    <cellStyle name="Total 6 5 2" xfId="33595"/>
    <cellStyle name="Total 6 5 2 2" xfId="33596"/>
    <cellStyle name="Total 6 5 3" xfId="33597"/>
    <cellStyle name="Total 6 6" xfId="33598"/>
    <cellStyle name="Total 6 6 2" xfId="33599"/>
    <cellStyle name="Total 6 7" xfId="33600"/>
    <cellStyle name="Total 6 7 2" xfId="33601"/>
    <cellStyle name="Total 6 7 3" xfId="33602"/>
    <cellStyle name="Total 6 8" xfId="33603"/>
    <cellStyle name="Total 6 9" xfId="33604"/>
    <cellStyle name="Total 7" xfId="33605"/>
    <cellStyle name="Total 7 10" xfId="33606"/>
    <cellStyle name="Total 7 11" xfId="33607"/>
    <cellStyle name="Total 7 2" xfId="33608"/>
    <cellStyle name="Total 7 2 2" xfId="33609"/>
    <cellStyle name="Total 7 2 2 2" xfId="33610"/>
    <cellStyle name="Total 7 2 2 3" xfId="33611"/>
    <cellStyle name="Total 7 2 2 4" xfId="33612"/>
    <cellStyle name="Total 7 2 2 5" xfId="33613"/>
    <cellStyle name="Total 7 2 2 6" xfId="33614"/>
    <cellStyle name="Total 7 2 2 7" xfId="33615"/>
    <cellStyle name="Total 7 2 3" xfId="33616"/>
    <cellStyle name="Total 7 2 3 2" xfId="33617"/>
    <cellStyle name="Total 7 2 4" xfId="33618"/>
    <cellStyle name="Total 7 2 4 2" xfId="33619"/>
    <cellStyle name="Total 7 2 4 3" xfId="33620"/>
    <cellStyle name="Total 7 2 5" xfId="33621"/>
    <cellStyle name="Total 7 2 6" xfId="33622"/>
    <cellStyle name="Total 7 2 7" xfId="33623"/>
    <cellStyle name="Total 7 2 8" xfId="33624"/>
    <cellStyle name="Total 7 3" xfId="33625"/>
    <cellStyle name="Total 7 3 2" xfId="33626"/>
    <cellStyle name="Total 7 3 2 2" xfId="33627"/>
    <cellStyle name="Total 7 3 2 3" xfId="33628"/>
    <cellStyle name="Total 7 3 2 4" xfId="33629"/>
    <cellStyle name="Total 7 3 2 5" xfId="33630"/>
    <cellStyle name="Total 7 3 2 6" xfId="33631"/>
    <cellStyle name="Total 7 3 2 7" xfId="33632"/>
    <cellStyle name="Total 7 3 3" xfId="33633"/>
    <cellStyle name="Total 7 3 4" xfId="33634"/>
    <cellStyle name="Total 7 3 4 2" xfId="33635"/>
    <cellStyle name="Total 7 3 4 3" xfId="33636"/>
    <cellStyle name="Total 7 3 5" xfId="33637"/>
    <cellStyle name="Total 7 3 6" xfId="33638"/>
    <cellStyle name="Total 7 3 7" xfId="33639"/>
    <cellStyle name="Total 7 4" xfId="33640"/>
    <cellStyle name="Total 7 4 2" xfId="33641"/>
    <cellStyle name="Total 7 4 3" xfId="33642"/>
    <cellStyle name="Total 7 4 3 2" xfId="33643"/>
    <cellStyle name="Total 7 4 3 3" xfId="33644"/>
    <cellStyle name="Total 7 5" xfId="33645"/>
    <cellStyle name="Total 7 5 2" xfId="33646"/>
    <cellStyle name="Total 7 6" xfId="33647"/>
    <cellStyle name="Total 7 6 2" xfId="33648"/>
    <cellStyle name="Total 7 7" xfId="33649"/>
    <cellStyle name="Total 7 7 2" xfId="33650"/>
    <cellStyle name="Total 7 7 3" xfId="33651"/>
    <cellStyle name="Total 7 8" xfId="33652"/>
    <cellStyle name="Total 7 9" xfId="33653"/>
    <cellStyle name="Total 8" xfId="33654"/>
    <cellStyle name="Total 8 10" xfId="33655"/>
    <cellStyle name="Total 8 11" xfId="33656"/>
    <cellStyle name="Total 8 2" xfId="33657"/>
    <cellStyle name="Total 8 2 2" xfId="33658"/>
    <cellStyle name="Total 8 2 2 2" xfId="33659"/>
    <cellStyle name="Total 8 2 2 3" xfId="33660"/>
    <cellStyle name="Total 8 2 2 4" xfId="33661"/>
    <cellStyle name="Total 8 2 2 5" xfId="33662"/>
    <cellStyle name="Total 8 2 2 6" xfId="33663"/>
    <cellStyle name="Total 8 2 2 7" xfId="33664"/>
    <cellStyle name="Total 8 2 3" xfId="33665"/>
    <cellStyle name="Total 8 2 3 2" xfId="33666"/>
    <cellStyle name="Total 8 2 4" xfId="33667"/>
    <cellStyle name="Total 8 2 4 2" xfId="33668"/>
    <cellStyle name="Total 8 2 4 3" xfId="33669"/>
    <cellStyle name="Total 8 2 5" xfId="33670"/>
    <cellStyle name="Total 8 2 6" xfId="33671"/>
    <cellStyle name="Total 8 2 7" xfId="33672"/>
    <cellStyle name="Total 8 2 8" xfId="33673"/>
    <cellStyle name="Total 8 3" xfId="33674"/>
    <cellStyle name="Total 8 3 2" xfId="33675"/>
    <cellStyle name="Total 8 3 2 2" xfId="33676"/>
    <cellStyle name="Total 8 3 2 3" xfId="33677"/>
    <cellStyle name="Total 8 3 2 4" xfId="33678"/>
    <cellStyle name="Total 8 3 2 5" xfId="33679"/>
    <cellStyle name="Total 8 3 2 6" xfId="33680"/>
    <cellStyle name="Total 8 3 2 7" xfId="33681"/>
    <cellStyle name="Total 8 3 3" xfId="33682"/>
    <cellStyle name="Total 8 3 4" xfId="33683"/>
    <cellStyle name="Total 8 3 4 2" xfId="33684"/>
    <cellStyle name="Total 8 3 4 3" xfId="33685"/>
    <cellStyle name="Total 8 3 5" xfId="33686"/>
    <cellStyle name="Total 8 3 6" xfId="33687"/>
    <cellStyle name="Total 8 3 7" xfId="33688"/>
    <cellStyle name="Total 8 4" xfId="33689"/>
    <cellStyle name="Total 8 4 2" xfId="33690"/>
    <cellStyle name="Total 8 4 3" xfId="33691"/>
    <cellStyle name="Total 8 4 3 2" xfId="33692"/>
    <cellStyle name="Total 8 4 3 3" xfId="33693"/>
    <cellStyle name="Total 8 5" xfId="33694"/>
    <cellStyle name="Total 8 5 2" xfId="33695"/>
    <cellStyle name="Total 8 6" xfId="33696"/>
    <cellStyle name="Total 8 6 2" xfId="33697"/>
    <cellStyle name="Total 8 7" xfId="33698"/>
    <cellStyle name="Total 8 7 2" xfId="33699"/>
    <cellStyle name="Total 8 7 3" xfId="33700"/>
    <cellStyle name="Total 8 8" xfId="33701"/>
    <cellStyle name="Total 8 9" xfId="33702"/>
    <cellStyle name="Total 9" xfId="33703"/>
    <cellStyle name="Total 9 2" xfId="33704"/>
    <cellStyle name="Total 9 2 2" xfId="33705"/>
    <cellStyle name="Total 9 2 2 2" xfId="33706"/>
    <cellStyle name="Total 9 2 3" xfId="33707"/>
    <cellStyle name="Total 9 2 3 2" xfId="33708"/>
    <cellStyle name="Total 9 3" xfId="33709"/>
    <cellStyle name="Total 9 3 2" xfId="33710"/>
    <cellStyle name="Total 9 4" xfId="33711"/>
    <cellStyle name="Total 9 4 2" xfId="33712"/>
    <cellStyle name="Total 9 5" xfId="33713"/>
    <cellStyle name="Total 9 5 2" xfId="33714"/>
    <cellStyle name="Total 9 6" xfId="33715"/>
    <cellStyle name="Total 9 6 2" xfId="33716"/>
    <cellStyle name="Warning Text 10" xfId="33717"/>
    <cellStyle name="Warning Text 10 2" xfId="33718"/>
    <cellStyle name="Warning Text 10 2 2" xfId="33719"/>
    <cellStyle name="Warning Text 10 2 2 2" xfId="33720"/>
    <cellStyle name="Warning Text 10 3" xfId="33721"/>
    <cellStyle name="Warning Text 10 3 2" xfId="33722"/>
    <cellStyle name="Warning Text 10 4" xfId="33723"/>
    <cellStyle name="Warning Text 10 4 2" xfId="33724"/>
    <cellStyle name="Warning Text 10 5" xfId="33725"/>
    <cellStyle name="Warning Text 10 5 2" xfId="33726"/>
    <cellStyle name="Warning Text 11" xfId="33727"/>
    <cellStyle name="Warning Text 11 2" xfId="33728"/>
    <cellStyle name="Warning Text 11 2 2" xfId="33729"/>
    <cellStyle name="Warning Text 11 2 2 2" xfId="33730"/>
    <cellStyle name="Warning Text 11 3" xfId="33731"/>
    <cellStyle name="Warning Text 11 3 2" xfId="33732"/>
    <cellStyle name="Warning Text 11 4" xfId="33733"/>
    <cellStyle name="Warning Text 11 4 2" xfId="33734"/>
    <cellStyle name="Warning Text 11 5" xfId="33735"/>
    <cellStyle name="Warning Text 11 5 2" xfId="33736"/>
    <cellStyle name="Warning Text 12" xfId="33737"/>
    <cellStyle name="Warning Text 12 2" xfId="33738"/>
    <cellStyle name="Warning Text 12 2 2" xfId="33739"/>
    <cellStyle name="Warning Text 12 2 2 2" xfId="33740"/>
    <cellStyle name="Warning Text 12 3" xfId="33741"/>
    <cellStyle name="Warning Text 12 3 2" xfId="33742"/>
    <cellStyle name="Warning Text 12 4" xfId="33743"/>
    <cellStyle name="Warning Text 12 4 2" xfId="33744"/>
    <cellStyle name="Warning Text 12 5" xfId="33745"/>
    <cellStyle name="Warning Text 12 5 2" xfId="33746"/>
    <cellStyle name="Warning Text 13" xfId="33747"/>
    <cellStyle name="Warning Text 13 2" xfId="33748"/>
    <cellStyle name="Warning Text 13 2 2" xfId="33749"/>
    <cellStyle name="Warning Text 13 2 2 2" xfId="33750"/>
    <cellStyle name="Warning Text 13 3" xfId="33751"/>
    <cellStyle name="Warning Text 13 3 2" xfId="33752"/>
    <cellStyle name="Warning Text 13 4" xfId="33753"/>
    <cellStyle name="Warning Text 13 4 2" xfId="33754"/>
    <cellStyle name="Warning Text 13 5" xfId="33755"/>
    <cellStyle name="Warning Text 13 5 2" xfId="33756"/>
    <cellStyle name="Warning Text 14" xfId="33757"/>
    <cellStyle name="Warning Text 14 2" xfId="33758"/>
    <cellStyle name="Warning Text 14 2 2" xfId="33759"/>
    <cellStyle name="Warning Text 14 2 2 2" xfId="33760"/>
    <cellStyle name="Warning Text 14 3" xfId="33761"/>
    <cellStyle name="Warning Text 14 3 2" xfId="33762"/>
    <cellStyle name="Warning Text 14 4" xfId="33763"/>
    <cellStyle name="Warning Text 14 4 2" xfId="33764"/>
    <cellStyle name="Warning Text 14 5" xfId="33765"/>
    <cellStyle name="Warning Text 14 5 2" xfId="33766"/>
    <cellStyle name="Warning Text 15" xfId="33767"/>
    <cellStyle name="Warning Text 15 2" xfId="33768"/>
    <cellStyle name="Warning Text 15 2 2" xfId="33769"/>
    <cellStyle name="Warning Text 15 2 2 2" xfId="33770"/>
    <cellStyle name="Warning Text 15 3" xfId="33771"/>
    <cellStyle name="Warning Text 15 3 2" xfId="33772"/>
    <cellStyle name="Warning Text 15 4" xfId="33773"/>
    <cellStyle name="Warning Text 15 4 2" xfId="33774"/>
    <cellStyle name="Warning Text 15 5" xfId="33775"/>
    <cellStyle name="Warning Text 15 5 2" xfId="33776"/>
    <cellStyle name="Warning Text 16" xfId="33777"/>
    <cellStyle name="Warning Text 16 2" xfId="33778"/>
    <cellStyle name="Warning Text 16 2 2" xfId="33779"/>
    <cellStyle name="Warning Text 16 3" xfId="33780"/>
    <cellStyle name="Warning Text 16 3 2" xfId="33781"/>
    <cellStyle name="Warning Text 16 4" xfId="33782"/>
    <cellStyle name="Warning Text 16 4 2" xfId="33783"/>
    <cellStyle name="Warning Text 16 5" xfId="33784"/>
    <cellStyle name="Warning Text 17" xfId="33785"/>
    <cellStyle name="Warning Text 17 2" xfId="33786"/>
    <cellStyle name="Warning Text 17 2 2" xfId="33787"/>
    <cellStyle name="Warning Text 17 3" xfId="33788"/>
    <cellStyle name="Warning Text 17 3 2" xfId="33789"/>
    <cellStyle name="Warning Text 17 4" xfId="33790"/>
    <cellStyle name="Warning Text 17 4 2" xfId="33791"/>
    <cellStyle name="Warning Text 17 5" xfId="33792"/>
    <cellStyle name="Warning Text 18" xfId="33793"/>
    <cellStyle name="Warning Text 18 2" xfId="33794"/>
    <cellStyle name="Warning Text 18 2 2" xfId="33795"/>
    <cellStyle name="Warning Text 18 3" xfId="33796"/>
    <cellStyle name="Warning Text 18 3 2" xfId="33797"/>
    <cellStyle name="Warning Text 18 4" xfId="33798"/>
    <cellStyle name="Warning Text 18 4 2" xfId="33799"/>
    <cellStyle name="Warning Text 18 5" xfId="33800"/>
    <cellStyle name="Warning Text 19" xfId="33801"/>
    <cellStyle name="Warning Text 19 2" xfId="33802"/>
    <cellStyle name="Warning Text 19 2 2" xfId="33803"/>
    <cellStyle name="Warning Text 19 3" xfId="33804"/>
    <cellStyle name="Warning Text 19 3 2" xfId="33805"/>
    <cellStyle name="Warning Text 19 4" xfId="33806"/>
    <cellStyle name="Warning Text 19 4 2" xfId="33807"/>
    <cellStyle name="Warning Text 19 5" xfId="33808"/>
    <cellStyle name="Warning Text 2" xfId="33809"/>
    <cellStyle name="Warning Text 2 10" xfId="33810"/>
    <cellStyle name="Warning Text 2 10 2" xfId="33811"/>
    <cellStyle name="Warning Text 2 10 2 2" xfId="33812"/>
    <cellStyle name="Warning Text 2 10 2 3" xfId="33813"/>
    <cellStyle name="Warning Text 2 10 2 4" xfId="33814"/>
    <cellStyle name="Warning Text 2 10 2 5" xfId="33815"/>
    <cellStyle name="Warning Text 2 10 2 6" xfId="33816"/>
    <cellStyle name="Warning Text 2 10 2 7" xfId="33817"/>
    <cellStyle name="Warning Text 2 10 3" xfId="33818"/>
    <cellStyle name="Warning Text 2 10 4" xfId="33819"/>
    <cellStyle name="Warning Text 2 10 5" xfId="33820"/>
    <cellStyle name="Warning Text 2 10 6" xfId="33821"/>
    <cellStyle name="Warning Text 2 10 7" xfId="33822"/>
    <cellStyle name="Warning Text 2 10 8" xfId="33823"/>
    <cellStyle name="Warning Text 2 11" xfId="33824"/>
    <cellStyle name="Warning Text 2 11 2" xfId="33825"/>
    <cellStyle name="Warning Text 2 11 3" xfId="33826"/>
    <cellStyle name="Warning Text 2 11 4" xfId="33827"/>
    <cellStyle name="Warning Text 2 12" xfId="33828"/>
    <cellStyle name="Warning Text 2 13" xfId="33829"/>
    <cellStyle name="Warning Text 2 14" xfId="33830"/>
    <cellStyle name="Warning Text 2 15" xfId="33831"/>
    <cellStyle name="Warning Text 2 16" xfId="33832"/>
    <cellStyle name="Warning Text 2 17" xfId="33833"/>
    <cellStyle name="Warning Text 2 18" xfId="33834"/>
    <cellStyle name="Warning Text 2 19" xfId="33835"/>
    <cellStyle name="Warning Text 2 2" xfId="33836"/>
    <cellStyle name="Warning Text 2 20" xfId="33837"/>
    <cellStyle name="Warning Text 2 21" xfId="33838"/>
    <cellStyle name="Warning Text 2 22" xfId="33839"/>
    <cellStyle name="Warning Text 2 3" xfId="33840"/>
    <cellStyle name="Warning Text 2 4" xfId="33841"/>
    <cellStyle name="Warning Text 2 5" xfId="33842"/>
    <cellStyle name="Warning Text 2 6" xfId="33843"/>
    <cellStyle name="Warning Text 2 7" xfId="33844"/>
    <cellStyle name="Warning Text 2 8" xfId="33845"/>
    <cellStyle name="Warning Text 2 8 2" xfId="33846"/>
    <cellStyle name="Warning Text 2 8 2 2" xfId="33847"/>
    <cellStyle name="Warning Text 2 8 2 3" xfId="33848"/>
    <cellStyle name="Warning Text 2 8 2 4" xfId="33849"/>
    <cellStyle name="Warning Text 2 8 2 5" xfId="33850"/>
    <cellStyle name="Warning Text 2 8 2 6" xfId="33851"/>
    <cellStyle name="Warning Text 2 8 2 7" xfId="33852"/>
    <cellStyle name="Warning Text 2 8 3" xfId="33853"/>
    <cellStyle name="Warning Text 2 8 4" xfId="33854"/>
    <cellStyle name="Warning Text 2 8 5" xfId="33855"/>
    <cellStyle name="Warning Text 2 8 6" xfId="33856"/>
    <cellStyle name="Warning Text 2 8 7" xfId="33857"/>
    <cellStyle name="Warning Text 2 8 8" xfId="33858"/>
    <cellStyle name="Warning Text 2 9" xfId="33859"/>
    <cellStyle name="Warning Text 2 9 2" xfId="33860"/>
    <cellStyle name="Warning Text 2 9 2 2" xfId="33861"/>
    <cellStyle name="Warning Text 2 9 2 3" xfId="33862"/>
    <cellStyle name="Warning Text 2 9 2 4" xfId="33863"/>
    <cellStyle name="Warning Text 2 9 2 5" xfId="33864"/>
    <cellStyle name="Warning Text 2 9 2 6" xfId="33865"/>
    <cellStyle name="Warning Text 2 9 2 7" xfId="33866"/>
    <cellStyle name="Warning Text 2 9 3" xfId="33867"/>
    <cellStyle name="Warning Text 2 9 4" xfId="33868"/>
    <cellStyle name="Warning Text 2 9 5" xfId="33869"/>
    <cellStyle name="Warning Text 2 9 6" xfId="33870"/>
    <cellStyle name="Warning Text 2 9 7" xfId="33871"/>
    <cellStyle name="Warning Text 2 9 8" xfId="33872"/>
    <cellStyle name="Warning Text 20" xfId="33873"/>
    <cellStyle name="Warning Text 20 2" xfId="33874"/>
    <cellStyle name="Warning Text 20 2 2" xfId="33875"/>
    <cellStyle name="Warning Text 20 3" xfId="33876"/>
    <cellStyle name="Warning Text 20 3 2" xfId="33877"/>
    <cellStyle name="Warning Text 20 4" xfId="33878"/>
    <cellStyle name="Warning Text 20 4 2" xfId="33879"/>
    <cellStyle name="Warning Text 20 5" xfId="33880"/>
    <cellStyle name="Warning Text 21" xfId="33881"/>
    <cellStyle name="Warning Text 21 2" xfId="33882"/>
    <cellStyle name="Warning Text 21 2 2" xfId="33883"/>
    <cellStyle name="Warning Text 21 3" xfId="33884"/>
    <cellStyle name="Warning Text 21 3 2" xfId="33885"/>
    <cellStyle name="Warning Text 21 4" xfId="33886"/>
    <cellStyle name="Warning Text 21 4 2" xfId="33887"/>
    <cellStyle name="Warning Text 21 5" xfId="33888"/>
    <cellStyle name="Warning Text 22" xfId="33889"/>
    <cellStyle name="Warning Text 22 2" xfId="33890"/>
    <cellStyle name="Warning Text 22 2 2" xfId="33891"/>
    <cellStyle name="Warning Text 22 3" xfId="33892"/>
    <cellStyle name="Warning Text 22 3 2" xfId="33893"/>
    <cellStyle name="Warning Text 22 4" xfId="33894"/>
    <cellStyle name="Warning Text 22 4 2" xfId="33895"/>
    <cellStyle name="Warning Text 22 5" xfId="33896"/>
    <cellStyle name="Warning Text 23" xfId="33897"/>
    <cellStyle name="Warning Text 23 2" xfId="33898"/>
    <cellStyle name="Warning Text 23 2 2" xfId="33899"/>
    <cellStyle name="Warning Text 23 3" xfId="33900"/>
    <cellStyle name="Warning Text 23 3 2" xfId="33901"/>
    <cellStyle name="Warning Text 23 4" xfId="33902"/>
    <cellStyle name="Warning Text 23 4 2" xfId="33903"/>
    <cellStyle name="Warning Text 23 5" xfId="33904"/>
    <cellStyle name="Warning Text 24" xfId="33905"/>
    <cellStyle name="Warning Text 24 2" xfId="33906"/>
    <cellStyle name="Warning Text 24 2 2" xfId="33907"/>
    <cellStyle name="Warning Text 24 3" xfId="33908"/>
    <cellStyle name="Warning Text 24 3 2" xfId="33909"/>
    <cellStyle name="Warning Text 24 4" xfId="33910"/>
    <cellStyle name="Warning Text 24 4 2" xfId="33911"/>
    <cellStyle name="Warning Text 24 5" xfId="33912"/>
    <cellStyle name="Warning Text 25" xfId="33913"/>
    <cellStyle name="Warning Text 25 2" xfId="33914"/>
    <cellStyle name="Warning Text 25 2 2" xfId="33915"/>
    <cellStyle name="Warning Text 25 3" xfId="33916"/>
    <cellStyle name="Warning Text 25 3 2" xfId="33917"/>
    <cellStyle name="Warning Text 25 4" xfId="33918"/>
    <cellStyle name="Warning Text 25 4 2" xfId="33919"/>
    <cellStyle name="Warning Text 25 5" xfId="33920"/>
    <cellStyle name="Warning Text 26" xfId="33921"/>
    <cellStyle name="Warning Text 26 2" xfId="33922"/>
    <cellStyle name="Warning Text 26 2 2" xfId="33923"/>
    <cellStyle name="Warning Text 26 3" xfId="33924"/>
    <cellStyle name="Warning Text 26 3 2" xfId="33925"/>
    <cellStyle name="Warning Text 26 4" xfId="33926"/>
    <cellStyle name="Warning Text 26 4 2" xfId="33927"/>
    <cellStyle name="Warning Text 26 5" xfId="33928"/>
    <cellStyle name="Warning Text 27" xfId="33929"/>
    <cellStyle name="Warning Text 27 2" xfId="33930"/>
    <cellStyle name="Warning Text 27 2 2" xfId="33931"/>
    <cellStyle name="Warning Text 27 3" xfId="33932"/>
    <cellStyle name="Warning Text 27 3 2" xfId="33933"/>
    <cellStyle name="Warning Text 27 4" xfId="33934"/>
    <cellStyle name="Warning Text 27 4 2" xfId="33935"/>
    <cellStyle name="Warning Text 27 5" xfId="33936"/>
    <cellStyle name="Warning Text 28" xfId="33937"/>
    <cellStyle name="Warning Text 28 2" xfId="33938"/>
    <cellStyle name="Warning Text 28 2 2" xfId="33939"/>
    <cellStyle name="Warning Text 28 3" xfId="33940"/>
    <cellStyle name="Warning Text 28 3 2" xfId="33941"/>
    <cellStyle name="Warning Text 28 4" xfId="33942"/>
    <cellStyle name="Warning Text 28 4 2" xfId="33943"/>
    <cellStyle name="Warning Text 28 5" xfId="33944"/>
    <cellStyle name="Warning Text 29" xfId="33945"/>
    <cellStyle name="Warning Text 29 2" xfId="33946"/>
    <cellStyle name="Warning Text 29 2 2" xfId="33947"/>
    <cellStyle name="Warning Text 29 3" xfId="33948"/>
    <cellStyle name="Warning Text 29 3 2" xfId="33949"/>
    <cellStyle name="Warning Text 29 4" xfId="33950"/>
    <cellStyle name="Warning Text 29 4 2" xfId="33951"/>
    <cellStyle name="Warning Text 29 5" xfId="33952"/>
    <cellStyle name="Warning Text 3" xfId="33953"/>
    <cellStyle name="Warning Text 3 2" xfId="33954"/>
    <cellStyle name="Warning Text 3 2 2" xfId="33955"/>
    <cellStyle name="Warning Text 3 2 2 2" xfId="33956"/>
    <cellStyle name="Warning Text 3 2 2 2 2" xfId="33957"/>
    <cellStyle name="Warning Text 3 2 2 2 3" xfId="33958"/>
    <cellStyle name="Warning Text 3 2 2 2 4" xfId="33959"/>
    <cellStyle name="Warning Text 3 2 2 2 5" xfId="33960"/>
    <cellStyle name="Warning Text 3 2 2 2 6" xfId="33961"/>
    <cellStyle name="Warning Text 3 2 2 2 7" xfId="33962"/>
    <cellStyle name="Warning Text 3 2 2 3" xfId="33963"/>
    <cellStyle name="Warning Text 3 2 2 4" xfId="33964"/>
    <cellStyle name="Warning Text 3 2 2 5" xfId="33965"/>
    <cellStyle name="Warning Text 3 2 2 6" xfId="33966"/>
    <cellStyle name="Warning Text 3 2 2 7" xfId="33967"/>
    <cellStyle name="Warning Text 3 2 2 8" xfId="33968"/>
    <cellStyle name="Warning Text 3 2 3" xfId="33969"/>
    <cellStyle name="Warning Text 3 2 4" xfId="33970"/>
    <cellStyle name="Warning Text 3 2 5" xfId="33971"/>
    <cellStyle name="Warning Text 3 2 6" xfId="33972"/>
    <cellStyle name="Warning Text 3 2 7" xfId="33973"/>
    <cellStyle name="Warning Text 3 2 8" xfId="33974"/>
    <cellStyle name="Warning Text 3 3" xfId="33975"/>
    <cellStyle name="Warning Text 3 3 2" xfId="33976"/>
    <cellStyle name="Warning Text 3 4" xfId="33977"/>
    <cellStyle name="Warning Text 3 4 2" xfId="33978"/>
    <cellStyle name="Warning Text 3 4 3" xfId="33979"/>
    <cellStyle name="Warning Text 3 5" xfId="33980"/>
    <cellStyle name="Warning Text 3 6" xfId="33981"/>
    <cellStyle name="Warning Text 3 7" xfId="33982"/>
    <cellStyle name="Warning Text 3 8" xfId="33983"/>
    <cellStyle name="Warning Text 30" xfId="33984"/>
    <cellStyle name="Warning Text 30 2" xfId="33985"/>
    <cellStyle name="Warning Text 30 2 2" xfId="33986"/>
    <cellStyle name="Warning Text 30 3" xfId="33987"/>
    <cellStyle name="Warning Text 30 3 2" xfId="33988"/>
    <cellStyle name="Warning Text 30 4" xfId="33989"/>
    <cellStyle name="Warning Text 30 4 2" xfId="33990"/>
    <cellStyle name="Warning Text 30 5" xfId="33991"/>
    <cellStyle name="Warning Text 31" xfId="33992"/>
    <cellStyle name="Warning Text 31 2" xfId="33993"/>
    <cellStyle name="Warning Text 32" xfId="33994"/>
    <cellStyle name="Warning Text 33" xfId="34278"/>
    <cellStyle name="Warning Text 4" xfId="33995"/>
    <cellStyle name="Warning Text 4 10" xfId="33996"/>
    <cellStyle name="Warning Text 4 2" xfId="33997"/>
    <cellStyle name="Warning Text 4 2 2" xfId="33998"/>
    <cellStyle name="Warning Text 4 2 2 2" xfId="33999"/>
    <cellStyle name="Warning Text 4 2 2 3" xfId="34000"/>
    <cellStyle name="Warning Text 4 2 2 4" xfId="34001"/>
    <cellStyle name="Warning Text 4 2 2 5" xfId="34002"/>
    <cellStyle name="Warning Text 4 2 2 6" xfId="34003"/>
    <cellStyle name="Warning Text 4 2 2 7" xfId="34004"/>
    <cellStyle name="Warning Text 4 2 3" xfId="34005"/>
    <cellStyle name="Warning Text 4 2 4" xfId="34006"/>
    <cellStyle name="Warning Text 4 2 4 2" xfId="34007"/>
    <cellStyle name="Warning Text 4 2 4 3" xfId="34008"/>
    <cellStyle name="Warning Text 4 2 5" xfId="34009"/>
    <cellStyle name="Warning Text 4 2 6" xfId="34010"/>
    <cellStyle name="Warning Text 4 2 7" xfId="34011"/>
    <cellStyle name="Warning Text 4 3" xfId="34012"/>
    <cellStyle name="Warning Text 4 3 2" xfId="34013"/>
    <cellStyle name="Warning Text 4 3 2 2" xfId="34014"/>
    <cellStyle name="Warning Text 4 3 2 3" xfId="34015"/>
    <cellStyle name="Warning Text 4 3 2 4" xfId="34016"/>
    <cellStyle name="Warning Text 4 3 2 5" xfId="34017"/>
    <cellStyle name="Warning Text 4 3 2 6" xfId="34018"/>
    <cellStyle name="Warning Text 4 3 2 7" xfId="34019"/>
    <cellStyle name="Warning Text 4 3 3" xfId="34020"/>
    <cellStyle name="Warning Text 4 3 4" xfId="34021"/>
    <cellStyle name="Warning Text 4 3 4 2" xfId="34022"/>
    <cellStyle name="Warning Text 4 3 4 3" xfId="34023"/>
    <cellStyle name="Warning Text 4 3 5" xfId="34024"/>
    <cellStyle name="Warning Text 4 3 6" xfId="34025"/>
    <cellStyle name="Warning Text 4 3 7" xfId="34026"/>
    <cellStyle name="Warning Text 4 4" xfId="34027"/>
    <cellStyle name="Warning Text 4 4 2" xfId="34028"/>
    <cellStyle name="Warning Text 4 4 3" xfId="34029"/>
    <cellStyle name="Warning Text 4 4 3 2" xfId="34030"/>
    <cellStyle name="Warning Text 4 4 3 3" xfId="34031"/>
    <cellStyle name="Warning Text 4 5" xfId="34032"/>
    <cellStyle name="Warning Text 4 5 2" xfId="34033"/>
    <cellStyle name="Warning Text 4 6" xfId="34034"/>
    <cellStyle name="Warning Text 4 7" xfId="34035"/>
    <cellStyle name="Warning Text 4 7 2" xfId="34036"/>
    <cellStyle name="Warning Text 4 7 3" xfId="34037"/>
    <cellStyle name="Warning Text 4 8" xfId="34038"/>
    <cellStyle name="Warning Text 4 9" xfId="34039"/>
    <cellStyle name="Warning Text 5" xfId="34040"/>
    <cellStyle name="Warning Text 5 10" xfId="34041"/>
    <cellStyle name="Warning Text 5 2" xfId="34042"/>
    <cellStyle name="Warning Text 5 2 2" xfId="34043"/>
    <cellStyle name="Warning Text 5 2 2 2" xfId="34044"/>
    <cellStyle name="Warning Text 5 2 2 3" xfId="34045"/>
    <cellStyle name="Warning Text 5 2 2 4" xfId="34046"/>
    <cellStyle name="Warning Text 5 2 2 5" xfId="34047"/>
    <cellStyle name="Warning Text 5 2 2 6" xfId="34048"/>
    <cellStyle name="Warning Text 5 2 2 7" xfId="34049"/>
    <cellStyle name="Warning Text 5 2 3" xfId="34050"/>
    <cellStyle name="Warning Text 5 2 4" xfId="34051"/>
    <cellStyle name="Warning Text 5 2 4 2" xfId="34052"/>
    <cellStyle name="Warning Text 5 2 4 3" xfId="34053"/>
    <cellStyle name="Warning Text 5 2 5" xfId="34054"/>
    <cellStyle name="Warning Text 5 2 6" xfId="34055"/>
    <cellStyle name="Warning Text 5 2 7" xfId="34056"/>
    <cellStyle name="Warning Text 5 3" xfId="34057"/>
    <cellStyle name="Warning Text 5 3 2" xfId="34058"/>
    <cellStyle name="Warning Text 5 3 2 2" xfId="34059"/>
    <cellStyle name="Warning Text 5 3 2 3" xfId="34060"/>
    <cellStyle name="Warning Text 5 3 2 4" xfId="34061"/>
    <cellStyle name="Warning Text 5 3 2 5" xfId="34062"/>
    <cellStyle name="Warning Text 5 3 2 6" xfId="34063"/>
    <cellStyle name="Warning Text 5 3 2 7" xfId="34064"/>
    <cellStyle name="Warning Text 5 3 3" xfId="34065"/>
    <cellStyle name="Warning Text 5 3 4" xfId="34066"/>
    <cellStyle name="Warning Text 5 3 4 2" xfId="34067"/>
    <cellStyle name="Warning Text 5 3 4 3" xfId="34068"/>
    <cellStyle name="Warning Text 5 3 5" xfId="34069"/>
    <cellStyle name="Warning Text 5 3 6" xfId="34070"/>
    <cellStyle name="Warning Text 5 3 7" xfId="34071"/>
    <cellStyle name="Warning Text 5 4" xfId="34072"/>
    <cellStyle name="Warning Text 5 4 2" xfId="34073"/>
    <cellStyle name="Warning Text 5 4 3" xfId="34074"/>
    <cellStyle name="Warning Text 5 4 3 2" xfId="34075"/>
    <cellStyle name="Warning Text 5 4 3 3" xfId="34076"/>
    <cellStyle name="Warning Text 5 5" xfId="34077"/>
    <cellStyle name="Warning Text 5 5 2" xfId="34078"/>
    <cellStyle name="Warning Text 5 6" xfId="34079"/>
    <cellStyle name="Warning Text 5 7" xfId="34080"/>
    <cellStyle name="Warning Text 5 7 2" xfId="34081"/>
    <cellStyle name="Warning Text 5 7 3" xfId="34082"/>
    <cellStyle name="Warning Text 5 8" xfId="34083"/>
    <cellStyle name="Warning Text 5 9" xfId="34084"/>
    <cellStyle name="Warning Text 6" xfId="34085"/>
    <cellStyle name="Warning Text 6 10" xfId="34086"/>
    <cellStyle name="Warning Text 6 2" xfId="34087"/>
    <cellStyle name="Warning Text 6 2 2" xfId="34088"/>
    <cellStyle name="Warning Text 6 2 2 2" xfId="34089"/>
    <cellStyle name="Warning Text 6 2 2 3" xfId="34090"/>
    <cellStyle name="Warning Text 6 2 2 4" xfId="34091"/>
    <cellStyle name="Warning Text 6 2 2 5" xfId="34092"/>
    <cellStyle name="Warning Text 6 2 2 6" xfId="34093"/>
    <cellStyle name="Warning Text 6 2 2 7" xfId="34094"/>
    <cellStyle name="Warning Text 6 2 3" xfId="34095"/>
    <cellStyle name="Warning Text 6 2 4" xfId="34096"/>
    <cellStyle name="Warning Text 6 2 4 2" xfId="34097"/>
    <cellStyle name="Warning Text 6 2 4 3" xfId="34098"/>
    <cellStyle name="Warning Text 6 2 5" xfId="34099"/>
    <cellStyle name="Warning Text 6 2 6" xfId="34100"/>
    <cellStyle name="Warning Text 6 2 7" xfId="34101"/>
    <cellStyle name="Warning Text 6 3" xfId="34102"/>
    <cellStyle name="Warning Text 6 3 2" xfId="34103"/>
    <cellStyle name="Warning Text 6 3 2 2" xfId="34104"/>
    <cellStyle name="Warning Text 6 3 2 3" xfId="34105"/>
    <cellStyle name="Warning Text 6 3 2 4" xfId="34106"/>
    <cellStyle name="Warning Text 6 3 2 5" xfId="34107"/>
    <cellStyle name="Warning Text 6 3 2 6" xfId="34108"/>
    <cellStyle name="Warning Text 6 3 2 7" xfId="34109"/>
    <cellStyle name="Warning Text 6 3 3" xfId="34110"/>
    <cellStyle name="Warning Text 6 3 4" xfId="34111"/>
    <cellStyle name="Warning Text 6 3 4 2" xfId="34112"/>
    <cellStyle name="Warning Text 6 3 4 3" xfId="34113"/>
    <cellStyle name="Warning Text 6 3 5" xfId="34114"/>
    <cellStyle name="Warning Text 6 3 6" xfId="34115"/>
    <cellStyle name="Warning Text 6 3 7" xfId="34116"/>
    <cellStyle name="Warning Text 6 4" xfId="34117"/>
    <cellStyle name="Warning Text 6 4 2" xfId="34118"/>
    <cellStyle name="Warning Text 6 4 3" xfId="34119"/>
    <cellStyle name="Warning Text 6 4 3 2" xfId="34120"/>
    <cellStyle name="Warning Text 6 4 3 3" xfId="34121"/>
    <cellStyle name="Warning Text 6 5" xfId="34122"/>
    <cellStyle name="Warning Text 6 5 2" xfId="34123"/>
    <cellStyle name="Warning Text 6 6" xfId="34124"/>
    <cellStyle name="Warning Text 6 7" xfId="34125"/>
    <cellStyle name="Warning Text 6 7 2" xfId="34126"/>
    <cellStyle name="Warning Text 6 7 3" xfId="34127"/>
    <cellStyle name="Warning Text 6 8" xfId="34128"/>
    <cellStyle name="Warning Text 6 9" xfId="34129"/>
    <cellStyle name="Warning Text 7" xfId="34130"/>
    <cellStyle name="Warning Text 7 10" xfId="34131"/>
    <cellStyle name="Warning Text 7 2" xfId="34132"/>
    <cellStyle name="Warning Text 7 2 2" xfId="34133"/>
    <cellStyle name="Warning Text 7 2 2 2" xfId="34134"/>
    <cellStyle name="Warning Text 7 2 2 3" xfId="34135"/>
    <cellStyle name="Warning Text 7 2 2 4" xfId="34136"/>
    <cellStyle name="Warning Text 7 2 2 5" xfId="34137"/>
    <cellStyle name="Warning Text 7 2 2 6" xfId="34138"/>
    <cellStyle name="Warning Text 7 2 2 7" xfId="34139"/>
    <cellStyle name="Warning Text 7 2 3" xfId="34140"/>
    <cellStyle name="Warning Text 7 2 4" xfId="34141"/>
    <cellStyle name="Warning Text 7 2 4 2" xfId="34142"/>
    <cellStyle name="Warning Text 7 2 4 3" xfId="34143"/>
    <cellStyle name="Warning Text 7 2 5" xfId="34144"/>
    <cellStyle name="Warning Text 7 2 6" xfId="34145"/>
    <cellStyle name="Warning Text 7 2 7" xfId="34146"/>
    <cellStyle name="Warning Text 7 3" xfId="34147"/>
    <cellStyle name="Warning Text 7 3 2" xfId="34148"/>
    <cellStyle name="Warning Text 7 3 2 2" xfId="34149"/>
    <cellStyle name="Warning Text 7 3 2 3" xfId="34150"/>
    <cellStyle name="Warning Text 7 3 2 4" xfId="34151"/>
    <cellStyle name="Warning Text 7 3 2 5" xfId="34152"/>
    <cellStyle name="Warning Text 7 3 2 6" xfId="34153"/>
    <cellStyle name="Warning Text 7 3 2 7" xfId="34154"/>
    <cellStyle name="Warning Text 7 3 3" xfId="34155"/>
    <cellStyle name="Warning Text 7 3 4" xfId="34156"/>
    <cellStyle name="Warning Text 7 3 4 2" xfId="34157"/>
    <cellStyle name="Warning Text 7 3 4 3" xfId="34158"/>
    <cellStyle name="Warning Text 7 3 5" xfId="34159"/>
    <cellStyle name="Warning Text 7 3 6" xfId="34160"/>
    <cellStyle name="Warning Text 7 3 7" xfId="34161"/>
    <cellStyle name="Warning Text 7 4" xfId="34162"/>
    <cellStyle name="Warning Text 7 4 2" xfId="34163"/>
    <cellStyle name="Warning Text 7 4 3" xfId="34164"/>
    <cellStyle name="Warning Text 7 4 3 2" xfId="34165"/>
    <cellStyle name="Warning Text 7 4 3 3" xfId="34166"/>
    <cellStyle name="Warning Text 7 5" xfId="34167"/>
    <cellStyle name="Warning Text 7 5 2" xfId="34168"/>
    <cellStyle name="Warning Text 7 6" xfId="34169"/>
    <cellStyle name="Warning Text 7 7" xfId="34170"/>
    <cellStyle name="Warning Text 7 7 2" xfId="34171"/>
    <cellStyle name="Warning Text 7 7 3" xfId="34172"/>
    <cellStyle name="Warning Text 7 8" xfId="34173"/>
    <cellStyle name="Warning Text 7 9" xfId="34174"/>
    <cellStyle name="Warning Text 8" xfId="34175"/>
    <cellStyle name="Warning Text 8 10" xfId="34176"/>
    <cellStyle name="Warning Text 8 2" xfId="34177"/>
    <cellStyle name="Warning Text 8 2 2" xfId="34178"/>
    <cellStyle name="Warning Text 8 2 2 2" xfId="34179"/>
    <cellStyle name="Warning Text 8 2 2 3" xfId="34180"/>
    <cellStyle name="Warning Text 8 2 2 4" xfId="34181"/>
    <cellStyle name="Warning Text 8 2 2 5" xfId="34182"/>
    <cellStyle name="Warning Text 8 2 2 6" xfId="34183"/>
    <cellStyle name="Warning Text 8 2 2 7" xfId="34184"/>
    <cellStyle name="Warning Text 8 2 3" xfId="34185"/>
    <cellStyle name="Warning Text 8 2 4" xfId="34186"/>
    <cellStyle name="Warning Text 8 2 4 2" xfId="34187"/>
    <cellStyle name="Warning Text 8 2 4 3" xfId="34188"/>
    <cellStyle name="Warning Text 8 2 5" xfId="34189"/>
    <cellStyle name="Warning Text 8 2 6" xfId="34190"/>
    <cellStyle name="Warning Text 8 2 7" xfId="34191"/>
    <cellStyle name="Warning Text 8 3" xfId="34192"/>
    <cellStyle name="Warning Text 8 3 2" xfId="34193"/>
    <cellStyle name="Warning Text 8 3 2 2" xfId="34194"/>
    <cellStyle name="Warning Text 8 3 2 3" xfId="34195"/>
    <cellStyle name="Warning Text 8 3 2 4" xfId="34196"/>
    <cellStyle name="Warning Text 8 3 2 5" xfId="34197"/>
    <cellStyle name="Warning Text 8 3 2 6" xfId="34198"/>
    <cellStyle name="Warning Text 8 3 2 7" xfId="34199"/>
    <cellStyle name="Warning Text 8 3 3" xfId="34200"/>
    <cellStyle name="Warning Text 8 3 4" xfId="34201"/>
    <cellStyle name="Warning Text 8 3 4 2" xfId="34202"/>
    <cellStyle name="Warning Text 8 3 4 3" xfId="34203"/>
    <cellStyle name="Warning Text 8 3 5" xfId="34204"/>
    <cellStyle name="Warning Text 8 3 6" xfId="34205"/>
    <cellStyle name="Warning Text 8 3 7" xfId="34206"/>
    <cellStyle name="Warning Text 8 4" xfId="34207"/>
    <cellStyle name="Warning Text 8 4 2" xfId="34208"/>
    <cellStyle name="Warning Text 8 4 3" xfId="34209"/>
    <cellStyle name="Warning Text 8 4 3 2" xfId="34210"/>
    <cellStyle name="Warning Text 8 4 3 3" xfId="34211"/>
    <cellStyle name="Warning Text 8 5" xfId="34212"/>
    <cellStyle name="Warning Text 8 5 2" xfId="34213"/>
    <cellStyle name="Warning Text 8 6" xfId="34214"/>
    <cellStyle name="Warning Text 8 7" xfId="34215"/>
    <cellStyle name="Warning Text 8 7 2" xfId="34216"/>
    <cellStyle name="Warning Text 8 7 3" xfId="34217"/>
    <cellStyle name="Warning Text 8 8" xfId="34218"/>
    <cellStyle name="Warning Text 8 9" xfId="34219"/>
    <cellStyle name="Warning Text 9" xfId="34220"/>
    <cellStyle name="Warning Text 9 2" xfId="34221"/>
    <cellStyle name="Warning Text 9 2 2" xfId="34222"/>
    <cellStyle name="Warning Text 9 2 2 2" xfId="34223"/>
    <cellStyle name="Warning Text 9 3" xfId="34224"/>
    <cellStyle name="Warning Text 9 3 2" xfId="34225"/>
    <cellStyle name="Warning Text 9 4" xfId="34226"/>
    <cellStyle name="Warning Text 9 4 2" xfId="34227"/>
    <cellStyle name="Warning Text 9 5" xfId="34228"/>
    <cellStyle name="Warning Text 9 5 2" xfId="3422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sz="1600">
                <a:latin typeface="+mj-lt"/>
              </a:defRPr>
            </a:pPr>
            <a:r>
              <a:rPr lang="en-US" sz="1600">
                <a:latin typeface="+mj-lt"/>
              </a:rPr>
              <a:t>2013</a:t>
            </a:r>
            <a:r>
              <a:rPr lang="en-US" sz="1600" baseline="0">
                <a:latin typeface="+mj-lt"/>
              </a:rPr>
              <a:t> </a:t>
            </a:r>
            <a:r>
              <a:rPr lang="en-US" sz="1600">
                <a:latin typeface="+mj-lt"/>
              </a:rPr>
              <a:t>Final </a:t>
            </a:r>
            <a:r>
              <a:rPr lang="en-US" sz="1600" b="1" i="0" u="none" strike="noStrike" baseline="0">
                <a:effectLst/>
              </a:rPr>
              <a:t>PIP </a:t>
            </a:r>
            <a:r>
              <a:rPr lang="en-US" sz="1600">
                <a:latin typeface="+mj-lt"/>
              </a:rPr>
              <a:t>Report Score Averages by Plan </a:t>
            </a:r>
          </a:p>
        </c:rich>
      </c:tx>
      <c:layout>
        <c:manualLayout>
          <c:xMode val="edge"/>
          <c:yMode val="edge"/>
          <c:x val="0.268065271368638"/>
          <c:y val="2.2005249343832019E-2"/>
        </c:manualLayout>
      </c:layout>
      <c:overlay val="0"/>
    </c:title>
    <c:autoTitleDeleted val="0"/>
    <c:plotArea>
      <c:layout/>
      <c:barChart>
        <c:barDir val="col"/>
        <c:grouping val="clustered"/>
        <c:varyColors val="0"/>
        <c:ser>
          <c:idx val="0"/>
          <c:order val="0"/>
          <c:tx>
            <c:strRef>
              <c:f>'2 - Plan Score Average'!$B$1:$B$2</c:f>
              <c:strCache>
                <c:ptCount val="1"/>
                <c:pt idx="0">
                  <c:v>2013 Final PIP Report Score Averages by Plan 2013 Final PIP Report Score Averages</c:v>
                </c:pt>
              </c:strCache>
            </c:strRef>
          </c:tx>
          <c:spPr>
            <a:solidFill>
              <a:schemeClr val="bg1">
                <a:lumMod val="75000"/>
              </a:schemeClr>
            </a:solidFill>
            <a:ln w="12700">
              <a:solidFill>
                <a:schemeClr val="tx1"/>
              </a:solidFill>
            </a:ln>
            <a:effectLst/>
            <a:scene3d>
              <a:camera prst="orthographicFront"/>
              <a:lightRig rig="threePt" dir="t"/>
            </a:scene3d>
            <a:sp3d/>
          </c:spPr>
          <c:invertIfNegative val="0"/>
          <c:dLbls>
            <c:txPr>
              <a:bodyPr rot="-5400000" vert="horz"/>
              <a:lstStyle/>
              <a:p>
                <a:pPr>
                  <a:defRPr>
                    <a:solidFill>
                      <a:sysClr val="windowText" lastClr="000000"/>
                    </a:solidFill>
                  </a:defRPr>
                </a:pPr>
                <a:endParaRPr lang="en-US"/>
              </a:p>
            </c:txPr>
            <c:dLblPos val="inEnd"/>
            <c:showLegendKey val="0"/>
            <c:showVal val="1"/>
            <c:showCatName val="0"/>
            <c:showSerName val="0"/>
            <c:showPercent val="0"/>
            <c:showBubbleSize val="0"/>
            <c:showLeaderLines val="0"/>
          </c:dLbls>
          <c:cat>
            <c:strRef>
              <c:f>'2 - Plan Score Average'!$A$3:$A$23</c:f>
              <c:strCache>
                <c:ptCount val="21"/>
                <c:pt idx="0">
                  <c:v>Aetna (AE)</c:v>
                </c:pt>
                <c:pt idx="1">
                  <c:v>Amerigroup (AM)</c:v>
                </c:pt>
                <c:pt idx="2">
                  <c:v>BCBSTX (BC)</c:v>
                </c:pt>
                <c:pt idx="3">
                  <c:v>CHRISTUS (CR)</c:v>
                </c:pt>
                <c:pt idx="4">
                  <c:v>Community First (CF)</c:v>
                </c:pt>
                <c:pt idx="5">
                  <c:v>Community Health Choice (CH)</c:v>
                </c:pt>
                <c:pt idx="6">
                  <c:v>Cook Children's (CC)</c:v>
                </c:pt>
                <c:pt idx="7">
                  <c:v>DentaQuest (DQ)</c:v>
                </c:pt>
                <c:pt idx="8">
                  <c:v>Driscoll (DR)</c:v>
                </c:pt>
                <c:pt idx="9">
                  <c:v>El Paso First (EP)</c:v>
                </c:pt>
                <c:pt idx="10">
                  <c:v>FirstCare (FC)</c:v>
                </c:pt>
                <c:pt idx="11">
                  <c:v>HealthSpring (HS)</c:v>
                </c:pt>
                <c:pt idx="12">
                  <c:v>MCNA Dental (MC)</c:v>
                </c:pt>
                <c:pt idx="13">
                  <c:v>Molina (MO)</c:v>
                </c:pt>
                <c:pt idx="14">
                  <c:v>Parkland (PA)</c:v>
                </c:pt>
                <c:pt idx="15">
                  <c:v>Scott &amp; White (SW)</c:v>
                </c:pt>
                <c:pt idx="16">
                  <c:v>Sendero (SN)</c:v>
                </c:pt>
                <c:pt idx="17">
                  <c:v>Seton (SE)</c:v>
                </c:pt>
                <c:pt idx="18">
                  <c:v>Superior (SU)</c:v>
                </c:pt>
                <c:pt idx="19">
                  <c:v>Texas Children's (TC)</c:v>
                </c:pt>
                <c:pt idx="20">
                  <c:v>UnitedHealthcare (UH)</c:v>
                </c:pt>
              </c:strCache>
            </c:strRef>
          </c:cat>
          <c:val>
            <c:numRef>
              <c:f>'2 - Plan Score Average'!$B$3:$B$23</c:f>
              <c:numCache>
                <c:formatCode>0.0</c:formatCode>
                <c:ptCount val="21"/>
                <c:pt idx="0">
                  <c:v>56.416666666666664</c:v>
                </c:pt>
                <c:pt idx="1">
                  <c:v>90.266666666666666</c:v>
                </c:pt>
                <c:pt idx="2">
                  <c:v>72.983333333333334</c:v>
                </c:pt>
                <c:pt idx="3">
                  <c:v>53.15</c:v>
                </c:pt>
                <c:pt idx="4">
                  <c:v>67.566666666666663</c:v>
                </c:pt>
                <c:pt idx="5">
                  <c:v>71.8</c:v>
                </c:pt>
                <c:pt idx="6">
                  <c:v>72.316666666666663</c:v>
                </c:pt>
                <c:pt idx="7">
                  <c:v>95.8</c:v>
                </c:pt>
                <c:pt idx="8">
                  <c:v>79.899999999999991</c:v>
                </c:pt>
                <c:pt idx="9">
                  <c:v>82.433333333333337</c:v>
                </c:pt>
                <c:pt idx="10">
                  <c:v>82.366666666666674</c:v>
                </c:pt>
                <c:pt idx="11">
                  <c:v>80.2</c:v>
                </c:pt>
                <c:pt idx="12">
                  <c:v>87.5</c:v>
                </c:pt>
                <c:pt idx="13">
                  <c:v>63.344444444444449</c:v>
                </c:pt>
                <c:pt idx="14">
                  <c:v>56.949999999999996</c:v>
                </c:pt>
                <c:pt idx="15">
                  <c:v>70.933333333333337</c:v>
                </c:pt>
                <c:pt idx="16">
                  <c:v>21.733333333333334</c:v>
                </c:pt>
                <c:pt idx="17">
                  <c:v>84.6</c:v>
                </c:pt>
                <c:pt idx="18">
                  <c:v>85.991666666666674</c:v>
                </c:pt>
                <c:pt idx="19">
                  <c:v>93.983333333333348</c:v>
                </c:pt>
                <c:pt idx="20">
                  <c:v>81.844444444444434</c:v>
                </c:pt>
              </c:numCache>
            </c:numRef>
          </c:val>
        </c:ser>
        <c:dLbls>
          <c:showLegendKey val="0"/>
          <c:showVal val="0"/>
          <c:showCatName val="0"/>
          <c:showSerName val="0"/>
          <c:showPercent val="0"/>
          <c:showBubbleSize val="0"/>
        </c:dLbls>
        <c:gapWidth val="50"/>
        <c:axId val="94329088"/>
        <c:axId val="94339456"/>
      </c:barChart>
      <c:catAx>
        <c:axId val="94329088"/>
        <c:scaling>
          <c:orientation val="minMax"/>
        </c:scaling>
        <c:delete val="0"/>
        <c:axPos val="b"/>
        <c:title>
          <c:tx>
            <c:rich>
              <a:bodyPr/>
              <a:lstStyle/>
              <a:p>
                <a:pPr>
                  <a:defRPr b="1">
                    <a:latin typeface="+mj-lt"/>
                  </a:defRPr>
                </a:pPr>
                <a:r>
                  <a:rPr lang="en-US" b="1">
                    <a:latin typeface="+mj-lt"/>
                  </a:rPr>
                  <a:t>Health Plan</a:t>
                </a:r>
              </a:p>
            </c:rich>
          </c:tx>
          <c:layout/>
          <c:overlay val="0"/>
        </c:title>
        <c:majorTickMark val="out"/>
        <c:minorTickMark val="none"/>
        <c:tickLblPos val="nextTo"/>
        <c:txPr>
          <a:bodyPr/>
          <a:lstStyle/>
          <a:p>
            <a:pPr>
              <a:defRPr>
                <a:latin typeface="+mj-lt"/>
              </a:defRPr>
            </a:pPr>
            <a:endParaRPr lang="en-US"/>
          </a:p>
        </c:txPr>
        <c:crossAx val="94339456"/>
        <c:crosses val="autoZero"/>
        <c:auto val="1"/>
        <c:lblAlgn val="ctr"/>
        <c:lblOffset val="100"/>
        <c:noMultiLvlLbl val="0"/>
      </c:catAx>
      <c:valAx>
        <c:axId val="94339456"/>
        <c:scaling>
          <c:orientation val="minMax"/>
          <c:max val="100"/>
          <c:min val="0"/>
        </c:scaling>
        <c:delete val="0"/>
        <c:axPos val="l"/>
        <c:majorGridlines>
          <c:spPr>
            <a:ln>
              <a:noFill/>
            </a:ln>
          </c:spPr>
        </c:majorGridlines>
        <c:title>
          <c:tx>
            <c:rich>
              <a:bodyPr rot="-5400000" vert="horz"/>
              <a:lstStyle/>
              <a:p>
                <a:pPr>
                  <a:defRPr b="1">
                    <a:latin typeface="+mj-lt"/>
                  </a:defRPr>
                </a:pPr>
                <a:r>
                  <a:rPr lang="en-US" b="1">
                    <a:latin typeface="+mj-lt"/>
                  </a:rPr>
                  <a:t>Report</a:t>
                </a:r>
                <a:r>
                  <a:rPr lang="en-US" b="1" baseline="0">
                    <a:latin typeface="+mj-lt"/>
                  </a:rPr>
                  <a:t> Score Average</a:t>
                </a:r>
                <a:endParaRPr lang="en-US" b="1">
                  <a:latin typeface="+mj-lt"/>
                </a:endParaRPr>
              </a:p>
            </c:rich>
          </c:tx>
          <c:layout/>
          <c:overlay val="0"/>
        </c:title>
        <c:numFmt formatCode="0.0" sourceLinked="1"/>
        <c:majorTickMark val="out"/>
        <c:minorTickMark val="none"/>
        <c:tickLblPos val="nextTo"/>
        <c:txPr>
          <a:bodyPr/>
          <a:lstStyle/>
          <a:p>
            <a:pPr>
              <a:defRPr>
                <a:latin typeface="+mj-lt"/>
              </a:defRPr>
            </a:pPr>
            <a:endParaRPr lang="en-US"/>
          </a:p>
        </c:txPr>
        <c:crossAx val="94329088"/>
        <c:crosses val="autoZero"/>
        <c:crossBetween val="between"/>
      </c:valAx>
    </c:plotArea>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4</xdr:col>
      <xdr:colOff>55791</xdr:colOff>
      <xdr:row>24</xdr:row>
      <xdr:rowOff>187725</xdr:rowOff>
    </xdr:from>
    <xdr:ext cx="3538707" cy="1231499"/>
    <xdr:pic>
      <xdr:nvPicPr>
        <xdr:cNvPr id="2" name="Picture 1"/>
        <xdr:cNvPicPr>
          <a:picLocks noChangeAspect="1"/>
        </xdr:cNvPicPr>
      </xdr:nvPicPr>
      <xdr:blipFill>
        <a:blip xmlns:r="http://schemas.openxmlformats.org/officeDocument/2006/relationships" r:embed="rId1"/>
        <a:stretch>
          <a:fillRect/>
        </a:stretch>
      </xdr:blipFill>
      <xdr:spPr>
        <a:xfrm>
          <a:off x="2494191" y="4759725"/>
          <a:ext cx="3538707" cy="123149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56626</xdr:colOff>
      <xdr:row>0</xdr:row>
      <xdr:rowOff>55033</xdr:rowOff>
    </xdr:from>
    <xdr:to>
      <xdr:col>2</xdr:col>
      <xdr:colOff>1323630</xdr:colOff>
      <xdr:row>5</xdr:row>
      <xdr:rowOff>152401</xdr:rowOff>
    </xdr:to>
    <xdr:pic>
      <xdr:nvPicPr>
        <xdr:cNvPr id="2" name="Picture 1" descr="http://hhscx.hhsc.state.tx.us/news/logos/HHSC/Horizontal/Color_HHSC.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26" y="55033"/>
          <a:ext cx="3000554" cy="1049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190499</xdr:colOff>
      <xdr:row>0</xdr:row>
      <xdr:rowOff>104775</xdr:rowOff>
    </xdr:from>
    <xdr:to>
      <xdr:col>5</xdr:col>
      <xdr:colOff>1800224</xdr:colOff>
      <xdr:row>23</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hhsc.state.tx.us/medicaid/managed-care/starplus/Map.pdf" TargetMode="External"/><Relationship Id="rId7" Type="http://schemas.openxmlformats.org/officeDocument/2006/relationships/hyperlink" Target="http://www.hhsc.state.tx.us/reports/2015/EQRO-summary-of-activities-trends-2014.pdf" TargetMode="External"/><Relationship Id="rId2" Type="http://schemas.openxmlformats.org/officeDocument/2006/relationships/hyperlink" Target="http://www.hhsc.state.tx.us/medicaid/managed-care/star/STAR_HMO_List.pdf" TargetMode="External"/><Relationship Id="rId1" Type="http://schemas.openxmlformats.org/officeDocument/2006/relationships/hyperlink" Target="http://www.hhsc.state.tx.us/hhsc_projects/ECI/index.shtml" TargetMode="External"/><Relationship Id="rId6" Type="http://schemas.openxmlformats.org/officeDocument/2006/relationships/hyperlink" Target="mailto:HPCS_Quality@hhsc.state.tx.us" TargetMode="External"/><Relationship Id="rId5" Type="http://schemas.openxmlformats.org/officeDocument/2006/relationships/hyperlink" Target="http://www.dfps.state.tx.us/Child_Protection/Medical_Services/guide-star.asp" TargetMode="External"/><Relationship Id="rId4" Type="http://schemas.openxmlformats.org/officeDocument/2006/relationships/hyperlink" Target="http://www.hhsc.state.tx.us/medicaid/managed-care/chip/HMO_County.pdf"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zoomScaleNormal="100" workbookViewId="0">
      <selection activeCell="D23" sqref="D23:K23"/>
    </sheetView>
  </sheetViews>
  <sheetFormatPr defaultRowHeight="15" x14ac:dyDescent="0.3"/>
  <cols>
    <col min="1" max="16384" width="9.140625" style="139"/>
  </cols>
  <sheetData>
    <row r="1" spans="1:14" ht="15.75" thickBot="1" x14ac:dyDescent="0.35"/>
    <row r="2" spans="1:14" s="141" customFormat="1" ht="33" customHeight="1" thickTop="1" x14ac:dyDescent="0.6">
      <c r="A2" s="180" t="s">
        <v>137</v>
      </c>
      <c r="B2" s="181"/>
      <c r="C2" s="181"/>
      <c r="D2" s="181"/>
      <c r="E2" s="181"/>
      <c r="F2" s="181"/>
      <c r="G2" s="181"/>
      <c r="H2" s="181"/>
      <c r="I2" s="181"/>
      <c r="J2" s="181"/>
      <c r="K2" s="181"/>
      <c r="L2" s="181"/>
      <c r="M2" s="181"/>
      <c r="N2" s="182"/>
    </row>
    <row r="3" spans="1:14" s="141" customFormat="1" ht="33" customHeight="1" x14ac:dyDescent="0.3">
      <c r="A3" s="183" t="s">
        <v>162</v>
      </c>
      <c r="B3" s="184"/>
      <c r="C3" s="184"/>
      <c r="D3" s="184"/>
      <c r="E3" s="184"/>
      <c r="F3" s="184"/>
      <c r="G3" s="184"/>
      <c r="H3" s="184"/>
      <c r="I3" s="184"/>
      <c r="J3" s="184"/>
      <c r="K3" s="184"/>
      <c r="L3" s="184"/>
      <c r="M3" s="184"/>
      <c r="N3" s="185"/>
    </row>
    <row r="4" spans="1:14" ht="33" customHeight="1" thickBot="1" x14ac:dyDescent="0.35">
      <c r="A4" s="186" t="s">
        <v>136</v>
      </c>
      <c r="B4" s="187"/>
      <c r="C4" s="187"/>
      <c r="D4" s="187"/>
      <c r="E4" s="187"/>
      <c r="F4" s="187"/>
      <c r="G4" s="187"/>
      <c r="H4" s="187"/>
      <c r="I4" s="187"/>
      <c r="J4" s="187"/>
      <c r="K4" s="187"/>
      <c r="L4" s="187"/>
      <c r="M4" s="187"/>
      <c r="N4" s="188"/>
    </row>
    <row r="5" spans="1:14" ht="15" customHeight="1" thickTop="1" x14ac:dyDescent="0.3">
      <c r="B5" s="145"/>
      <c r="C5" s="144"/>
      <c r="D5" s="144"/>
      <c r="E5" s="144"/>
      <c r="F5" s="144"/>
      <c r="G5" s="144"/>
      <c r="H5" s="144"/>
      <c r="I5" s="144"/>
      <c r="J5" s="144"/>
      <c r="K5" s="144"/>
      <c r="L5" s="144"/>
    </row>
    <row r="6" spans="1:14" ht="15" customHeight="1" x14ac:dyDescent="0.3">
      <c r="B6" s="145"/>
      <c r="C6" s="144"/>
      <c r="D6" s="144"/>
      <c r="E6" s="144"/>
      <c r="F6" s="144"/>
      <c r="G6" s="144"/>
      <c r="H6" s="144"/>
      <c r="I6" s="144"/>
      <c r="J6" s="144"/>
      <c r="K6" s="144"/>
      <c r="L6" s="144"/>
    </row>
    <row r="7" spans="1:14" ht="15" customHeight="1" x14ac:dyDescent="0.3">
      <c r="B7" s="145"/>
      <c r="C7" s="144"/>
      <c r="D7" s="144"/>
      <c r="E7" s="144"/>
      <c r="F7" s="144"/>
      <c r="G7" s="144"/>
      <c r="H7" s="144"/>
      <c r="I7" s="144"/>
      <c r="J7" s="144"/>
      <c r="K7" s="144"/>
      <c r="L7" s="144"/>
    </row>
    <row r="9" spans="1:14" x14ac:dyDescent="0.3">
      <c r="E9" s="143"/>
    </row>
    <row r="10" spans="1:14" x14ac:dyDescent="0.3">
      <c r="C10" s="176" t="s">
        <v>135</v>
      </c>
      <c r="D10" s="177"/>
      <c r="E10" s="142" t="s">
        <v>134</v>
      </c>
    </row>
    <row r="11" spans="1:14" x14ac:dyDescent="0.3">
      <c r="C11" s="176"/>
      <c r="D11" s="177"/>
      <c r="E11" s="142" t="s">
        <v>150</v>
      </c>
    </row>
    <row r="12" spans="1:14" x14ac:dyDescent="0.3">
      <c r="C12" s="176"/>
      <c r="D12" s="177"/>
      <c r="E12" s="142" t="s">
        <v>151</v>
      </c>
    </row>
    <row r="13" spans="1:14" x14ac:dyDescent="0.3">
      <c r="C13" s="176"/>
      <c r="D13" s="177"/>
      <c r="E13" s="142" t="s">
        <v>152</v>
      </c>
    </row>
    <row r="14" spans="1:14" x14ac:dyDescent="0.3">
      <c r="C14" s="176"/>
      <c r="D14" s="177"/>
      <c r="E14" s="142" t="s">
        <v>153</v>
      </c>
    </row>
    <row r="15" spans="1:14" x14ac:dyDescent="0.3">
      <c r="C15" s="176"/>
      <c r="D15" s="177"/>
      <c r="E15" s="142" t="s">
        <v>154</v>
      </c>
    </row>
    <row r="16" spans="1:14" x14ac:dyDescent="0.3">
      <c r="A16" s="141"/>
      <c r="B16" s="141"/>
      <c r="C16" s="141"/>
      <c r="D16" s="141"/>
      <c r="E16" s="141"/>
      <c r="F16" s="141"/>
      <c r="G16" s="141"/>
      <c r="H16" s="141"/>
      <c r="I16" s="141"/>
      <c r="J16" s="141"/>
      <c r="K16" s="141"/>
      <c r="L16" s="141"/>
      <c r="M16" s="141"/>
      <c r="N16" s="141"/>
    </row>
    <row r="17" spans="1:14" x14ac:dyDescent="0.3">
      <c r="A17" s="141"/>
      <c r="B17" s="141"/>
      <c r="C17" s="141"/>
      <c r="D17" s="141"/>
      <c r="E17" s="141"/>
      <c r="F17" s="141"/>
      <c r="G17" s="141"/>
      <c r="H17" s="141"/>
      <c r="I17" s="141"/>
      <c r="J17" s="141"/>
      <c r="K17" s="141"/>
      <c r="L17" s="141"/>
      <c r="M17" s="141"/>
      <c r="N17" s="141"/>
    </row>
    <row r="18" spans="1:14" x14ac:dyDescent="0.3">
      <c r="A18" s="141"/>
      <c r="B18" s="141"/>
      <c r="C18" s="141"/>
      <c r="D18" s="141"/>
      <c r="E18" s="141"/>
      <c r="F18" s="141"/>
      <c r="G18" s="141"/>
      <c r="H18" s="141"/>
      <c r="I18" s="141"/>
      <c r="J18" s="141"/>
      <c r="K18" s="141"/>
      <c r="L18" s="141"/>
      <c r="M18" s="141"/>
      <c r="N18" s="141"/>
    </row>
    <row r="20" spans="1:14" ht="15.75" thickBot="1" x14ac:dyDescent="0.35"/>
    <row r="21" spans="1:14" ht="15.75" thickTop="1" x14ac:dyDescent="0.3">
      <c r="A21" s="140"/>
      <c r="B21" s="140"/>
      <c r="C21" s="140"/>
      <c r="D21" s="140"/>
      <c r="E21" s="140"/>
      <c r="F21" s="140"/>
      <c r="G21" s="140"/>
      <c r="H21" s="140"/>
      <c r="I21" s="140"/>
      <c r="J21" s="140"/>
      <c r="K21" s="140"/>
      <c r="L21" s="140"/>
      <c r="M21" s="140"/>
      <c r="N21" s="140"/>
    </row>
    <row r="22" spans="1:14" x14ac:dyDescent="0.3">
      <c r="D22" s="178" t="s">
        <v>133</v>
      </c>
      <c r="E22" s="178"/>
      <c r="F22" s="178"/>
      <c r="G22" s="178"/>
      <c r="H22" s="178"/>
      <c r="I22" s="178"/>
      <c r="J22" s="178"/>
      <c r="K22" s="178"/>
    </row>
    <row r="23" spans="1:14" x14ac:dyDescent="0.3">
      <c r="D23" s="179" t="s">
        <v>132</v>
      </c>
      <c r="E23" s="179"/>
      <c r="F23" s="179"/>
      <c r="G23" s="179"/>
      <c r="H23" s="179"/>
      <c r="I23" s="179"/>
      <c r="J23" s="179"/>
      <c r="K23" s="179"/>
    </row>
    <row r="24" spans="1:14" x14ac:dyDescent="0.3">
      <c r="D24" s="175" t="s">
        <v>149</v>
      </c>
      <c r="E24" s="175"/>
      <c r="F24" s="175"/>
      <c r="G24" s="175"/>
      <c r="H24" s="175"/>
      <c r="I24" s="175"/>
      <c r="J24" s="175"/>
      <c r="K24" s="175"/>
    </row>
  </sheetData>
  <mergeCells count="7">
    <mergeCell ref="D24:K24"/>
    <mergeCell ref="C10:D15"/>
    <mergeCell ref="D22:K22"/>
    <mergeCell ref="D23:K23"/>
    <mergeCell ref="A2:N2"/>
    <mergeCell ref="A3:N3"/>
    <mergeCell ref="A4:N4"/>
  </mergeCells>
  <hyperlinks>
    <hyperlink ref="E10" location="'1 - INTRO'!A1" display="Worksheet Tab 1 - Introduction"/>
    <hyperlink ref="E11" location="'2 - Plan Score Average'!A1" display="Worksheet Tab 2 - Plan Score Average"/>
    <hyperlink ref="E12" location="'3 - Plan Score by Topic'!A1" display="Worksheet Tab 3 - Plan Score by Topic"/>
    <hyperlink ref="E13" location="'4 - Topic Count and Scores'!A1" display="Worksheet Tab 4 - Topic Count and Scores"/>
    <hyperlink ref="E14" location="'5 - Averages by Program'!A1" display="Worksheet Tab 5 - Averages by Program"/>
    <hyperlink ref="E15" location="'6 - Scores Per Component &amp; Sec'!A1" display="Worksheet Tab 6 - Scores Per Compnent &amp; Section"/>
  </hyperlinks>
  <pageMargins left="0.5" right="0.5" top="0.5" bottom="0.7" header="0.3" footer="0.4"/>
  <pageSetup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zoomScaleNormal="100" workbookViewId="0">
      <selection activeCell="A8" sqref="A8:C8"/>
    </sheetView>
  </sheetViews>
  <sheetFormatPr defaultRowHeight="12.75" x14ac:dyDescent="0.2"/>
  <cols>
    <col min="1" max="1" width="3.7109375" style="146" customWidth="1"/>
    <col min="2" max="2" width="22.28515625" style="146" customWidth="1"/>
    <col min="3" max="3" width="118.5703125" style="146" customWidth="1"/>
    <col min="4" max="4" width="9.140625" style="146" customWidth="1"/>
    <col min="5" max="16384" width="9.140625" style="146"/>
  </cols>
  <sheetData>
    <row r="1" spans="1:4" ht="15" customHeight="1" x14ac:dyDescent="0.3">
      <c r="C1" s="147"/>
    </row>
    <row r="2" spans="1:4" ht="15" customHeight="1" x14ac:dyDescent="0.3">
      <c r="C2" s="148"/>
      <c r="D2" s="147"/>
    </row>
    <row r="3" spans="1:4" ht="15" customHeight="1" x14ac:dyDescent="0.3">
      <c r="C3" s="147"/>
      <c r="D3" s="147"/>
    </row>
    <row r="4" spans="1:4" ht="15" customHeight="1" x14ac:dyDescent="0.3">
      <c r="C4" s="148" t="s">
        <v>138</v>
      </c>
      <c r="D4" s="147"/>
    </row>
    <row r="5" spans="1:4" ht="15" customHeight="1" x14ac:dyDescent="0.3">
      <c r="C5" s="147"/>
      <c r="D5" s="147"/>
    </row>
    <row r="6" spans="1:4" ht="15" customHeight="1" x14ac:dyDescent="0.3">
      <c r="C6" s="148"/>
      <c r="D6" s="147"/>
    </row>
    <row r="7" spans="1:4" ht="13.5" thickBot="1" x14ac:dyDescent="0.25"/>
    <row r="8" spans="1:4" ht="27" customHeight="1" thickTop="1" thickBot="1" x14ac:dyDescent="0.25">
      <c r="A8" s="189" t="s">
        <v>163</v>
      </c>
      <c r="B8" s="190"/>
      <c r="C8" s="191"/>
    </row>
    <row r="9" spans="1:4" s="151" customFormat="1" ht="15" customHeight="1" thickTop="1" x14ac:dyDescent="0.2">
      <c r="A9" s="149"/>
      <c r="B9" s="150"/>
      <c r="C9" s="150"/>
    </row>
    <row r="11" spans="1:4" s="152" customFormat="1" ht="20.100000000000001" customHeight="1" x14ac:dyDescent="0.25">
      <c r="A11" s="192" t="s">
        <v>139</v>
      </c>
      <c r="B11" s="192"/>
      <c r="C11" s="192"/>
    </row>
    <row r="12" spans="1:4" ht="15" x14ac:dyDescent="0.3">
      <c r="A12" s="153"/>
      <c r="B12" s="154" t="s">
        <v>140</v>
      </c>
      <c r="C12" s="155" t="s">
        <v>164</v>
      </c>
    </row>
    <row r="13" spans="1:4" ht="15" x14ac:dyDescent="0.3">
      <c r="A13" s="153"/>
      <c r="B13" s="154" t="s">
        <v>141</v>
      </c>
      <c r="C13" s="156">
        <v>42139</v>
      </c>
    </row>
    <row r="14" spans="1:4" ht="15" x14ac:dyDescent="0.3">
      <c r="A14" s="153"/>
      <c r="B14" s="154" t="s">
        <v>142</v>
      </c>
      <c r="C14" s="174" t="s">
        <v>165</v>
      </c>
    </row>
    <row r="15" spans="1:4" ht="15" x14ac:dyDescent="0.3">
      <c r="A15" s="153"/>
      <c r="B15" s="154" t="s">
        <v>143</v>
      </c>
      <c r="C15" s="157" t="s">
        <v>166</v>
      </c>
    </row>
    <row r="16" spans="1:4" ht="15" x14ac:dyDescent="0.3">
      <c r="A16" s="153"/>
      <c r="B16" s="154" t="s">
        <v>144</v>
      </c>
      <c r="C16" s="155" t="s">
        <v>167</v>
      </c>
    </row>
    <row r="17" spans="1:3" ht="15" x14ac:dyDescent="0.3">
      <c r="A17" s="153"/>
      <c r="B17" s="154" t="s">
        <v>145</v>
      </c>
      <c r="C17" s="158" t="s">
        <v>146</v>
      </c>
    </row>
    <row r="18" spans="1:3" ht="285" x14ac:dyDescent="0.3">
      <c r="A18" s="153"/>
      <c r="B18" s="154" t="s">
        <v>147</v>
      </c>
      <c r="C18" s="157" t="s">
        <v>168</v>
      </c>
    </row>
    <row r="19" spans="1:3" ht="15" x14ac:dyDescent="0.3">
      <c r="A19" s="153"/>
      <c r="B19" s="154" t="s">
        <v>148</v>
      </c>
      <c r="C19" s="157" t="s">
        <v>169</v>
      </c>
    </row>
    <row r="20" spans="1:3" ht="30" x14ac:dyDescent="0.3">
      <c r="A20" s="153"/>
      <c r="B20" s="154" t="s">
        <v>161</v>
      </c>
      <c r="C20" s="173" t="s">
        <v>170</v>
      </c>
    </row>
    <row r="21" spans="1:3" ht="15" x14ac:dyDescent="0.3">
      <c r="A21" s="153"/>
      <c r="B21" s="154"/>
      <c r="C21" s="157"/>
    </row>
    <row r="22" spans="1:3" ht="15" x14ac:dyDescent="0.3">
      <c r="A22" s="153"/>
      <c r="B22" s="154"/>
      <c r="C22" s="157"/>
    </row>
    <row r="23" spans="1:3" s="152" customFormat="1" ht="20.100000000000001" customHeight="1" x14ac:dyDescent="0.25">
      <c r="A23" s="193" t="s">
        <v>159</v>
      </c>
      <c r="B23" s="193"/>
      <c r="C23" s="193"/>
    </row>
    <row r="24" spans="1:3" ht="15" customHeight="1" x14ac:dyDescent="0.3">
      <c r="A24" s="161"/>
      <c r="B24" s="162" t="s">
        <v>2</v>
      </c>
      <c r="C24" s="163" t="s">
        <v>155</v>
      </c>
    </row>
    <row r="25" spans="1:3" ht="15" customHeight="1" x14ac:dyDescent="0.3">
      <c r="A25" s="161"/>
      <c r="B25" s="162" t="s">
        <v>4</v>
      </c>
      <c r="C25" s="163" t="s">
        <v>156</v>
      </c>
    </row>
    <row r="26" spans="1:3" ht="15" customHeight="1" x14ac:dyDescent="0.3">
      <c r="A26" s="161"/>
      <c r="B26" s="162" t="s">
        <v>3</v>
      </c>
      <c r="C26" s="163" t="s">
        <v>157</v>
      </c>
    </row>
    <row r="27" spans="1:3" ht="15" customHeight="1" x14ac:dyDescent="0.3">
      <c r="A27" s="161"/>
      <c r="B27" s="162" t="s">
        <v>160</v>
      </c>
      <c r="C27" s="164" t="s">
        <v>158</v>
      </c>
    </row>
    <row r="28" spans="1:3" ht="15" x14ac:dyDescent="0.3">
      <c r="A28" s="147"/>
      <c r="B28" s="159"/>
      <c r="C28" s="160"/>
    </row>
    <row r="29" spans="1:3" ht="15" x14ac:dyDescent="0.3">
      <c r="A29" s="147"/>
      <c r="B29" s="147"/>
      <c r="C29" s="147"/>
    </row>
    <row r="30" spans="1:3" ht="15" x14ac:dyDescent="0.3">
      <c r="A30" s="147"/>
      <c r="B30" s="147"/>
      <c r="C30" s="147"/>
    </row>
    <row r="31" spans="1:3" ht="15" x14ac:dyDescent="0.3">
      <c r="A31" s="147"/>
      <c r="B31" s="147"/>
      <c r="C31" s="147"/>
    </row>
  </sheetData>
  <mergeCells count="3">
    <mergeCell ref="A8:C8"/>
    <mergeCell ref="A11:C11"/>
    <mergeCell ref="A23:C23"/>
  </mergeCells>
  <hyperlinks>
    <hyperlink ref="C17" r:id="rId1" display="HHSC Quality website - http://www.hhsc.state.tx.us/hhsc_projects/ECI/index.shtml"/>
    <hyperlink ref="C24" r:id="rId2"/>
    <hyperlink ref="C25" r:id="rId3"/>
    <hyperlink ref="C26" r:id="rId4"/>
    <hyperlink ref="C27" r:id="rId5"/>
    <hyperlink ref="C4" r:id="rId6"/>
    <hyperlink ref="C20" r:id="rId7" display="For detailed results regarding 2013 PIPs please read the Summary of Activivities Report Addendum by the external quality review organization. — http://www.hhsc.state.tx.us/reports/2015/EQRO-summary-of-activities-trends-2014.pdf"/>
  </hyperlinks>
  <pageMargins left="0.25" right="0.25" top="0.75" bottom="0.75" header="0.3" footer="0.3"/>
  <pageSetup scale="92" fitToHeight="0" orientation="landscape" r:id="rId8"/>
  <headerFooter>
    <oddFooter>&amp;L&amp;"Gill Sans MT,Italic"&amp;9TEXAS HEALTH AND HUMAN SERVICES COMMISSION
Issue Date: 15 MAY 2015&amp;R&amp;"Gill Sans MT,Italic"&amp;9&amp;A
&amp;P of &amp;N</oddFooter>
  </headerFooter>
  <rowBreaks count="1" manualBreakCount="1">
    <brk id="18" max="2" man="1"/>
  </rowBreaks>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zoomScaleNormal="100" workbookViewId="0">
      <selection sqref="A1:B1"/>
    </sheetView>
  </sheetViews>
  <sheetFormatPr defaultColWidth="8.85546875" defaultRowHeight="15" x14ac:dyDescent="0.25"/>
  <cols>
    <col min="1" max="1" width="32.140625" style="5" customWidth="1"/>
    <col min="2" max="2" width="20.85546875" style="37" customWidth="1"/>
    <col min="3" max="16" width="34.28515625" customWidth="1"/>
  </cols>
  <sheetData>
    <row r="1" spans="1:2" ht="21" customHeight="1" thickBot="1" x14ac:dyDescent="0.3">
      <c r="A1" s="194" t="s">
        <v>80</v>
      </c>
      <c r="B1" s="195"/>
    </row>
    <row r="2" spans="1:2" ht="31.5" customHeight="1" thickBot="1" x14ac:dyDescent="0.3">
      <c r="A2" s="165" t="s">
        <v>6</v>
      </c>
      <c r="B2" s="166" t="s">
        <v>81</v>
      </c>
    </row>
    <row r="3" spans="1:2" ht="15.75" x14ac:dyDescent="0.25">
      <c r="A3" s="167" t="s">
        <v>7</v>
      </c>
      <c r="B3" s="168">
        <f>AVERAGEIF('3 - Plan Score by Topic'!A3:A137,"Aetna",'3 - Plan Score by Topic'!D3:D137)</f>
        <v>56.416666666666664</v>
      </c>
    </row>
    <row r="4" spans="1:2" ht="15.75" x14ac:dyDescent="0.25">
      <c r="A4" s="169" t="s">
        <v>8</v>
      </c>
      <c r="B4" s="170">
        <f>AVERAGEIF('3 - Plan Score by Topic'!A3:A137,"Amerigroup",'3 - Plan Score by Topic'!D3:D137)</f>
        <v>90.266666666666666</v>
      </c>
    </row>
    <row r="5" spans="1:2" ht="15.75" x14ac:dyDescent="0.25">
      <c r="A5" s="169" t="s">
        <v>9</v>
      </c>
      <c r="B5" s="170">
        <f>AVERAGEIF('3 - Plan Score by Topic'!A3:A137,"BCBSTX",'3 - Plan Score by Topic'!D3:D137)</f>
        <v>72.983333333333334</v>
      </c>
    </row>
    <row r="6" spans="1:2" ht="15.75" x14ac:dyDescent="0.25">
      <c r="A6" s="169" t="s">
        <v>78</v>
      </c>
      <c r="B6" s="170">
        <f>AVERAGEIF('3 - Plan Score by Topic'!A3:A137,"CHRISTUS",'3 - Plan Score by Topic'!D3:D137)</f>
        <v>53.15</v>
      </c>
    </row>
    <row r="7" spans="1:2" ht="15.75" x14ac:dyDescent="0.25">
      <c r="A7" s="169" t="s">
        <v>10</v>
      </c>
      <c r="B7" s="170">
        <f>AVERAGEIF('3 - Plan Score by Topic'!A3:A137,"Community First",'3 - Plan Score by Topic'!D3:D137)</f>
        <v>67.566666666666663</v>
      </c>
    </row>
    <row r="8" spans="1:2" ht="15" customHeight="1" x14ac:dyDescent="0.25">
      <c r="A8" s="169" t="s">
        <v>11</v>
      </c>
      <c r="B8" s="170">
        <f>AVERAGEIF('3 - Plan Score by Topic'!A3:A137,"Community Health Choice",'3 - Plan Score by Topic'!D3:D137)</f>
        <v>71.8</v>
      </c>
    </row>
    <row r="9" spans="1:2" ht="15.75" x14ac:dyDescent="0.25">
      <c r="A9" s="169" t="s">
        <v>12</v>
      </c>
      <c r="B9" s="170">
        <f>AVERAGEIF('3 - Plan Score by Topic'!A3:A137,"Cook Children's",'3 - Plan Score by Topic'!D3:D137)</f>
        <v>72.316666666666663</v>
      </c>
    </row>
    <row r="10" spans="1:2" ht="15.75" x14ac:dyDescent="0.25">
      <c r="A10" s="169" t="s">
        <v>13</v>
      </c>
      <c r="B10" s="170">
        <f>AVERAGEIF('3 - Plan Score by Topic'!A3:A137,"DentaQuest",'3 - Plan Score by Topic'!D3:D137)</f>
        <v>95.8</v>
      </c>
    </row>
    <row r="11" spans="1:2" ht="15.75" x14ac:dyDescent="0.25">
      <c r="A11" s="169" t="s">
        <v>14</v>
      </c>
      <c r="B11" s="170">
        <f>AVERAGEIF('3 - Plan Score by Topic'!A3:A137,"Driscoll",'3 - Plan Score by Topic'!D3:D137)</f>
        <v>79.899999999999991</v>
      </c>
    </row>
    <row r="12" spans="1:2" ht="15.75" x14ac:dyDescent="0.25">
      <c r="A12" s="169" t="s">
        <v>15</v>
      </c>
      <c r="B12" s="170">
        <f>AVERAGEIF('3 - Plan Score by Topic'!A3:A137,"El Paso First",'3 - Plan Score by Topic'!D3:D137)</f>
        <v>82.433333333333337</v>
      </c>
    </row>
    <row r="13" spans="1:2" ht="15.75" x14ac:dyDescent="0.25">
      <c r="A13" s="169" t="s">
        <v>16</v>
      </c>
      <c r="B13" s="170">
        <f>AVERAGEIF('3 - Plan Score by Topic'!A3:A137,"FirstCare",'3 - Plan Score by Topic'!D3:D137)</f>
        <v>82.366666666666674</v>
      </c>
    </row>
    <row r="14" spans="1:2" ht="15.75" x14ac:dyDescent="0.25">
      <c r="A14" s="169" t="s">
        <v>17</v>
      </c>
      <c r="B14" s="170">
        <f>AVERAGEIF('3 - Plan Score by Topic'!A3:A137,"HealthSpring",'3 - Plan Score by Topic'!D3:D137)</f>
        <v>80.2</v>
      </c>
    </row>
    <row r="15" spans="1:2" ht="15.75" x14ac:dyDescent="0.25">
      <c r="A15" s="169" t="s">
        <v>94</v>
      </c>
      <c r="B15" s="170">
        <f>AVERAGEIF('3 - Plan Score by Topic'!A3:A137,"MCNA Dental",'3 - Plan Score by Topic'!D3:D137)</f>
        <v>87.5</v>
      </c>
    </row>
    <row r="16" spans="1:2" ht="15.75" x14ac:dyDescent="0.25">
      <c r="A16" s="169" t="s">
        <v>18</v>
      </c>
      <c r="B16" s="170">
        <f>AVERAGEIF('3 - Plan Score by Topic'!A3:A137,"Molina",'3 - Plan Score by Topic'!D3:D137)</f>
        <v>63.344444444444449</v>
      </c>
    </row>
    <row r="17" spans="1:2" ht="15.75" x14ac:dyDescent="0.25">
      <c r="A17" s="169" t="s">
        <v>19</v>
      </c>
      <c r="B17" s="170">
        <f>AVERAGEIF('3 - Plan Score by Topic'!A3:A137,"Parkland",'3 - Plan Score by Topic'!D3:D137)</f>
        <v>56.949999999999996</v>
      </c>
    </row>
    <row r="18" spans="1:2" ht="15.75" x14ac:dyDescent="0.25">
      <c r="A18" s="169" t="s">
        <v>95</v>
      </c>
      <c r="B18" s="170">
        <f>AVERAGEIF('3 - Plan Score by Topic'!A3:A137,"Scott &amp; White",'3 - Plan Score by Topic'!D3:D137)</f>
        <v>70.933333333333337</v>
      </c>
    </row>
    <row r="19" spans="1:2" ht="15.75" x14ac:dyDescent="0.25">
      <c r="A19" s="169" t="s">
        <v>20</v>
      </c>
      <c r="B19" s="170">
        <f>AVERAGEIF('3 - Plan Score by Topic'!A3:A137,"Sendero",'3 - Plan Score by Topic'!D3:D137)</f>
        <v>21.733333333333334</v>
      </c>
    </row>
    <row r="20" spans="1:2" ht="15.75" x14ac:dyDescent="0.25">
      <c r="A20" s="169" t="s">
        <v>21</v>
      </c>
      <c r="B20" s="170">
        <f>AVERAGEIF('3 - Plan Score by Topic'!A3:A137,"Seton",'3 - Plan Score by Topic'!D3:D137)</f>
        <v>84.6</v>
      </c>
    </row>
    <row r="21" spans="1:2" ht="15.75" x14ac:dyDescent="0.25">
      <c r="A21" s="169" t="s">
        <v>22</v>
      </c>
      <c r="B21" s="170">
        <f>AVERAGEIF('3 - Plan Score by Topic'!A3:A137,"Superior",'3 - Plan Score by Topic'!D3:D137)</f>
        <v>85.991666666666674</v>
      </c>
    </row>
    <row r="22" spans="1:2" ht="15.75" x14ac:dyDescent="0.25">
      <c r="A22" s="169" t="s">
        <v>23</v>
      </c>
      <c r="B22" s="170">
        <f>AVERAGEIF('3 - Plan Score by Topic'!A3:A137,"Texas Children's",'3 - Plan Score by Topic'!D3:D137)</f>
        <v>93.983333333333348</v>
      </c>
    </row>
    <row r="23" spans="1:2" s="28" customFormat="1" ht="16.5" thickBot="1" x14ac:dyDescent="0.3">
      <c r="A23" s="171" t="s">
        <v>24</v>
      </c>
      <c r="B23" s="172">
        <f>AVERAGEIF('3 - Plan Score by Topic'!A3:A137,"UnitedHealthcare",'3 - Plan Score by Topic'!D3:D137)</f>
        <v>81.844444444444434</v>
      </c>
    </row>
    <row r="24" spans="1:2" s="28" customFormat="1" x14ac:dyDescent="0.25"/>
  </sheetData>
  <mergeCells count="1">
    <mergeCell ref="A1:B1"/>
  </mergeCells>
  <pageMargins left="0.25" right="0.25" top="0.75" bottom="0.75" header="0.3" footer="0.3"/>
  <pageSetup scale="70" orientation="landscape" r:id="rId1"/>
  <headerFooter>
    <oddFooter>&amp;L&amp;"Gill Sans MT,Italic"&amp;9TEXAS HEALTH AND HUMAN SERVICES COMMISSION
Issue Date: 15 MAY 2015&amp;R&amp;"Gill Sans MT,Italic"&amp;9&amp;A
&amp;P of &amp;N</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8"/>
  <sheetViews>
    <sheetView zoomScaleNormal="100" workbookViewId="0">
      <pane ySplit="2" topLeftCell="A3" activePane="bottomLeft" state="frozen"/>
      <selection pane="bottomLeft" sqref="A1:D1"/>
    </sheetView>
  </sheetViews>
  <sheetFormatPr defaultColWidth="8.85546875" defaultRowHeight="15" x14ac:dyDescent="0.25"/>
  <cols>
    <col min="1" max="1" width="34.7109375" customWidth="1"/>
    <col min="2" max="2" width="19.7109375" customWidth="1"/>
    <col min="3" max="3" width="45.28515625" customWidth="1"/>
    <col min="4" max="4" width="19.7109375" style="23" customWidth="1"/>
    <col min="5" max="12" width="17.7109375" customWidth="1"/>
  </cols>
  <sheetData>
    <row r="1" spans="1:6" s="3" customFormat="1" ht="21" customHeight="1" thickBot="1" x14ac:dyDescent="0.3">
      <c r="A1" s="194" t="s">
        <v>82</v>
      </c>
      <c r="B1" s="196"/>
      <c r="C1" s="196"/>
      <c r="D1" s="195"/>
    </row>
    <row r="2" spans="1:6" ht="15" customHeight="1" thickBot="1" x14ac:dyDescent="0.3">
      <c r="A2" s="7" t="s">
        <v>6</v>
      </c>
      <c r="B2" s="9" t="s">
        <v>0</v>
      </c>
      <c r="C2" s="13" t="s">
        <v>1</v>
      </c>
      <c r="D2" s="8" t="s">
        <v>48</v>
      </c>
    </row>
    <row r="3" spans="1:6" s="28" customFormat="1" ht="15.75" x14ac:dyDescent="0.25">
      <c r="A3" s="29" t="s">
        <v>29</v>
      </c>
      <c r="B3" s="10" t="s">
        <v>3</v>
      </c>
      <c r="C3" s="15" t="s">
        <v>58</v>
      </c>
      <c r="D3" s="17">
        <v>53.1</v>
      </c>
      <c r="F3" s="23"/>
    </row>
    <row r="4" spans="1:6" ht="15.75" x14ac:dyDescent="0.25">
      <c r="A4" s="60" t="s">
        <v>29</v>
      </c>
      <c r="B4" s="10" t="s">
        <v>3</v>
      </c>
      <c r="C4" s="38" t="s">
        <v>53</v>
      </c>
      <c r="D4" s="17">
        <v>54.2</v>
      </c>
      <c r="E4" s="28"/>
    </row>
    <row r="5" spans="1:6" ht="15.75" x14ac:dyDescent="0.25">
      <c r="A5" s="60" t="s">
        <v>29</v>
      </c>
      <c r="B5" s="11" t="s">
        <v>3</v>
      </c>
      <c r="C5" s="15" t="s">
        <v>71</v>
      </c>
      <c r="D5" s="18">
        <v>63.5</v>
      </c>
      <c r="E5" s="23"/>
    </row>
    <row r="6" spans="1:6" ht="15.75" x14ac:dyDescent="0.25">
      <c r="A6" s="60" t="s">
        <v>29</v>
      </c>
      <c r="B6" s="11" t="s">
        <v>2</v>
      </c>
      <c r="C6" s="15" t="s">
        <v>51</v>
      </c>
      <c r="D6" s="18">
        <v>50</v>
      </c>
      <c r="E6" s="23"/>
    </row>
    <row r="7" spans="1:6" ht="15.75" x14ac:dyDescent="0.25">
      <c r="A7" s="60" t="s">
        <v>29</v>
      </c>
      <c r="B7" s="11" t="s">
        <v>2</v>
      </c>
      <c r="C7" s="38" t="s">
        <v>53</v>
      </c>
      <c r="D7" s="18">
        <v>54.2</v>
      </c>
      <c r="E7" s="28"/>
    </row>
    <row r="8" spans="1:6" ht="15.75" x14ac:dyDescent="0.25">
      <c r="A8" s="60" t="s">
        <v>29</v>
      </c>
      <c r="B8" s="11" t="s">
        <v>2</v>
      </c>
      <c r="C8" s="15" t="s">
        <v>71</v>
      </c>
      <c r="D8" s="18">
        <v>63.5</v>
      </c>
      <c r="E8" s="23"/>
      <c r="F8" s="21"/>
    </row>
    <row r="9" spans="1:6" ht="15.75" x14ac:dyDescent="0.25">
      <c r="A9" s="30" t="s">
        <v>30</v>
      </c>
      <c r="B9" s="10" t="s">
        <v>3</v>
      </c>
      <c r="C9" s="15" t="s">
        <v>71</v>
      </c>
      <c r="D9" s="18">
        <v>92.7</v>
      </c>
      <c r="E9" s="28"/>
      <c r="F9" s="21"/>
    </row>
    <row r="10" spans="1:6" ht="15.75" x14ac:dyDescent="0.25">
      <c r="A10" s="30" t="s">
        <v>30</v>
      </c>
      <c r="B10" s="10" t="s">
        <v>3</v>
      </c>
      <c r="C10" s="67" t="s">
        <v>56</v>
      </c>
      <c r="D10" s="17">
        <v>96.4</v>
      </c>
      <c r="E10" s="28"/>
      <c r="F10" s="22"/>
    </row>
    <row r="11" spans="1:6" ht="15.75" x14ac:dyDescent="0.25">
      <c r="A11" s="30" t="s">
        <v>30</v>
      </c>
      <c r="B11" s="11" t="s">
        <v>3</v>
      </c>
      <c r="C11" s="15" t="s">
        <v>53</v>
      </c>
      <c r="D11" s="18">
        <v>97.9</v>
      </c>
      <c r="E11" s="28"/>
      <c r="F11" s="22"/>
    </row>
    <row r="12" spans="1:6" ht="15.75" x14ac:dyDescent="0.25">
      <c r="A12" s="30" t="s">
        <v>30</v>
      </c>
      <c r="B12" s="11" t="s">
        <v>2</v>
      </c>
      <c r="C12" s="38" t="s">
        <v>50</v>
      </c>
      <c r="D12" s="18">
        <v>79</v>
      </c>
      <c r="E12" s="28"/>
      <c r="F12" s="22"/>
    </row>
    <row r="13" spans="1:6" ht="15.75" x14ac:dyDescent="0.25">
      <c r="A13" s="30" t="s">
        <v>30</v>
      </c>
      <c r="B13" s="11" t="s">
        <v>2</v>
      </c>
      <c r="C13" s="15" t="s">
        <v>52</v>
      </c>
      <c r="D13" s="18">
        <v>94.8</v>
      </c>
      <c r="E13" s="28"/>
      <c r="F13" s="22"/>
    </row>
    <row r="14" spans="1:6" ht="15.75" x14ac:dyDescent="0.25">
      <c r="A14" s="30" t="s">
        <v>30</v>
      </c>
      <c r="B14" s="11" t="s">
        <v>2</v>
      </c>
      <c r="C14" s="15" t="s">
        <v>53</v>
      </c>
      <c r="D14" s="18">
        <v>97.9</v>
      </c>
      <c r="E14" s="28"/>
      <c r="F14" s="22"/>
    </row>
    <row r="15" spans="1:6" ht="15.75" x14ac:dyDescent="0.25">
      <c r="A15" s="30" t="s">
        <v>30</v>
      </c>
      <c r="B15" s="11" t="s">
        <v>4</v>
      </c>
      <c r="C15" s="15" t="s">
        <v>61</v>
      </c>
      <c r="D15" s="18">
        <v>76</v>
      </c>
      <c r="E15" s="28"/>
      <c r="F15" s="22"/>
    </row>
    <row r="16" spans="1:6" ht="15.75" x14ac:dyDescent="0.25">
      <c r="A16" s="30" t="s">
        <v>30</v>
      </c>
      <c r="B16" s="11" t="s">
        <v>4</v>
      </c>
      <c r="C16" s="15" t="s">
        <v>91</v>
      </c>
      <c r="D16" s="18">
        <v>81.3</v>
      </c>
      <c r="E16" s="28"/>
      <c r="F16" s="22"/>
    </row>
    <row r="17" spans="1:6" ht="15.75" x14ac:dyDescent="0.25">
      <c r="A17" s="30" t="s">
        <v>30</v>
      </c>
      <c r="B17" s="11" t="s">
        <v>4</v>
      </c>
      <c r="C17" s="15" t="s">
        <v>54</v>
      </c>
      <c r="D17" s="18">
        <v>96.4</v>
      </c>
      <c r="E17" s="28"/>
      <c r="F17" s="22"/>
    </row>
    <row r="18" spans="1:6" ht="15.75" x14ac:dyDescent="0.25">
      <c r="A18" s="30" t="s">
        <v>33</v>
      </c>
      <c r="B18" s="10" t="s">
        <v>3</v>
      </c>
      <c r="C18" s="15" t="s">
        <v>53</v>
      </c>
      <c r="D18" s="18">
        <v>66.7</v>
      </c>
      <c r="E18" s="28"/>
      <c r="F18" s="21"/>
    </row>
    <row r="19" spans="1:6" ht="15.75" x14ac:dyDescent="0.25">
      <c r="A19" s="30" t="s">
        <v>33</v>
      </c>
      <c r="B19" s="10" t="s">
        <v>3</v>
      </c>
      <c r="C19" s="15" t="s">
        <v>71</v>
      </c>
      <c r="D19" s="18">
        <v>67.900000000000006</v>
      </c>
      <c r="E19" s="28"/>
    </row>
    <row r="20" spans="1:6" ht="15.75" x14ac:dyDescent="0.25">
      <c r="A20" s="30" t="s">
        <v>33</v>
      </c>
      <c r="B20" s="11" t="s">
        <v>3</v>
      </c>
      <c r="C20" s="15" t="s">
        <v>56</v>
      </c>
      <c r="D20" s="18">
        <v>78.099999999999994</v>
      </c>
      <c r="E20" s="28"/>
      <c r="F20" s="23"/>
    </row>
    <row r="21" spans="1:6" ht="15.75" x14ac:dyDescent="0.25">
      <c r="A21" s="30" t="s">
        <v>33</v>
      </c>
      <c r="B21" s="11" t="s">
        <v>2</v>
      </c>
      <c r="C21" s="15" t="s">
        <v>71</v>
      </c>
      <c r="D21" s="18">
        <v>67.900000000000006</v>
      </c>
      <c r="E21" s="28"/>
    </row>
    <row r="22" spans="1:6" ht="15.75" x14ac:dyDescent="0.25">
      <c r="A22" s="30" t="s">
        <v>33</v>
      </c>
      <c r="B22" s="11" t="s">
        <v>2</v>
      </c>
      <c r="C22" s="15" t="s">
        <v>53</v>
      </c>
      <c r="D22" s="18">
        <v>72.900000000000006</v>
      </c>
      <c r="E22" s="28"/>
    </row>
    <row r="23" spans="1:6" ht="15.75" x14ac:dyDescent="0.25">
      <c r="A23" s="30" t="s">
        <v>33</v>
      </c>
      <c r="B23" s="11" t="s">
        <v>2</v>
      </c>
      <c r="C23" s="15" t="s">
        <v>72</v>
      </c>
      <c r="D23" s="18">
        <v>84.4</v>
      </c>
      <c r="E23" s="28"/>
    </row>
    <row r="24" spans="1:6" ht="15.75" x14ac:dyDescent="0.25">
      <c r="A24" s="30" t="s">
        <v>62</v>
      </c>
      <c r="B24" s="10" t="s">
        <v>3</v>
      </c>
      <c r="C24" s="15" t="s">
        <v>58</v>
      </c>
      <c r="D24" s="18">
        <v>41.7</v>
      </c>
      <c r="E24" s="28"/>
    </row>
    <row r="25" spans="1:6" ht="15.75" x14ac:dyDescent="0.25">
      <c r="A25" s="30" t="s">
        <v>62</v>
      </c>
      <c r="B25" s="10" t="s">
        <v>3</v>
      </c>
      <c r="C25" s="15" t="s">
        <v>71</v>
      </c>
      <c r="D25" s="18">
        <v>47.9</v>
      </c>
      <c r="E25" s="28"/>
    </row>
    <row r="26" spans="1:6" ht="15.75" x14ac:dyDescent="0.25">
      <c r="A26" s="30" t="s">
        <v>62</v>
      </c>
      <c r="B26" s="11" t="s">
        <v>3</v>
      </c>
      <c r="C26" s="38" t="s">
        <v>53</v>
      </c>
      <c r="D26" s="18">
        <v>68.8</v>
      </c>
      <c r="E26" s="28"/>
    </row>
    <row r="27" spans="1:6" ht="15.75" x14ac:dyDescent="0.25">
      <c r="A27" s="30" t="s">
        <v>62</v>
      </c>
      <c r="B27" s="11" t="s">
        <v>2</v>
      </c>
      <c r="C27" s="15" t="s">
        <v>51</v>
      </c>
      <c r="D27" s="18">
        <v>43.8</v>
      </c>
      <c r="E27" s="28"/>
      <c r="F27" s="23"/>
    </row>
    <row r="28" spans="1:6" ht="15.75" x14ac:dyDescent="0.25">
      <c r="A28" s="30" t="s">
        <v>62</v>
      </c>
      <c r="B28" s="11" t="s">
        <v>2</v>
      </c>
      <c r="C28" s="15" t="s">
        <v>71</v>
      </c>
      <c r="D28" s="18">
        <v>47.9</v>
      </c>
      <c r="E28" s="28"/>
    </row>
    <row r="29" spans="1:6" ht="15.75" x14ac:dyDescent="0.25">
      <c r="A29" s="30" t="s">
        <v>62</v>
      </c>
      <c r="B29" s="11" t="s">
        <v>2</v>
      </c>
      <c r="C29" s="38" t="s">
        <v>53</v>
      </c>
      <c r="D29" s="18">
        <v>68.8</v>
      </c>
      <c r="E29" s="28"/>
    </row>
    <row r="30" spans="1:6" ht="15.75" x14ac:dyDescent="0.25">
      <c r="A30" s="30" t="s">
        <v>63</v>
      </c>
      <c r="B30" s="10" t="s">
        <v>3</v>
      </c>
      <c r="C30" s="15" t="s">
        <v>72</v>
      </c>
      <c r="D30" s="18">
        <v>41.7</v>
      </c>
      <c r="E30" s="28"/>
    </row>
    <row r="31" spans="1:6" ht="15.75" x14ac:dyDescent="0.25">
      <c r="A31" s="30" t="s">
        <v>63</v>
      </c>
      <c r="B31" s="10" t="s">
        <v>3</v>
      </c>
      <c r="C31" s="15" t="s">
        <v>58</v>
      </c>
      <c r="D31" s="18">
        <v>84.5</v>
      </c>
      <c r="E31" s="28"/>
      <c r="F31" s="23"/>
    </row>
    <row r="32" spans="1:6" ht="15.75" x14ac:dyDescent="0.25">
      <c r="A32" s="30" t="s">
        <v>63</v>
      </c>
      <c r="B32" s="11" t="s">
        <v>3</v>
      </c>
      <c r="C32" s="15" t="s">
        <v>50</v>
      </c>
      <c r="D32" s="18">
        <v>95.2</v>
      </c>
      <c r="E32" s="28"/>
    </row>
    <row r="33" spans="1:6" ht="15.75" x14ac:dyDescent="0.25">
      <c r="A33" s="30" t="s">
        <v>63</v>
      </c>
      <c r="B33" s="11" t="s">
        <v>2</v>
      </c>
      <c r="C33" s="15" t="s">
        <v>72</v>
      </c>
      <c r="D33" s="18">
        <v>41.7</v>
      </c>
      <c r="E33" s="28"/>
    </row>
    <row r="34" spans="1:6" ht="15.75" x14ac:dyDescent="0.25">
      <c r="A34" s="30" t="s">
        <v>63</v>
      </c>
      <c r="B34" s="11" t="s">
        <v>2</v>
      </c>
      <c r="C34" s="15" t="s">
        <v>77</v>
      </c>
      <c r="D34" s="18">
        <v>61.9</v>
      </c>
      <c r="E34" s="28"/>
    </row>
    <row r="35" spans="1:6" ht="15.75" x14ac:dyDescent="0.25">
      <c r="A35" s="30" t="s">
        <v>63</v>
      </c>
      <c r="B35" s="11" t="s">
        <v>2</v>
      </c>
      <c r="C35" s="15" t="s">
        <v>58</v>
      </c>
      <c r="D35" s="18">
        <v>80.400000000000006</v>
      </c>
      <c r="E35" s="28"/>
    </row>
    <row r="36" spans="1:6" ht="15.75" x14ac:dyDescent="0.25">
      <c r="A36" s="30" t="s">
        <v>37</v>
      </c>
      <c r="B36" s="10" t="s">
        <v>3</v>
      </c>
      <c r="C36" s="15" t="s">
        <v>53</v>
      </c>
      <c r="D36" s="18">
        <v>74.099999999999994</v>
      </c>
      <c r="E36" s="28"/>
    </row>
    <row r="37" spans="1:6" s="28" customFormat="1" ht="15.75" x14ac:dyDescent="0.25">
      <c r="A37" s="30" t="s">
        <v>37</v>
      </c>
      <c r="B37" s="10" t="s">
        <v>3</v>
      </c>
      <c r="C37" s="15" t="s">
        <v>55</v>
      </c>
      <c r="D37" s="18">
        <v>75</v>
      </c>
    </row>
    <row r="38" spans="1:6" s="28" customFormat="1" ht="15.75" x14ac:dyDescent="0.25">
      <c r="A38" s="30" t="s">
        <v>37</v>
      </c>
      <c r="B38" s="11" t="s">
        <v>3</v>
      </c>
      <c r="C38" s="15" t="s">
        <v>52</v>
      </c>
      <c r="D38" s="18">
        <v>78.599999999999994</v>
      </c>
    </row>
    <row r="39" spans="1:6" s="28" customFormat="1" ht="15.75" x14ac:dyDescent="0.25">
      <c r="A39" s="30" t="s">
        <v>37</v>
      </c>
      <c r="B39" s="11" t="s">
        <v>2</v>
      </c>
      <c r="C39" s="15" t="s">
        <v>50</v>
      </c>
      <c r="D39" s="18">
        <v>50.4</v>
      </c>
    </row>
    <row r="40" spans="1:6" s="28" customFormat="1" ht="15.75" x14ac:dyDescent="0.25">
      <c r="A40" s="30" t="s">
        <v>37</v>
      </c>
      <c r="B40" s="11" t="s">
        <v>2</v>
      </c>
      <c r="C40" s="15" t="s">
        <v>53</v>
      </c>
      <c r="D40" s="18">
        <v>74.099999999999994</v>
      </c>
    </row>
    <row r="41" spans="1:6" s="28" customFormat="1" ht="15.75" x14ac:dyDescent="0.25">
      <c r="A41" s="30" t="s">
        <v>37</v>
      </c>
      <c r="B41" s="11" t="s">
        <v>2</v>
      </c>
      <c r="C41" s="15" t="s">
        <v>52</v>
      </c>
      <c r="D41" s="18">
        <v>78.599999999999994</v>
      </c>
      <c r="F41" s="23"/>
    </row>
    <row r="42" spans="1:6" s="28" customFormat="1" ht="15.75" x14ac:dyDescent="0.25">
      <c r="A42" s="30" t="s">
        <v>31</v>
      </c>
      <c r="B42" s="10" t="s">
        <v>3</v>
      </c>
      <c r="C42" s="15" t="s">
        <v>53</v>
      </c>
      <c r="D42" s="18">
        <v>57.6</v>
      </c>
    </row>
    <row r="43" spans="1:6" ht="15.75" x14ac:dyDescent="0.25">
      <c r="A43" s="30" t="s">
        <v>31</v>
      </c>
      <c r="B43" s="10" t="s">
        <v>3</v>
      </c>
      <c r="C43" s="15" t="s">
        <v>50</v>
      </c>
      <c r="D43" s="18">
        <v>82.1</v>
      </c>
      <c r="E43" s="28"/>
      <c r="F43" s="23"/>
    </row>
    <row r="44" spans="1:6" s="28" customFormat="1" ht="15.75" x14ac:dyDescent="0.25">
      <c r="A44" s="30" t="s">
        <v>31</v>
      </c>
      <c r="B44" s="11" t="s">
        <v>3</v>
      </c>
      <c r="C44" s="15" t="s">
        <v>72</v>
      </c>
      <c r="D44" s="18">
        <v>83.5</v>
      </c>
    </row>
    <row r="45" spans="1:6" s="28" customFormat="1" ht="15.75" x14ac:dyDescent="0.25">
      <c r="A45" s="30" t="s">
        <v>31</v>
      </c>
      <c r="B45" s="11" t="s">
        <v>2</v>
      </c>
      <c r="C45" s="15" t="s">
        <v>53</v>
      </c>
      <c r="D45" s="18">
        <v>57.6</v>
      </c>
    </row>
    <row r="46" spans="1:6" ht="15.75" x14ac:dyDescent="0.25">
      <c r="A46" s="30" t="s">
        <v>31</v>
      </c>
      <c r="B46" s="11" t="s">
        <v>2</v>
      </c>
      <c r="C46" s="15" t="s">
        <v>50</v>
      </c>
      <c r="D46" s="18">
        <v>69.599999999999994</v>
      </c>
      <c r="E46" s="28"/>
    </row>
    <row r="47" spans="1:6" ht="15.75" x14ac:dyDescent="0.25">
      <c r="A47" s="30" t="s">
        <v>31</v>
      </c>
      <c r="B47" s="11" t="s">
        <v>2</v>
      </c>
      <c r="C47" s="15" t="s">
        <v>72</v>
      </c>
      <c r="D47" s="18">
        <v>83.5</v>
      </c>
      <c r="E47" s="28"/>
    </row>
    <row r="48" spans="1:6" s="28" customFormat="1" ht="15.75" x14ac:dyDescent="0.25">
      <c r="A48" s="30" t="s">
        <v>64</v>
      </c>
      <c r="B48" s="11" t="s">
        <v>47</v>
      </c>
      <c r="C48" s="15" t="s">
        <v>85</v>
      </c>
      <c r="D48" s="18">
        <v>95.8</v>
      </c>
    </row>
    <row r="49" spans="1:7" s="28" customFormat="1" ht="15.75" x14ac:dyDescent="0.25">
      <c r="A49" s="30" t="s">
        <v>64</v>
      </c>
      <c r="B49" s="11" t="s">
        <v>47</v>
      </c>
      <c r="C49" s="15" t="s">
        <v>84</v>
      </c>
      <c r="D49" s="18">
        <v>95.8</v>
      </c>
    </row>
    <row r="50" spans="1:7" s="28" customFormat="1" ht="15.75" x14ac:dyDescent="0.25">
      <c r="A50" s="30" t="s">
        <v>64</v>
      </c>
      <c r="B50" s="11" t="s">
        <v>47</v>
      </c>
      <c r="C50" s="15" t="s">
        <v>86</v>
      </c>
      <c r="D50" s="18">
        <v>95.8</v>
      </c>
    </row>
    <row r="51" spans="1:7" s="28" customFormat="1" ht="15.75" x14ac:dyDescent="0.25">
      <c r="A51" s="30" t="s">
        <v>64</v>
      </c>
      <c r="B51" s="11" t="s">
        <v>46</v>
      </c>
      <c r="C51" s="15" t="s">
        <v>85</v>
      </c>
      <c r="D51" s="18">
        <v>95.8</v>
      </c>
    </row>
    <row r="52" spans="1:7" s="28" customFormat="1" ht="15.75" x14ac:dyDescent="0.25">
      <c r="A52" s="30" t="s">
        <v>64</v>
      </c>
      <c r="B52" s="11" t="s">
        <v>46</v>
      </c>
      <c r="C52" s="15" t="s">
        <v>84</v>
      </c>
      <c r="D52" s="18">
        <v>95.8</v>
      </c>
    </row>
    <row r="53" spans="1:7" s="28" customFormat="1" ht="15.75" x14ac:dyDescent="0.25">
      <c r="A53" s="30" t="s">
        <v>64</v>
      </c>
      <c r="B53" s="11" t="s">
        <v>46</v>
      </c>
      <c r="C53" s="15" t="s">
        <v>86</v>
      </c>
      <c r="D53" s="18">
        <v>95.8</v>
      </c>
    </row>
    <row r="54" spans="1:7" s="28" customFormat="1" ht="15.75" x14ac:dyDescent="0.25">
      <c r="A54" s="30" t="s">
        <v>36</v>
      </c>
      <c r="B54" s="10" t="s">
        <v>3</v>
      </c>
      <c r="C54" s="15" t="s">
        <v>56</v>
      </c>
      <c r="D54" s="18">
        <v>74.099999999999994</v>
      </c>
    </row>
    <row r="55" spans="1:7" s="28" customFormat="1" ht="15.75" x14ac:dyDescent="0.25">
      <c r="A55" s="30" t="s">
        <v>36</v>
      </c>
      <c r="B55" s="10" t="s">
        <v>3</v>
      </c>
      <c r="C55" s="15" t="s">
        <v>73</v>
      </c>
      <c r="D55" s="18">
        <v>83.9</v>
      </c>
    </row>
    <row r="56" spans="1:7" s="28" customFormat="1" ht="15.75" x14ac:dyDescent="0.25">
      <c r="A56" s="30" t="s">
        <v>36</v>
      </c>
      <c r="B56" s="11" t="s">
        <v>3</v>
      </c>
      <c r="C56" s="15" t="s">
        <v>51</v>
      </c>
      <c r="D56" s="18">
        <v>88.5</v>
      </c>
    </row>
    <row r="57" spans="1:7" s="28" customFormat="1" ht="15.75" x14ac:dyDescent="0.25">
      <c r="A57" s="30" t="s">
        <v>36</v>
      </c>
      <c r="B57" s="11" t="s">
        <v>2</v>
      </c>
      <c r="C57" s="15" t="s">
        <v>51</v>
      </c>
      <c r="D57" s="18">
        <v>76</v>
      </c>
    </row>
    <row r="58" spans="1:7" s="28" customFormat="1" ht="15.75" x14ac:dyDescent="0.25">
      <c r="A58" s="30" t="s">
        <v>36</v>
      </c>
      <c r="B58" s="11" t="s">
        <v>2</v>
      </c>
      <c r="C58" s="15" t="s">
        <v>50</v>
      </c>
      <c r="D58" s="18">
        <v>77.7</v>
      </c>
    </row>
    <row r="59" spans="1:7" s="28" customFormat="1" ht="15.75" x14ac:dyDescent="0.25">
      <c r="A59" s="30" t="s">
        <v>36</v>
      </c>
      <c r="B59" s="11" t="s">
        <v>2</v>
      </c>
      <c r="C59" s="15" t="s">
        <v>72</v>
      </c>
      <c r="D59" s="18">
        <v>79.2</v>
      </c>
    </row>
    <row r="60" spans="1:7" s="28" customFormat="1" ht="15.75" x14ac:dyDescent="0.25">
      <c r="A60" s="30" t="s">
        <v>65</v>
      </c>
      <c r="B60" s="10" t="s">
        <v>3</v>
      </c>
      <c r="C60" s="15" t="s">
        <v>74</v>
      </c>
      <c r="D60" s="18">
        <v>90.5</v>
      </c>
      <c r="F60" s="23"/>
      <c r="G60" s="23"/>
    </row>
    <row r="61" spans="1:7" s="28" customFormat="1" ht="15.75" x14ac:dyDescent="0.25">
      <c r="A61" s="30" t="s">
        <v>65</v>
      </c>
      <c r="B61" s="10" t="s">
        <v>3</v>
      </c>
      <c r="C61" s="15" t="s">
        <v>52</v>
      </c>
      <c r="D61" s="18">
        <v>93.3</v>
      </c>
    </row>
    <row r="62" spans="1:7" s="28" customFormat="1" ht="15.75" x14ac:dyDescent="0.25">
      <c r="A62" s="30" t="s">
        <v>65</v>
      </c>
      <c r="B62" s="11" t="s">
        <v>3</v>
      </c>
      <c r="C62" s="15" t="s">
        <v>56</v>
      </c>
      <c r="D62" s="18">
        <v>93.3</v>
      </c>
    </row>
    <row r="63" spans="1:7" s="28" customFormat="1" ht="15.75" x14ac:dyDescent="0.25">
      <c r="A63" s="30" t="s">
        <v>65</v>
      </c>
      <c r="B63" s="11" t="s">
        <v>2</v>
      </c>
      <c r="C63" s="15" t="s">
        <v>50</v>
      </c>
      <c r="D63" s="18">
        <v>63.1</v>
      </c>
    </row>
    <row r="64" spans="1:7" ht="15.75" x14ac:dyDescent="0.25">
      <c r="A64" s="30" t="s">
        <v>65</v>
      </c>
      <c r="B64" s="11" t="s">
        <v>2</v>
      </c>
      <c r="C64" s="38" t="s">
        <v>59</v>
      </c>
      <c r="D64" s="18">
        <v>63.9</v>
      </c>
      <c r="E64" s="28"/>
    </row>
    <row r="65" spans="1:7" ht="15.75" x14ac:dyDescent="0.25">
      <c r="A65" s="30" t="s">
        <v>65</v>
      </c>
      <c r="B65" s="11" t="s">
        <v>2</v>
      </c>
      <c r="C65" s="15" t="s">
        <v>74</v>
      </c>
      <c r="D65" s="18">
        <v>90.5</v>
      </c>
      <c r="E65" s="28"/>
      <c r="G65" s="23"/>
    </row>
    <row r="66" spans="1:7" ht="15.75" x14ac:dyDescent="0.25">
      <c r="A66" s="60" t="s">
        <v>66</v>
      </c>
      <c r="B66" s="10" t="s">
        <v>3</v>
      </c>
      <c r="C66" s="67" t="s">
        <v>71</v>
      </c>
      <c r="D66" s="17">
        <v>79.5</v>
      </c>
      <c r="E66" s="28"/>
      <c r="G66" s="23"/>
    </row>
    <row r="67" spans="1:7" ht="15.75" x14ac:dyDescent="0.25">
      <c r="A67" s="60" t="s">
        <v>66</v>
      </c>
      <c r="B67" s="10" t="s">
        <v>3</v>
      </c>
      <c r="C67" s="15" t="s">
        <v>52</v>
      </c>
      <c r="D67" s="18">
        <v>80.8</v>
      </c>
      <c r="E67" s="28"/>
    </row>
    <row r="68" spans="1:7" ht="15.75" x14ac:dyDescent="0.25">
      <c r="A68" s="60" t="s">
        <v>66</v>
      </c>
      <c r="B68" s="11" t="s">
        <v>3</v>
      </c>
      <c r="C68" s="15" t="s">
        <v>56</v>
      </c>
      <c r="D68" s="18">
        <v>80.8</v>
      </c>
      <c r="E68" s="28"/>
    </row>
    <row r="69" spans="1:7" s="28" customFormat="1" ht="15.75" x14ac:dyDescent="0.25">
      <c r="A69" s="60" t="s">
        <v>66</v>
      </c>
      <c r="B69" s="11" t="s">
        <v>2</v>
      </c>
      <c r="C69" s="15" t="s">
        <v>52</v>
      </c>
      <c r="D69" s="18">
        <v>80.8</v>
      </c>
    </row>
    <row r="70" spans="1:7" s="28" customFormat="1" ht="15.75" x14ac:dyDescent="0.25">
      <c r="A70" s="60" t="s">
        <v>66</v>
      </c>
      <c r="B70" s="11" t="s">
        <v>2</v>
      </c>
      <c r="C70" s="15" t="s">
        <v>56</v>
      </c>
      <c r="D70" s="18">
        <v>80.8</v>
      </c>
    </row>
    <row r="71" spans="1:7" s="28" customFormat="1" ht="15.75" x14ac:dyDescent="0.25">
      <c r="A71" s="60" t="s">
        <v>66</v>
      </c>
      <c r="B71" s="11" t="s">
        <v>2</v>
      </c>
      <c r="C71" s="15" t="s">
        <v>50</v>
      </c>
      <c r="D71" s="18">
        <v>91.5</v>
      </c>
    </row>
    <row r="72" spans="1:7" s="28" customFormat="1" ht="15.75" x14ac:dyDescent="0.25">
      <c r="A72" s="30" t="s">
        <v>39</v>
      </c>
      <c r="B72" s="11" t="s">
        <v>4</v>
      </c>
      <c r="C72" s="15" t="s">
        <v>72</v>
      </c>
      <c r="D72" s="18">
        <v>79</v>
      </c>
    </row>
    <row r="73" spans="1:7" s="28" customFormat="1" ht="15.75" x14ac:dyDescent="0.25">
      <c r="A73" s="30" t="s">
        <v>39</v>
      </c>
      <c r="B73" s="11" t="s">
        <v>4</v>
      </c>
      <c r="C73" s="15" t="s">
        <v>75</v>
      </c>
      <c r="D73" s="18">
        <v>80.8</v>
      </c>
    </row>
    <row r="74" spans="1:7" s="28" customFormat="1" ht="15.75" x14ac:dyDescent="0.25">
      <c r="A74" s="30" t="s">
        <v>39</v>
      </c>
      <c r="B74" s="11" t="s">
        <v>4</v>
      </c>
      <c r="C74" s="67" t="s">
        <v>77</v>
      </c>
      <c r="D74" s="17">
        <v>80.8</v>
      </c>
      <c r="E74" s="23"/>
    </row>
    <row r="75" spans="1:7" s="28" customFormat="1" ht="15.75" x14ac:dyDescent="0.25">
      <c r="A75" s="30" t="s">
        <v>67</v>
      </c>
      <c r="B75" s="11" t="s">
        <v>47</v>
      </c>
      <c r="C75" s="38" t="s">
        <v>87</v>
      </c>
      <c r="D75" s="18">
        <v>87.5</v>
      </c>
    </row>
    <row r="76" spans="1:7" s="28" customFormat="1" ht="15.75" x14ac:dyDescent="0.25">
      <c r="A76" s="30" t="s">
        <v>67</v>
      </c>
      <c r="B76" s="11" t="s">
        <v>47</v>
      </c>
      <c r="C76" s="15" t="s">
        <v>88</v>
      </c>
      <c r="D76" s="18">
        <v>87.5</v>
      </c>
    </row>
    <row r="77" spans="1:7" s="28" customFormat="1" ht="15.75" x14ac:dyDescent="0.25">
      <c r="A77" s="30" t="s">
        <v>67</v>
      </c>
      <c r="B77" s="11" t="s">
        <v>47</v>
      </c>
      <c r="C77" s="15" t="s">
        <v>85</v>
      </c>
      <c r="D77" s="18">
        <v>87.5</v>
      </c>
    </row>
    <row r="78" spans="1:7" s="28" customFormat="1" ht="15.75" x14ac:dyDescent="0.25">
      <c r="A78" s="30" t="s">
        <v>67</v>
      </c>
      <c r="B78" s="11" t="s">
        <v>46</v>
      </c>
      <c r="C78" s="38" t="s">
        <v>87</v>
      </c>
      <c r="D78" s="18">
        <v>87.5</v>
      </c>
      <c r="F78" s="23"/>
    </row>
    <row r="79" spans="1:7" s="28" customFormat="1" ht="15.75" x14ac:dyDescent="0.25">
      <c r="A79" s="30" t="s">
        <v>67</v>
      </c>
      <c r="B79" s="11" t="s">
        <v>46</v>
      </c>
      <c r="C79" s="15" t="s">
        <v>88</v>
      </c>
      <c r="D79" s="18">
        <v>87.5</v>
      </c>
    </row>
    <row r="80" spans="1:7" s="28" customFormat="1" ht="15.75" x14ac:dyDescent="0.25">
      <c r="A80" s="30" t="s">
        <v>67</v>
      </c>
      <c r="B80" s="11" t="s">
        <v>46</v>
      </c>
      <c r="C80" s="15" t="s">
        <v>85</v>
      </c>
      <c r="D80" s="18">
        <v>87.5</v>
      </c>
    </row>
    <row r="81" spans="1:6" s="28" customFormat="1" ht="15.75" x14ac:dyDescent="0.25">
      <c r="A81" s="30" t="s">
        <v>40</v>
      </c>
      <c r="B81" s="10" t="s">
        <v>3</v>
      </c>
      <c r="C81" s="38" t="s">
        <v>71</v>
      </c>
      <c r="D81" s="18">
        <v>42.3</v>
      </c>
    </row>
    <row r="82" spans="1:6" s="28" customFormat="1" ht="15.75" x14ac:dyDescent="0.25">
      <c r="A82" s="30" t="s">
        <v>40</v>
      </c>
      <c r="B82" s="10" t="s">
        <v>3</v>
      </c>
      <c r="C82" s="14" t="s">
        <v>52</v>
      </c>
      <c r="D82" s="17">
        <v>61.3</v>
      </c>
    </row>
    <row r="83" spans="1:6" s="28" customFormat="1" ht="15.75" x14ac:dyDescent="0.25">
      <c r="A83" s="30" t="s">
        <v>40</v>
      </c>
      <c r="B83" s="11" t="s">
        <v>3</v>
      </c>
      <c r="C83" s="15" t="s">
        <v>89</v>
      </c>
      <c r="D83" s="18">
        <v>69.599999999999994</v>
      </c>
    </row>
    <row r="84" spans="1:6" s="28" customFormat="1" ht="15.75" x14ac:dyDescent="0.25">
      <c r="A84" s="30" t="s">
        <v>40</v>
      </c>
      <c r="B84" s="11" t="s">
        <v>2</v>
      </c>
      <c r="C84" s="15" t="s">
        <v>52</v>
      </c>
      <c r="D84" s="18">
        <v>53</v>
      </c>
    </row>
    <row r="85" spans="1:6" ht="15.75" x14ac:dyDescent="0.25">
      <c r="A85" s="30" t="s">
        <v>40</v>
      </c>
      <c r="B85" s="11" t="s">
        <v>2</v>
      </c>
      <c r="C85" s="15" t="s">
        <v>50</v>
      </c>
      <c r="D85" s="18">
        <v>61.3</v>
      </c>
      <c r="E85" s="28"/>
    </row>
    <row r="86" spans="1:6" s="28" customFormat="1" ht="15.75" x14ac:dyDescent="0.25">
      <c r="A86" s="30" t="s">
        <v>40</v>
      </c>
      <c r="B86" s="11" t="s">
        <v>2</v>
      </c>
      <c r="C86" s="15" t="s">
        <v>89</v>
      </c>
      <c r="D86" s="18">
        <v>69.599999999999994</v>
      </c>
    </row>
    <row r="87" spans="1:6" s="28" customFormat="1" ht="15.75" x14ac:dyDescent="0.25">
      <c r="A87" s="30" t="s">
        <v>40</v>
      </c>
      <c r="B87" s="10" t="s">
        <v>4</v>
      </c>
      <c r="C87" s="15" t="s">
        <v>77</v>
      </c>
      <c r="D87" s="17">
        <v>61.3</v>
      </c>
    </row>
    <row r="88" spans="1:6" s="28" customFormat="1" ht="15.75" x14ac:dyDescent="0.25">
      <c r="A88" s="30" t="s">
        <v>40</v>
      </c>
      <c r="B88" s="10" t="s">
        <v>4</v>
      </c>
      <c r="C88" s="14" t="s">
        <v>89</v>
      </c>
      <c r="D88" s="17">
        <v>69.599999999999994</v>
      </c>
      <c r="F88" s="23"/>
    </row>
    <row r="89" spans="1:6" s="28" customFormat="1" ht="15.75" x14ac:dyDescent="0.25">
      <c r="A89" s="30" t="s">
        <v>40</v>
      </c>
      <c r="B89" s="10" t="s">
        <v>4</v>
      </c>
      <c r="C89" s="14" t="s">
        <v>90</v>
      </c>
      <c r="D89" s="17">
        <v>82.1</v>
      </c>
    </row>
    <row r="90" spans="1:6" s="28" customFormat="1" ht="15.75" x14ac:dyDescent="0.25">
      <c r="A90" s="60" t="s">
        <v>32</v>
      </c>
      <c r="B90" s="10" t="s">
        <v>3</v>
      </c>
      <c r="C90" s="38" t="s">
        <v>53</v>
      </c>
      <c r="D90" s="17">
        <v>54.2</v>
      </c>
      <c r="F90" s="23"/>
    </row>
    <row r="91" spans="1:6" s="28" customFormat="1" ht="15.75" x14ac:dyDescent="0.25">
      <c r="A91" s="60" t="s">
        <v>32</v>
      </c>
      <c r="B91" s="10" t="s">
        <v>3</v>
      </c>
      <c r="C91" s="15" t="s">
        <v>58</v>
      </c>
      <c r="D91" s="17">
        <v>59.4</v>
      </c>
    </row>
    <row r="92" spans="1:6" s="28" customFormat="1" ht="15.75" x14ac:dyDescent="0.25">
      <c r="A92" s="60" t="s">
        <v>32</v>
      </c>
      <c r="B92" s="11" t="s">
        <v>3</v>
      </c>
      <c r="C92" s="15" t="s">
        <v>71</v>
      </c>
      <c r="D92" s="18">
        <v>60.4</v>
      </c>
    </row>
    <row r="93" spans="1:6" s="28" customFormat="1" ht="15.75" x14ac:dyDescent="0.25">
      <c r="A93" s="60" t="s">
        <v>32</v>
      </c>
      <c r="B93" s="11" t="s">
        <v>2</v>
      </c>
      <c r="C93" s="15" t="s">
        <v>51</v>
      </c>
      <c r="D93" s="18">
        <v>53.1</v>
      </c>
      <c r="F93" s="23"/>
    </row>
    <row r="94" spans="1:6" s="28" customFormat="1" ht="15.75" x14ac:dyDescent="0.25">
      <c r="A94" s="60" t="s">
        <v>32</v>
      </c>
      <c r="B94" s="11" t="s">
        <v>2</v>
      </c>
      <c r="C94" s="38" t="s">
        <v>53</v>
      </c>
      <c r="D94" s="18">
        <v>54.2</v>
      </c>
    </row>
    <row r="95" spans="1:6" s="28" customFormat="1" ht="15.75" x14ac:dyDescent="0.25">
      <c r="A95" s="60" t="s">
        <v>32</v>
      </c>
      <c r="B95" s="11" t="s">
        <v>2</v>
      </c>
      <c r="C95" s="15" t="s">
        <v>71</v>
      </c>
      <c r="D95" s="18">
        <v>60.4</v>
      </c>
    </row>
    <row r="96" spans="1:6" s="28" customFormat="1" ht="15.75" x14ac:dyDescent="0.25">
      <c r="A96" s="30" t="s">
        <v>96</v>
      </c>
      <c r="B96" s="11" t="s">
        <v>2</v>
      </c>
      <c r="C96" s="38" t="s">
        <v>77</v>
      </c>
      <c r="D96" s="18">
        <v>61.1</v>
      </c>
    </row>
    <row r="97" spans="1:6" s="28" customFormat="1" ht="15.75" x14ac:dyDescent="0.25">
      <c r="A97" s="30" t="s">
        <v>96</v>
      </c>
      <c r="B97" s="11" t="s">
        <v>2</v>
      </c>
      <c r="C97" s="15" t="s">
        <v>71</v>
      </c>
      <c r="D97" s="18">
        <v>69.400000000000006</v>
      </c>
      <c r="E97" s="23"/>
    </row>
    <row r="98" spans="1:6" ht="15.75" x14ac:dyDescent="0.25">
      <c r="A98" s="30" t="s">
        <v>96</v>
      </c>
      <c r="B98" s="11" t="s">
        <v>2</v>
      </c>
      <c r="C98" s="15" t="s">
        <v>53</v>
      </c>
      <c r="D98" s="18">
        <v>82.3</v>
      </c>
      <c r="E98" s="28"/>
    </row>
    <row r="99" spans="1:6" ht="15.75" x14ac:dyDescent="0.25">
      <c r="A99" s="60" t="s">
        <v>34</v>
      </c>
      <c r="B99" s="10" t="s">
        <v>3</v>
      </c>
      <c r="C99" s="38" t="s">
        <v>52</v>
      </c>
      <c r="D99" s="17">
        <v>19.399999999999999</v>
      </c>
      <c r="E99" s="28"/>
    </row>
    <row r="100" spans="1:6" ht="15.75" x14ac:dyDescent="0.25">
      <c r="A100" s="30" t="s">
        <v>34</v>
      </c>
      <c r="B100" s="11" t="s">
        <v>3</v>
      </c>
      <c r="C100" s="15" t="s">
        <v>53</v>
      </c>
      <c r="D100" s="18">
        <v>22.2</v>
      </c>
      <c r="E100" s="28"/>
    </row>
    <row r="101" spans="1:6" ht="15.75" x14ac:dyDescent="0.25">
      <c r="A101" s="30" t="s">
        <v>34</v>
      </c>
      <c r="B101" s="11" t="s">
        <v>3</v>
      </c>
      <c r="C101" s="15" t="s">
        <v>50</v>
      </c>
      <c r="D101" s="18">
        <v>23.6</v>
      </c>
      <c r="E101" s="28"/>
    </row>
    <row r="102" spans="1:6" ht="15.75" x14ac:dyDescent="0.25">
      <c r="A102" s="30" t="s">
        <v>34</v>
      </c>
      <c r="B102" s="11" t="s">
        <v>2</v>
      </c>
      <c r="C102" s="38" t="s">
        <v>52</v>
      </c>
      <c r="D102" s="18">
        <v>19.399999999999999</v>
      </c>
      <c r="E102" s="28"/>
    </row>
    <row r="103" spans="1:6" ht="15.75" x14ac:dyDescent="0.25">
      <c r="A103" s="30" t="s">
        <v>34</v>
      </c>
      <c r="B103" s="11" t="s">
        <v>2</v>
      </c>
      <c r="C103" s="15" t="s">
        <v>53</v>
      </c>
      <c r="D103" s="18">
        <v>22.2</v>
      </c>
      <c r="E103" s="28"/>
    </row>
    <row r="104" spans="1:6" ht="15.75" x14ac:dyDescent="0.25">
      <c r="A104" s="30" t="s">
        <v>34</v>
      </c>
      <c r="B104" s="11" t="s">
        <v>2</v>
      </c>
      <c r="C104" s="15" t="s">
        <v>50</v>
      </c>
      <c r="D104" s="18">
        <v>23.6</v>
      </c>
      <c r="E104" s="28"/>
    </row>
    <row r="105" spans="1:6" ht="15.75" x14ac:dyDescent="0.25">
      <c r="A105" s="60" t="s">
        <v>35</v>
      </c>
      <c r="B105" s="10" t="s">
        <v>3</v>
      </c>
      <c r="C105" s="14" t="s">
        <v>51</v>
      </c>
      <c r="D105" s="17">
        <v>74</v>
      </c>
      <c r="E105" s="28"/>
    </row>
    <row r="106" spans="1:6" ht="15.75" x14ac:dyDescent="0.25">
      <c r="A106" s="30" t="s">
        <v>35</v>
      </c>
      <c r="B106" s="11" t="s">
        <v>3</v>
      </c>
      <c r="C106" s="15" t="s">
        <v>59</v>
      </c>
      <c r="D106" s="18">
        <v>79</v>
      </c>
      <c r="E106" s="28"/>
    </row>
    <row r="107" spans="1:6" ht="15.75" x14ac:dyDescent="0.25">
      <c r="A107" s="30" t="s">
        <v>35</v>
      </c>
      <c r="B107" s="11" t="s">
        <v>3</v>
      </c>
      <c r="C107" s="38" t="s">
        <v>58</v>
      </c>
      <c r="D107" s="18">
        <v>86.6</v>
      </c>
      <c r="E107" s="28"/>
    </row>
    <row r="108" spans="1:6" ht="15.75" x14ac:dyDescent="0.25">
      <c r="A108" s="30" t="s">
        <v>35</v>
      </c>
      <c r="B108" s="11" t="s">
        <v>2</v>
      </c>
      <c r="C108" s="38" t="s">
        <v>58</v>
      </c>
      <c r="D108" s="18">
        <v>86.6</v>
      </c>
      <c r="E108" s="28"/>
    </row>
    <row r="109" spans="1:6" ht="15.75" x14ac:dyDescent="0.25">
      <c r="A109" s="30" t="s">
        <v>35</v>
      </c>
      <c r="B109" s="11" t="s">
        <v>2</v>
      </c>
      <c r="C109" s="15" t="s">
        <v>59</v>
      </c>
      <c r="D109" s="18">
        <v>89.7</v>
      </c>
      <c r="E109" s="28"/>
      <c r="F109" s="1"/>
    </row>
    <row r="110" spans="1:6" ht="15.75" x14ac:dyDescent="0.25">
      <c r="A110" s="30" t="s">
        <v>35</v>
      </c>
      <c r="B110" s="11" t="s">
        <v>2</v>
      </c>
      <c r="C110" s="15" t="s">
        <v>50</v>
      </c>
      <c r="D110" s="18">
        <v>91.7</v>
      </c>
      <c r="E110" s="28"/>
      <c r="F110" s="1"/>
    </row>
    <row r="111" spans="1:6" ht="15.75" x14ac:dyDescent="0.25">
      <c r="A111" s="30" t="s">
        <v>49</v>
      </c>
      <c r="B111" s="10" t="s">
        <v>3</v>
      </c>
      <c r="C111" s="15" t="s">
        <v>55</v>
      </c>
      <c r="D111" s="18">
        <v>83.3</v>
      </c>
      <c r="E111" s="28"/>
      <c r="F111" s="2"/>
    </row>
    <row r="112" spans="1:6" ht="15.75" x14ac:dyDescent="0.25">
      <c r="A112" s="30" t="s">
        <v>49</v>
      </c>
      <c r="B112" s="11" t="s">
        <v>3</v>
      </c>
      <c r="C112" s="15" t="s">
        <v>52</v>
      </c>
      <c r="D112" s="18">
        <v>100</v>
      </c>
      <c r="E112" s="28"/>
      <c r="F112" s="1"/>
    </row>
    <row r="113" spans="1:6" s="28" customFormat="1" ht="15.75" x14ac:dyDescent="0.25">
      <c r="A113" s="30" t="s">
        <v>49</v>
      </c>
      <c r="B113" s="11" t="s">
        <v>3</v>
      </c>
      <c r="C113" s="15" t="s">
        <v>56</v>
      </c>
      <c r="D113" s="18">
        <v>100</v>
      </c>
    </row>
    <row r="114" spans="1:6" ht="15.75" x14ac:dyDescent="0.25">
      <c r="A114" s="30" t="s">
        <v>49</v>
      </c>
      <c r="B114" s="11" t="s">
        <v>2</v>
      </c>
      <c r="C114" s="15" t="s">
        <v>50</v>
      </c>
      <c r="D114" s="18">
        <v>83.3</v>
      </c>
      <c r="E114" s="28"/>
      <c r="F114" s="1"/>
    </row>
    <row r="115" spans="1:6" ht="15.75" x14ac:dyDescent="0.25">
      <c r="A115" s="30" t="s">
        <v>49</v>
      </c>
      <c r="B115" s="11" t="s">
        <v>2</v>
      </c>
      <c r="C115" s="15" t="s">
        <v>54</v>
      </c>
      <c r="D115" s="18">
        <v>87.5</v>
      </c>
      <c r="E115" s="28"/>
      <c r="F115" s="1"/>
    </row>
    <row r="116" spans="1:6" s="28" customFormat="1" ht="15.75" x14ac:dyDescent="0.25">
      <c r="A116" s="30" t="s">
        <v>49</v>
      </c>
      <c r="B116" s="11" t="s">
        <v>2</v>
      </c>
      <c r="C116" s="15" t="s">
        <v>56</v>
      </c>
      <c r="D116" s="18">
        <v>100</v>
      </c>
    </row>
    <row r="117" spans="1:6" ht="15.75" x14ac:dyDescent="0.25">
      <c r="A117" s="30" t="s">
        <v>49</v>
      </c>
      <c r="B117" s="11" t="s">
        <v>5</v>
      </c>
      <c r="C117" s="15" t="s">
        <v>50</v>
      </c>
      <c r="D117" s="18">
        <v>62.5</v>
      </c>
      <c r="E117" s="28"/>
      <c r="F117" s="1"/>
    </row>
    <row r="118" spans="1:6" ht="15.75" x14ac:dyDescent="0.25">
      <c r="A118" s="30" t="s">
        <v>49</v>
      </c>
      <c r="B118" s="11" t="s">
        <v>5</v>
      </c>
      <c r="C118" s="15" t="s">
        <v>72</v>
      </c>
      <c r="D118" s="18">
        <v>80.599999999999994</v>
      </c>
      <c r="E118" s="28"/>
      <c r="F118" s="1"/>
    </row>
    <row r="119" spans="1:6" ht="15.75" x14ac:dyDescent="0.25">
      <c r="A119" s="30" t="s">
        <v>49</v>
      </c>
      <c r="B119" s="11" t="s">
        <v>5</v>
      </c>
      <c r="C119" s="15" t="s">
        <v>55</v>
      </c>
      <c r="D119" s="18">
        <v>83.3</v>
      </c>
      <c r="E119" s="28"/>
      <c r="F119" s="1"/>
    </row>
    <row r="120" spans="1:6" ht="15.75" x14ac:dyDescent="0.25">
      <c r="A120" s="30" t="s">
        <v>49</v>
      </c>
      <c r="B120" s="11" t="s">
        <v>4</v>
      </c>
      <c r="C120" s="15" t="s">
        <v>57</v>
      </c>
      <c r="D120" s="18">
        <v>80.599999999999994</v>
      </c>
      <c r="E120" s="28"/>
      <c r="F120" s="1"/>
    </row>
    <row r="121" spans="1:6" ht="15.75" x14ac:dyDescent="0.25">
      <c r="A121" s="30" t="s">
        <v>49</v>
      </c>
      <c r="B121" s="11" t="s">
        <v>4</v>
      </c>
      <c r="C121" s="15" t="s">
        <v>90</v>
      </c>
      <c r="D121" s="18">
        <v>83.3</v>
      </c>
      <c r="E121" s="28"/>
      <c r="F121" s="1"/>
    </row>
    <row r="122" spans="1:6" ht="15.75" x14ac:dyDescent="0.25">
      <c r="A122" s="30" t="s">
        <v>49</v>
      </c>
      <c r="B122" s="11" t="s">
        <v>4</v>
      </c>
      <c r="C122" s="15" t="s">
        <v>54</v>
      </c>
      <c r="D122" s="18">
        <v>87.5</v>
      </c>
      <c r="E122" s="28"/>
      <c r="F122" s="1"/>
    </row>
    <row r="123" spans="1:6" ht="15.95" customHeight="1" x14ac:dyDescent="0.25">
      <c r="A123" s="30" t="s">
        <v>38</v>
      </c>
      <c r="B123" s="10" t="s">
        <v>3</v>
      </c>
      <c r="C123" s="15" t="s">
        <v>53</v>
      </c>
      <c r="D123" s="18">
        <v>73.599999999999994</v>
      </c>
      <c r="E123" s="28"/>
      <c r="F123" s="1"/>
    </row>
    <row r="124" spans="1:6" ht="15.75" x14ac:dyDescent="0.25">
      <c r="A124" s="30" t="s">
        <v>38</v>
      </c>
      <c r="B124" s="11" t="s">
        <v>3</v>
      </c>
      <c r="C124" s="15" t="s">
        <v>58</v>
      </c>
      <c r="D124" s="18">
        <v>100</v>
      </c>
      <c r="E124" s="28"/>
      <c r="F124" s="1"/>
    </row>
    <row r="125" spans="1:6" ht="15.75" x14ac:dyDescent="0.25">
      <c r="A125" s="30" t="s">
        <v>38</v>
      </c>
      <c r="B125" s="11" t="s">
        <v>3</v>
      </c>
      <c r="C125" s="15" t="s">
        <v>55</v>
      </c>
      <c r="D125" s="18">
        <v>100</v>
      </c>
      <c r="E125" s="28"/>
      <c r="F125" s="1"/>
    </row>
    <row r="126" spans="1:6" ht="15.75" x14ac:dyDescent="0.25">
      <c r="A126" s="30" t="s">
        <v>38</v>
      </c>
      <c r="B126" s="11" t="s">
        <v>2</v>
      </c>
      <c r="C126" s="15" t="s">
        <v>53</v>
      </c>
      <c r="D126" s="18">
        <v>90.3</v>
      </c>
      <c r="E126" s="28"/>
      <c r="F126" s="1"/>
    </row>
    <row r="127" spans="1:6" ht="15.75" x14ac:dyDescent="0.25">
      <c r="A127" s="30" t="s">
        <v>38</v>
      </c>
      <c r="B127" s="11" t="s">
        <v>2</v>
      </c>
      <c r="C127" s="15" t="s">
        <v>58</v>
      </c>
      <c r="D127" s="18">
        <v>100</v>
      </c>
      <c r="E127" s="28"/>
    </row>
    <row r="128" spans="1:6" ht="15.75" x14ac:dyDescent="0.25">
      <c r="A128" s="30" t="s">
        <v>38</v>
      </c>
      <c r="B128" s="11" t="s">
        <v>2</v>
      </c>
      <c r="C128" s="15" t="s">
        <v>50</v>
      </c>
      <c r="D128" s="18">
        <v>100</v>
      </c>
      <c r="E128" s="28"/>
    </row>
    <row r="129" spans="1:5" ht="15.75" x14ac:dyDescent="0.25">
      <c r="A129" s="30" t="s">
        <v>41</v>
      </c>
      <c r="B129" s="10" t="s">
        <v>3</v>
      </c>
      <c r="C129" s="15" t="s">
        <v>52</v>
      </c>
      <c r="D129" s="18">
        <v>70.8</v>
      </c>
      <c r="E129" s="28"/>
    </row>
    <row r="130" spans="1:5" ht="15.75" x14ac:dyDescent="0.25">
      <c r="A130" s="30" t="s">
        <v>41</v>
      </c>
      <c r="B130" s="11" t="s">
        <v>3</v>
      </c>
      <c r="C130" s="15" t="s">
        <v>59</v>
      </c>
      <c r="D130" s="18">
        <v>79.2</v>
      </c>
      <c r="E130" s="28"/>
    </row>
    <row r="131" spans="1:5" ht="15.75" x14ac:dyDescent="0.25">
      <c r="A131" s="30" t="s">
        <v>41</v>
      </c>
      <c r="B131" s="11" t="s">
        <v>3</v>
      </c>
      <c r="C131" s="15" t="s">
        <v>60</v>
      </c>
      <c r="D131" s="18">
        <v>81</v>
      </c>
      <c r="E131" s="28"/>
    </row>
    <row r="132" spans="1:5" ht="15.75" x14ac:dyDescent="0.25">
      <c r="A132" s="30" t="s">
        <v>41</v>
      </c>
      <c r="B132" s="11" t="s">
        <v>2</v>
      </c>
      <c r="C132" s="15" t="s">
        <v>53</v>
      </c>
      <c r="D132" s="18">
        <v>66.7</v>
      </c>
      <c r="E132" s="28"/>
    </row>
    <row r="133" spans="1:5" ht="15.75" x14ac:dyDescent="0.25">
      <c r="A133" s="30" t="s">
        <v>41</v>
      </c>
      <c r="B133" s="11" t="s">
        <v>2</v>
      </c>
      <c r="C133" s="15" t="s">
        <v>52</v>
      </c>
      <c r="D133" s="18">
        <v>95.8</v>
      </c>
      <c r="E133" s="28"/>
    </row>
    <row r="134" spans="1:5" ht="15.75" x14ac:dyDescent="0.25">
      <c r="A134" s="30" t="s">
        <v>41</v>
      </c>
      <c r="B134" s="11" t="s">
        <v>2</v>
      </c>
      <c r="C134" s="15" t="s">
        <v>71</v>
      </c>
      <c r="D134" s="18">
        <v>100</v>
      </c>
      <c r="E134" s="28"/>
    </row>
    <row r="135" spans="1:5" ht="15.75" x14ac:dyDescent="0.25">
      <c r="A135" s="30" t="s">
        <v>41</v>
      </c>
      <c r="B135" s="11" t="s">
        <v>4</v>
      </c>
      <c r="C135" s="15" t="s">
        <v>76</v>
      </c>
      <c r="D135" s="18">
        <v>76.400000000000006</v>
      </c>
      <c r="E135" s="28"/>
    </row>
    <row r="136" spans="1:5" ht="15.75" x14ac:dyDescent="0.25">
      <c r="A136" s="30" t="s">
        <v>41</v>
      </c>
      <c r="B136" s="11" t="s">
        <v>4</v>
      </c>
      <c r="C136" s="15" t="s">
        <v>61</v>
      </c>
      <c r="D136" s="18">
        <v>76.400000000000006</v>
      </c>
      <c r="E136" s="28"/>
    </row>
    <row r="137" spans="1:5" ht="16.5" thickBot="1" x14ac:dyDescent="0.3">
      <c r="A137" s="31" t="s">
        <v>41</v>
      </c>
      <c r="B137" s="12" t="s">
        <v>4</v>
      </c>
      <c r="C137" s="16" t="s">
        <v>89</v>
      </c>
      <c r="D137" s="19">
        <v>90.3</v>
      </c>
    </row>
    <row r="138" spans="1:5" ht="16.5" thickBot="1" x14ac:dyDescent="0.3">
      <c r="C138" s="61" t="s">
        <v>44</v>
      </c>
      <c r="D138" s="62">
        <f>AVERAGE(D3:D137)</f>
        <v>74.677037037037053</v>
      </c>
      <c r="E138" s="23"/>
    </row>
  </sheetData>
  <autoFilter ref="A2:D137"/>
  <sortState ref="A3:D137">
    <sortCondition ref="A3:A137"/>
    <sortCondition ref="B3:B137"/>
    <sortCondition ref="D3:D137"/>
  </sortState>
  <mergeCells count="1">
    <mergeCell ref="A1:D1"/>
  </mergeCells>
  <pageMargins left="0.7" right="0.7" top="0.75" bottom="0.75" header="0.3" footer="0.3"/>
  <pageSetup fitToHeight="0" orientation="landscape" horizontalDpi="1200" verticalDpi="1200" r:id="rId1"/>
  <headerFooter>
    <oddFooter>&amp;L&amp;"Gill Sans MT,Italic"&amp;9TEXAS HEALTH AND HUMAN SERVICES COMMISSION
Issue Date: 15 MAY 2015&amp;R&amp;"Gill Sans MT,Italic"&amp;9&amp;A
&amp;P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Normal="100" workbookViewId="0">
      <selection sqref="A1:E1"/>
    </sheetView>
  </sheetViews>
  <sheetFormatPr defaultColWidth="8.85546875" defaultRowHeight="15" x14ac:dyDescent="0.25"/>
  <cols>
    <col min="1" max="1" width="36.140625" customWidth="1"/>
    <col min="2" max="2" width="9.85546875" style="20" bestFit="1" customWidth="1"/>
    <col min="3" max="5" width="19.42578125" style="23" customWidth="1"/>
    <col min="7" max="7" width="36.7109375" customWidth="1"/>
  </cols>
  <sheetData>
    <row r="1" spans="1:8" ht="21" customHeight="1" thickBot="1" x14ac:dyDescent="0.3">
      <c r="A1" s="194" t="s">
        <v>79</v>
      </c>
      <c r="B1" s="196"/>
      <c r="C1" s="196"/>
      <c r="D1" s="196"/>
      <c r="E1" s="195"/>
      <c r="G1" s="197" t="s">
        <v>45</v>
      </c>
      <c r="H1" s="198"/>
    </row>
    <row r="2" spans="1:8" ht="16.5" thickBot="1" x14ac:dyDescent="0.3">
      <c r="A2" s="6" t="s">
        <v>1</v>
      </c>
      <c r="B2" s="49" t="s">
        <v>26</v>
      </c>
      <c r="C2" s="50" t="s">
        <v>25</v>
      </c>
      <c r="D2" s="50" t="s">
        <v>27</v>
      </c>
      <c r="E2" s="50" t="s">
        <v>28</v>
      </c>
      <c r="F2" s="4"/>
      <c r="G2" s="32" t="s">
        <v>68</v>
      </c>
      <c r="H2" s="33">
        <v>135</v>
      </c>
    </row>
    <row r="3" spans="1:8" ht="16.5" thickBot="1" x14ac:dyDescent="0.3">
      <c r="A3" s="51" t="s">
        <v>51</v>
      </c>
      <c r="B3" s="52">
        <f>COUNTIF('3 - Plan Score by Topic'!C3:C137,"ADHD")</f>
        <v>6</v>
      </c>
      <c r="C3" s="53">
        <f>AVERAGEIF('3 - Plan Score by Topic'!C3:C137,"ADHD",'3 - Plan Score by Topic'!D3:D137)</f>
        <v>64.233333333333334</v>
      </c>
      <c r="D3" s="53">
        <v>43.8</v>
      </c>
      <c r="E3" s="53">
        <v>88.5</v>
      </c>
      <c r="F3" s="4"/>
      <c r="G3" s="34" t="s">
        <v>43</v>
      </c>
      <c r="H3" s="35">
        <v>81.099999999999994</v>
      </c>
    </row>
    <row r="4" spans="1:8" ht="16.5" thickBot="1" x14ac:dyDescent="0.3">
      <c r="A4" s="15" t="s">
        <v>87</v>
      </c>
      <c r="B4" s="54">
        <f>COUNTIF('3 - Plan Score by Topic'!C3:C137,"Annual Dental Visit")</f>
        <v>2</v>
      </c>
      <c r="C4" s="55">
        <f>AVERAGEIF('3 - Plan Score by Topic'!C3:C137,"Annual Dental Visit",'3 - Plan Score by Topic'!D3:D137)</f>
        <v>87.5</v>
      </c>
      <c r="D4" s="55">
        <v>87.5</v>
      </c>
      <c r="E4" s="55">
        <v>87.5</v>
      </c>
      <c r="F4" s="4"/>
      <c r="G4" s="34" t="s">
        <v>69</v>
      </c>
      <c r="H4" s="36">
        <v>19.399999999999999</v>
      </c>
    </row>
    <row r="5" spans="1:8" ht="16.5" thickBot="1" x14ac:dyDescent="0.3">
      <c r="A5" s="15" t="s">
        <v>89</v>
      </c>
      <c r="B5" s="54">
        <f>COUNTIF('3 - Plan Score by Topic'!C3:C137,"Asthma care")</f>
        <v>4</v>
      </c>
      <c r="C5" s="55">
        <f>AVERAGEIF('3 - Plan Score by Topic'!C3:C137,"Asthma care",'3 - Plan Score by Topic'!D3:D137)</f>
        <v>74.774999999999991</v>
      </c>
      <c r="D5" s="55">
        <v>69.599999999999994</v>
      </c>
      <c r="E5" s="55">
        <v>90.3</v>
      </c>
      <c r="F5" s="4"/>
      <c r="G5" s="34" t="s">
        <v>70</v>
      </c>
      <c r="H5" s="35">
        <v>100</v>
      </c>
    </row>
    <row r="6" spans="1:8" ht="15.75" x14ac:dyDescent="0.25">
      <c r="A6" s="15" t="s">
        <v>53</v>
      </c>
      <c r="B6" s="54">
        <f>COUNTIF('3 - Plan Score by Topic'!C3:C137,"Asthma ED")</f>
        <v>20</v>
      </c>
      <c r="C6" s="55">
        <f>AVERAGEIF('3 - Plan Score by Topic'!C3:C137,"Asthma ED",'3 - Plan Score by Topic'!D3:D137)</f>
        <v>65.525000000000006</v>
      </c>
      <c r="D6" s="55">
        <v>22.2</v>
      </c>
      <c r="E6" s="55">
        <v>97.9</v>
      </c>
      <c r="F6" s="4"/>
    </row>
    <row r="7" spans="1:8" ht="15.75" x14ac:dyDescent="0.25">
      <c r="A7" s="15" t="s">
        <v>57</v>
      </c>
      <c r="B7" s="54">
        <f>COUNTIF('3 - Plan Score by Topic'!C3:C137,"Asthma Medication")</f>
        <v>1</v>
      </c>
      <c r="C7" s="55">
        <f>AVERAGEIF('3 - Plan Score by Topic'!C3:C137,"Asthma Medication",'3 - Plan Score by Topic'!D3:D137)</f>
        <v>80.599999999999994</v>
      </c>
      <c r="D7" s="55">
        <v>80.599999999999994</v>
      </c>
      <c r="E7" s="55">
        <v>80.599999999999994</v>
      </c>
      <c r="F7" s="4"/>
    </row>
    <row r="8" spans="1:8" s="28" customFormat="1" ht="15.75" x14ac:dyDescent="0.25">
      <c r="A8" s="15" t="s">
        <v>52</v>
      </c>
      <c r="B8" s="54">
        <f>COUNTIF('3 - Plan Score by Topic'!C3:C137,"AWC")</f>
        <v>13</v>
      </c>
      <c r="C8" s="55">
        <f>AVERAGEIF('3 - Plan Score by Topic'!C3:C137,"AWC",'3 - Plan Score by Topic'!D3:D137)</f>
        <v>71.276923076923055</v>
      </c>
      <c r="D8" s="55">
        <v>19.399999999999999</v>
      </c>
      <c r="E8" s="55">
        <v>100</v>
      </c>
      <c r="F8" s="4"/>
    </row>
    <row r="9" spans="1:8" s="28" customFormat="1" ht="15.75" x14ac:dyDescent="0.25">
      <c r="A9" s="15" t="s">
        <v>58</v>
      </c>
      <c r="B9" s="54">
        <f>COUNTIF('3 - Plan Score by Topic'!C3:C137,"AWC+W34")</f>
        <v>9</v>
      </c>
      <c r="C9" s="55">
        <f>AVERAGEIF('3 - Plan Score by Topic'!C3:C137,"AWC+W34",'3 - Plan Score by Topic'!D3:D137)</f>
        <v>76.922222222222231</v>
      </c>
      <c r="D9" s="55">
        <v>41.7</v>
      </c>
      <c r="E9" s="55">
        <v>100</v>
      </c>
      <c r="F9" s="4"/>
    </row>
    <row r="10" spans="1:8" ht="15.75" x14ac:dyDescent="0.25">
      <c r="A10" s="15" t="s">
        <v>73</v>
      </c>
      <c r="B10" s="54">
        <f>COUNTIF('3 - Plan Score by Topic'!C3:C137,"Behavioral health admissions")</f>
        <v>1</v>
      </c>
      <c r="C10" s="55">
        <f>AVERAGEIF('3 - Plan Score by Topic'!C3:C137,"Behavioral health admissions",'3 - Plan Score by Topic'!D3:D137)</f>
        <v>83.9</v>
      </c>
      <c r="D10" s="55">
        <v>83.9</v>
      </c>
      <c r="E10" s="55">
        <v>83.9</v>
      </c>
      <c r="F10" s="4"/>
    </row>
    <row r="11" spans="1:8" ht="15.75" x14ac:dyDescent="0.25">
      <c r="A11" s="15" t="s">
        <v>92</v>
      </c>
      <c r="B11" s="54">
        <f>COUNTIF('3 - Plan Score by Topic'!C3:C137,"Cholesterol Management ")</f>
        <v>2</v>
      </c>
      <c r="C11" s="55">
        <f>AVERAGEIF('3 - Plan Score by Topic'!C3:C137,"Cholesterol Management ",'3 - Plan Score by Topic'!D3:D137)</f>
        <v>82.699999999999989</v>
      </c>
      <c r="D11" s="55">
        <v>82.1</v>
      </c>
      <c r="E11" s="55">
        <v>83.3</v>
      </c>
      <c r="F11" s="4"/>
    </row>
    <row r="12" spans="1:8" ht="15.75" x14ac:dyDescent="0.25">
      <c r="A12" s="15" t="s">
        <v>93</v>
      </c>
      <c r="B12" s="54">
        <f>COUNTIF('3 - Plan Score by Topic'!C3:C137,"CBP")</f>
        <v>1</v>
      </c>
      <c r="C12" s="55">
        <f>AVERAGEIF('3 - Plan Score by Topic'!C3:C137,"CBP",'3 - Plan Score by Topic'!D3:D137)</f>
        <v>80.8</v>
      </c>
      <c r="D12" s="55">
        <v>80.8</v>
      </c>
      <c r="E12" s="55">
        <v>80.8</v>
      </c>
      <c r="F12" s="4"/>
    </row>
    <row r="13" spans="1:8" ht="15.75" x14ac:dyDescent="0.25">
      <c r="A13" s="57" t="s">
        <v>88</v>
      </c>
      <c r="B13" s="54">
        <f>COUNTIF('3 - Plan Score by Topic'!C3:C137,"Dental Preventative Services")</f>
        <v>2</v>
      </c>
      <c r="C13" s="55">
        <f>AVERAGEIF('3 - Plan Score by Topic'!C3:C137,"Dental Preventative Services",'3 - Plan Score by Topic'!D3:D137)</f>
        <v>87.5</v>
      </c>
      <c r="D13" s="55">
        <v>87.5</v>
      </c>
      <c r="E13" s="55">
        <v>87.5</v>
      </c>
      <c r="F13" s="4"/>
    </row>
    <row r="14" spans="1:8" ht="15.75" x14ac:dyDescent="0.25">
      <c r="A14" s="15" t="s">
        <v>77</v>
      </c>
      <c r="B14" s="54">
        <f>COUNTIF('3 - Plan Score by Topic'!C3:C137,"Diabetes care")</f>
        <v>5</v>
      </c>
      <c r="C14" s="55">
        <f>AVERAGEIF('3 - Plan Score by Topic'!C3:C137,"Diabetes care",'3 - Plan Score by Topic'!D3:D137)</f>
        <v>68.3</v>
      </c>
      <c r="D14" s="55">
        <v>61.1</v>
      </c>
      <c r="E14" s="55">
        <v>80.8</v>
      </c>
      <c r="F14" s="4"/>
    </row>
    <row r="15" spans="1:8" ht="15.75" x14ac:dyDescent="0.25">
      <c r="A15" s="15" t="s">
        <v>91</v>
      </c>
      <c r="B15" s="54">
        <f>COUNTIF('3 - Plan Score by Topic'!C3:C137,"Diabetes eye exam")</f>
        <v>1</v>
      </c>
      <c r="C15" s="55">
        <f>AVERAGEIF('3 - Plan Score by Topic'!C3:C137,"Diabetes eye exam",'3 - Plan Score by Topic'!D3:D137)</f>
        <v>81.3</v>
      </c>
      <c r="D15" s="55">
        <v>81.3</v>
      </c>
      <c r="E15" s="55">
        <v>81.3</v>
      </c>
      <c r="F15" s="4"/>
    </row>
    <row r="16" spans="1:8" s="28" customFormat="1" ht="15.75" customHeight="1" x14ac:dyDescent="0.25">
      <c r="A16" s="15" t="s">
        <v>54</v>
      </c>
      <c r="B16" s="54">
        <f>COUNTIF('3 - Plan Score by Topic'!C3:C137,"Diabetes HbA1c testing")</f>
        <v>3</v>
      </c>
      <c r="C16" s="55">
        <f>AVERAGEIF('3 - Plan Score by Topic'!C3:C137,"Diabetes HbA1c testing",'3 - Plan Score by Topic'!D3:D137)</f>
        <v>90.466666666666654</v>
      </c>
      <c r="D16" s="55">
        <v>87.5</v>
      </c>
      <c r="E16" s="55">
        <v>96.4</v>
      </c>
      <c r="F16" s="4"/>
    </row>
    <row r="17" spans="1:6" ht="15.75" x14ac:dyDescent="0.25">
      <c r="A17" s="15" t="s">
        <v>59</v>
      </c>
      <c r="B17" s="54">
        <f>COUNTIF('3 - Plan Score by Topic'!C3:C137,"ED Utilization")</f>
        <v>4</v>
      </c>
      <c r="C17" s="55">
        <f>AVERAGEIF('3 - Plan Score by Topic'!C3:C137,"ED Utilization",'3 - Plan Score by Topic'!D3:D137)</f>
        <v>77.95</v>
      </c>
      <c r="D17" s="55">
        <v>63.9</v>
      </c>
      <c r="E17" s="55">
        <v>89.7</v>
      </c>
      <c r="F17" s="4"/>
    </row>
    <row r="18" spans="1:6" ht="15.75" x14ac:dyDescent="0.25">
      <c r="A18" s="15" t="s">
        <v>85</v>
      </c>
      <c r="B18" s="56">
        <f>COUNTIF('3 - Plan Score by Topic'!C3:C137,"Fluoride")</f>
        <v>4</v>
      </c>
      <c r="C18" s="55">
        <f>AVERAGEIF('3 - Plan Score by Topic'!C3:C137,"Fluoride",'3 - Plan Score by Topic'!D3:D137)</f>
        <v>91.65</v>
      </c>
      <c r="D18" s="55">
        <v>87.5</v>
      </c>
      <c r="E18" s="55">
        <v>95.8</v>
      </c>
      <c r="F18" s="4"/>
    </row>
    <row r="19" spans="1:6" ht="15.75" x14ac:dyDescent="0.25">
      <c r="A19" s="15" t="s">
        <v>72</v>
      </c>
      <c r="B19" s="54">
        <f>COUNTIF('3 - Plan Score by Topic'!C3:C137,"FUH")</f>
        <v>8</v>
      </c>
      <c r="C19" s="55">
        <f>AVERAGEIF('3 - Plan Score by Topic'!C3:C137,"FUH",'3 - Plan Score by Topic'!D3:D137)</f>
        <v>71.7</v>
      </c>
      <c r="D19" s="55">
        <v>41.7</v>
      </c>
      <c r="E19" s="55">
        <v>84.4</v>
      </c>
      <c r="F19" s="4"/>
    </row>
    <row r="20" spans="1:6" ht="15.75" x14ac:dyDescent="0.25">
      <c r="A20" s="15" t="s">
        <v>71</v>
      </c>
      <c r="B20" s="54">
        <f>COUNTIF('3 - Plan Score by Topic'!C3:C137,"Immunizations")</f>
        <v>13</v>
      </c>
      <c r="C20" s="55">
        <f>AVERAGEIF('3 - Plan Score by Topic'!C3:C137,"Immunizations",'3 - Plan Score by Topic'!D3:D137)</f>
        <v>66.407692307692301</v>
      </c>
      <c r="D20" s="55">
        <v>42.3</v>
      </c>
      <c r="E20" s="55">
        <v>100</v>
      </c>
      <c r="F20" s="4"/>
    </row>
    <row r="21" spans="1:6" ht="15.75" x14ac:dyDescent="0.25">
      <c r="A21" s="15" t="s">
        <v>61</v>
      </c>
      <c r="B21" s="54">
        <f>COUNTIF('3 - Plan Score by Topic'!C3:C137,"Nursing Home Utilization")</f>
        <v>2</v>
      </c>
      <c r="C21" s="55">
        <f>AVERAGEIF('3 - Plan Score by Topic'!C3:C137,"Nursing Home Utilization",'3 - Plan Score by Topic'!D3:D137)</f>
        <v>76.2</v>
      </c>
      <c r="D21" s="55">
        <v>76</v>
      </c>
      <c r="E21" s="55">
        <v>76.400000000000006</v>
      </c>
      <c r="F21" s="4"/>
    </row>
    <row r="22" spans="1:6" ht="15.75" x14ac:dyDescent="0.25">
      <c r="A22" s="15" t="s">
        <v>55</v>
      </c>
      <c r="B22" s="54">
        <f>COUNTIF('3 - Plan Score by Topic'!C3:C137,"Pharyngitis")</f>
        <v>4</v>
      </c>
      <c r="C22" s="55">
        <f>AVERAGEIF('3 - Plan Score by Topic'!C3:C137,"Pharyngitis",'3 - Plan Score by Topic'!D3:D137)</f>
        <v>85.4</v>
      </c>
      <c r="D22" s="55">
        <v>75</v>
      </c>
      <c r="E22" s="55">
        <v>100</v>
      </c>
      <c r="F22" s="4"/>
    </row>
    <row r="23" spans="1:6" s="28" customFormat="1" ht="15.75" x14ac:dyDescent="0.25">
      <c r="A23" s="63" t="s">
        <v>50</v>
      </c>
      <c r="B23" s="66">
        <f>COUNTIF('3 - Plan Score by Topic'!C3:C137,"Postpartum care")</f>
        <v>15</v>
      </c>
      <c r="C23" s="65">
        <f>AVERAGEIF('3 - Plan Score by Topic'!C3:C137,"Postpartum care",'3 - Plan Score by Topic'!D3:D137)</f>
        <v>70.306666666666658</v>
      </c>
      <c r="D23" s="65">
        <v>23.6</v>
      </c>
      <c r="E23" s="65">
        <v>100</v>
      </c>
      <c r="F23" s="4"/>
    </row>
    <row r="24" spans="1:6" s="28" customFormat="1" ht="15.75" x14ac:dyDescent="0.25">
      <c r="A24" s="63" t="s">
        <v>84</v>
      </c>
      <c r="B24" s="64">
        <f>COUNTIF('3 - Plan Score by Topic'!C3:C137,"Sealants")</f>
        <v>2</v>
      </c>
      <c r="C24" s="65">
        <f>AVERAGEIF('3 - Plan Score by Topic'!C3:C137,"Sealants",'3 - Plan Score by Topic'!D3:D137)</f>
        <v>95.8</v>
      </c>
      <c r="D24" s="65">
        <v>95.8</v>
      </c>
      <c r="E24" s="65">
        <v>95.8</v>
      </c>
      <c r="F24" s="4"/>
    </row>
    <row r="25" spans="1:6" s="28" customFormat="1" ht="15.75" x14ac:dyDescent="0.25">
      <c r="A25" s="63" t="s">
        <v>86</v>
      </c>
      <c r="B25" s="64">
        <f>COUNTIF('3 - Plan Score by Topic'!C3:C137,"Timeliness of Oral Evaluation")</f>
        <v>2</v>
      </c>
      <c r="C25" s="65">
        <f>AVERAGEIF('3 - Plan Score by Topic'!C3:C137,"Timeliness of Oral Evaluation",'3 - Plan Score by Topic'!D3:D137)</f>
        <v>95.8</v>
      </c>
      <c r="D25" s="65">
        <v>95.8</v>
      </c>
      <c r="E25" s="65">
        <v>95.8</v>
      </c>
      <c r="F25" s="4"/>
    </row>
    <row r="26" spans="1:6" s="28" customFormat="1" ht="15.75" x14ac:dyDescent="0.25">
      <c r="A26" s="63" t="s">
        <v>60</v>
      </c>
      <c r="B26" s="64">
        <f>COUNTIF('3 - Plan Score by Topic'!C3:C137,"Upper Respiratory Infection")</f>
        <v>1</v>
      </c>
      <c r="C26" s="65">
        <f>AVERAGEIF('3 - Plan Score by Topic'!C3:C137,"Upper Respiratory Infection",'3 - Plan Score by Topic'!D3:D137)</f>
        <v>81</v>
      </c>
      <c r="D26" s="65">
        <v>81</v>
      </c>
      <c r="E26" s="65">
        <v>81</v>
      </c>
      <c r="F26" s="4"/>
    </row>
    <row r="27" spans="1:6" s="28" customFormat="1" ht="15.75" x14ac:dyDescent="0.25">
      <c r="A27" s="63" t="s">
        <v>56</v>
      </c>
      <c r="B27" s="64">
        <f>COUNTIF('3 - Plan Score by Topic'!C3:C137,"W34")</f>
        <v>8</v>
      </c>
      <c r="C27" s="65">
        <f>AVERAGEIF('3 - Plan Score by Topic'!C3:C137,"W34",'3 - Plan Score by Topic'!D3:D137)</f>
        <v>87.9375</v>
      </c>
      <c r="D27" s="65">
        <v>74.099999999999994</v>
      </c>
      <c r="E27" s="65">
        <v>100</v>
      </c>
      <c r="F27" s="4"/>
    </row>
    <row r="28" spans="1:6" ht="16.5" thickBot="1" x14ac:dyDescent="0.3">
      <c r="A28" s="16" t="s">
        <v>74</v>
      </c>
      <c r="B28" s="58">
        <f>COUNTIF('3 - Plan Score by Topic'!C3:C137,"WCC (BMI)")</f>
        <v>2</v>
      </c>
      <c r="C28" s="59">
        <f>AVERAGEIF('3 - Plan Score by Topic'!C3:C137,"WCC (BMI)",'3 - Plan Score by Topic'!D3:D137)</f>
        <v>90.5</v>
      </c>
      <c r="D28" s="59">
        <v>90.5</v>
      </c>
      <c r="E28" s="59">
        <v>90.5</v>
      </c>
      <c r="F28" s="4"/>
    </row>
    <row r="29" spans="1:6" ht="15.75" x14ac:dyDescent="0.25">
      <c r="A29" s="4"/>
      <c r="B29" s="26"/>
      <c r="C29" s="24"/>
      <c r="D29" s="24"/>
      <c r="E29" s="24"/>
      <c r="F29" s="4"/>
    </row>
    <row r="30" spans="1:6" ht="15.75" x14ac:dyDescent="0.25">
      <c r="A30" s="4"/>
      <c r="B30" s="27"/>
      <c r="C30" s="25"/>
      <c r="D30" s="25"/>
      <c r="E30" s="25"/>
      <c r="F30" s="4"/>
    </row>
  </sheetData>
  <autoFilter ref="A2:E28"/>
  <sortState ref="A3:E28">
    <sortCondition ref="A3:A28"/>
  </sortState>
  <mergeCells count="2">
    <mergeCell ref="A1:E1"/>
    <mergeCell ref="G1:H1"/>
  </mergeCells>
  <pageMargins left="0.25" right="0.25" top="0.75" bottom="0.75" header="0.3" footer="0.3"/>
  <pageSetup scale="84" fitToHeight="0" orientation="landscape" r:id="rId1"/>
  <headerFooter>
    <oddFooter>&amp;L&amp;"Gill Sans MT,Italic"&amp;9TEXAS HEALTH AND HUMAN SERVICES COMMISSION
Issue Date: 15 MAY 2015&amp;R&amp;"-,Italic"&amp;9&amp;A
&amp;P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Normal="100" workbookViewId="0">
      <selection sqref="A1:B1"/>
    </sheetView>
  </sheetViews>
  <sheetFormatPr defaultColWidth="8.85546875" defaultRowHeight="15.75" x14ac:dyDescent="0.25"/>
  <cols>
    <col min="1" max="1" width="34.7109375" style="4" customWidth="1"/>
    <col min="2" max="2" width="24.7109375" style="4" customWidth="1"/>
    <col min="3" max="16384" width="8.85546875" style="4"/>
  </cols>
  <sheetData>
    <row r="1" spans="1:2" ht="21" customHeight="1" thickBot="1" x14ac:dyDescent="0.3">
      <c r="A1" s="194" t="s">
        <v>83</v>
      </c>
      <c r="B1" s="195"/>
    </row>
    <row r="2" spans="1:2" ht="15.75" customHeight="1" thickBot="1" x14ac:dyDescent="0.3">
      <c r="A2" s="39" t="s">
        <v>0</v>
      </c>
      <c r="B2" s="44" t="s">
        <v>42</v>
      </c>
    </row>
    <row r="3" spans="1:2" x14ac:dyDescent="0.25">
      <c r="A3" s="40" t="s">
        <v>3</v>
      </c>
      <c r="B3" s="45">
        <f>AVERAGEIF('3 - Plan Score by Topic'!B3:B137,"CHIP",'3 - Plan Score by Topic'!D3:D137)</f>
        <v>72.66274509803921</v>
      </c>
    </row>
    <row r="4" spans="1:2" x14ac:dyDescent="0.25">
      <c r="A4" s="41" t="s">
        <v>2</v>
      </c>
      <c r="B4" s="46">
        <f>AVERAGEIF('3 - Plan Score by Topic'!B3:B137,"STAR",'3 - Plan Score by Topic'!D3:D137)</f>
        <v>71.251851851851839</v>
      </c>
    </row>
    <row r="5" spans="1:2" x14ac:dyDescent="0.25">
      <c r="A5" s="41" t="s">
        <v>5</v>
      </c>
      <c r="B5" s="46">
        <f>AVERAGEIF('3 - Plan Score by Topic'!B3:B137,"STAR Health",'3 - Plan Score by Topic'!D3:D137)</f>
        <v>75.466666666666654</v>
      </c>
    </row>
    <row r="6" spans="1:2" x14ac:dyDescent="0.25">
      <c r="A6" s="42" t="s">
        <v>4</v>
      </c>
      <c r="B6" s="47">
        <f>AVERAGEIF('3 - Plan Score by Topic'!B3:B137,"STAR+PLUS",'3 - Plan Score by Topic'!D3:D137)</f>
        <v>80.120000000000019</v>
      </c>
    </row>
    <row r="7" spans="1:2" x14ac:dyDescent="0.25">
      <c r="A7" s="42" t="s">
        <v>46</v>
      </c>
      <c r="B7" s="47">
        <f>AVERAGEIF('3 - Plan Score by Topic'!B3:B137,"Medicaid Dental",'3 - Plan Score by Topic'!D3:D137)</f>
        <v>91.649999999999991</v>
      </c>
    </row>
    <row r="8" spans="1:2" ht="16.5" thickBot="1" x14ac:dyDescent="0.3">
      <c r="A8" s="43" t="s">
        <v>47</v>
      </c>
      <c r="B8" s="48">
        <f>AVERAGEIF('3 - Plan Score by Topic'!B3:B137,"CHIP Dental",'3 - Plan Score by Topic'!D3:D137)</f>
        <v>91.649999999999991</v>
      </c>
    </row>
  </sheetData>
  <mergeCells count="1">
    <mergeCell ref="A1:B1"/>
  </mergeCells>
  <pageMargins left="0.7" right="0.7" top="0.75" bottom="0.75" header="0.3" footer="0.3"/>
  <pageSetup orientation="landscape" r:id="rId1"/>
  <headerFooter>
    <oddFooter>&amp;L&amp;"Gill Sans MT,Italic"&amp;9TEXAS HEALTH AND HUMAN SERVICES COMMISSION
Issue Date: 15 MAY 2015&amp;R&amp;"Gill Sans MT,Italic"&amp;9&amp;A
&amp;P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9"/>
  <sheetViews>
    <sheetView zoomScaleNormal="100" workbookViewId="0">
      <pane ySplit="3" topLeftCell="A4" activePane="bottomLeft" state="frozen"/>
      <selection pane="bottomLeft" sqref="A1:A3"/>
    </sheetView>
  </sheetViews>
  <sheetFormatPr defaultRowHeight="15" x14ac:dyDescent="0.25"/>
  <cols>
    <col min="1" max="1" width="37" style="28" customWidth="1"/>
    <col min="2" max="2" width="6.7109375" style="68" customWidth="1"/>
    <col min="3" max="9" width="9.140625" style="28"/>
    <col min="10" max="10" width="9.140625" style="70"/>
    <col min="11" max="14" width="9.140625" style="28"/>
    <col min="15" max="15" width="9.140625" style="70"/>
    <col min="16" max="17" width="9.140625" style="28"/>
    <col min="18" max="18" width="9.140625" style="70"/>
    <col min="19" max="20" width="9.140625" style="28"/>
    <col min="21" max="22" width="9.140625" style="70"/>
    <col min="23" max="23" width="9.140625" style="71"/>
    <col min="24" max="16384" width="9.140625" style="28"/>
  </cols>
  <sheetData>
    <row r="1" spans="1:23" ht="15" customHeight="1" x14ac:dyDescent="0.25">
      <c r="A1" s="213" t="s">
        <v>6</v>
      </c>
      <c r="B1" s="214" t="s">
        <v>97</v>
      </c>
      <c r="C1" s="199" t="s">
        <v>98</v>
      </c>
      <c r="D1" s="200"/>
      <c r="E1" s="200"/>
      <c r="F1" s="200"/>
      <c r="G1" s="200"/>
      <c r="H1" s="200"/>
      <c r="I1" s="200"/>
      <c r="J1" s="201"/>
      <c r="K1" s="199" t="s">
        <v>99</v>
      </c>
      <c r="L1" s="200"/>
      <c r="M1" s="200"/>
      <c r="N1" s="200"/>
      <c r="O1" s="201"/>
      <c r="P1" s="199" t="s">
        <v>100</v>
      </c>
      <c r="Q1" s="200"/>
      <c r="R1" s="201"/>
      <c r="S1" s="199" t="s">
        <v>101</v>
      </c>
      <c r="T1" s="200"/>
      <c r="U1" s="201"/>
      <c r="V1" s="205" t="s">
        <v>121</v>
      </c>
      <c r="W1" s="208" t="s">
        <v>122</v>
      </c>
    </row>
    <row r="2" spans="1:23" ht="15" customHeight="1" thickBot="1" x14ac:dyDescent="0.3">
      <c r="A2" s="213"/>
      <c r="B2" s="214"/>
      <c r="C2" s="202"/>
      <c r="D2" s="203"/>
      <c r="E2" s="203"/>
      <c r="F2" s="203"/>
      <c r="G2" s="203"/>
      <c r="H2" s="203"/>
      <c r="I2" s="203"/>
      <c r="J2" s="204"/>
      <c r="K2" s="202"/>
      <c r="L2" s="203"/>
      <c r="M2" s="203"/>
      <c r="N2" s="203"/>
      <c r="O2" s="204"/>
      <c r="P2" s="202"/>
      <c r="Q2" s="203"/>
      <c r="R2" s="204"/>
      <c r="S2" s="202"/>
      <c r="T2" s="203"/>
      <c r="U2" s="204"/>
      <c r="V2" s="206"/>
      <c r="W2" s="209"/>
    </row>
    <row r="3" spans="1:23" ht="193.5" thickBot="1" x14ac:dyDescent="0.3">
      <c r="A3" s="203"/>
      <c r="B3" s="215"/>
      <c r="C3" s="124" t="s">
        <v>102</v>
      </c>
      <c r="D3" s="125" t="s">
        <v>103</v>
      </c>
      <c r="E3" s="125" t="s">
        <v>104</v>
      </c>
      <c r="F3" s="125" t="s">
        <v>105</v>
      </c>
      <c r="G3" s="125" t="s">
        <v>106</v>
      </c>
      <c r="H3" s="125" t="s">
        <v>107</v>
      </c>
      <c r="I3" s="126" t="s">
        <v>108</v>
      </c>
      <c r="J3" s="72" t="s">
        <v>109</v>
      </c>
      <c r="K3" s="127" t="s">
        <v>110</v>
      </c>
      <c r="L3" s="125" t="s">
        <v>111</v>
      </c>
      <c r="M3" s="125" t="s">
        <v>112</v>
      </c>
      <c r="N3" s="128" t="s">
        <v>113</v>
      </c>
      <c r="O3" s="72" t="s">
        <v>114</v>
      </c>
      <c r="P3" s="127" t="s">
        <v>115</v>
      </c>
      <c r="Q3" s="128" t="s">
        <v>116</v>
      </c>
      <c r="R3" s="72" t="s">
        <v>117</v>
      </c>
      <c r="S3" s="127" t="s">
        <v>118</v>
      </c>
      <c r="T3" s="129" t="s">
        <v>119</v>
      </c>
      <c r="U3" s="72" t="s">
        <v>120</v>
      </c>
      <c r="V3" s="207"/>
      <c r="W3" s="210"/>
    </row>
    <row r="4" spans="1:23" ht="16.5" thickBot="1" x14ac:dyDescent="0.3">
      <c r="A4" s="73" t="s">
        <v>29</v>
      </c>
      <c r="B4" s="74">
        <v>6</v>
      </c>
      <c r="C4" s="75">
        <f>AVERAGE(C5:C10)</f>
        <v>0.5</v>
      </c>
      <c r="D4" s="75">
        <f t="shared" ref="D4:W4" si="0">AVERAGE(D5:D10)</f>
        <v>0.41666666666666669</v>
      </c>
      <c r="E4" s="75">
        <f t="shared" si="0"/>
        <v>0.5</v>
      </c>
      <c r="F4" s="75">
        <f t="shared" si="0"/>
        <v>0</v>
      </c>
      <c r="G4" s="75">
        <f t="shared" si="0"/>
        <v>0.33333333333333331</v>
      </c>
      <c r="H4" s="75">
        <f t="shared" si="0"/>
        <v>0.41666666666666669</v>
      </c>
      <c r="I4" s="76" t="s">
        <v>123</v>
      </c>
      <c r="J4" s="77">
        <f t="shared" si="0"/>
        <v>0.36111111111111116</v>
      </c>
      <c r="K4" s="75">
        <f t="shared" si="0"/>
        <v>0.75</v>
      </c>
      <c r="L4" s="75">
        <f t="shared" si="0"/>
        <v>0.5</v>
      </c>
      <c r="M4" s="75">
        <f t="shared" si="0"/>
        <v>0</v>
      </c>
      <c r="N4" s="76">
        <f t="shared" si="0"/>
        <v>0</v>
      </c>
      <c r="O4" s="77">
        <f t="shared" si="0"/>
        <v>0.3125</v>
      </c>
      <c r="P4" s="75">
        <f t="shared" si="0"/>
        <v>0.16666666666666666</v>
      </c>
      <c r="Q4" s="76">
        <f t="shared" si="0"/>
        <v>1</v>
      </c>
      <c r="R4" s="77">
        <f t="shared" si="0"/>
        <v>0.58333333333333337</v>
      </c>
      <c r="S4" s="75" t="s">
        <v>123</v>
      </c>
      <c r="T4" s="76">
        <f t="shared" si="0"/>
        <v>1</v>
      </c>
      <c r="U4" s="78">
        <f t="shared" si="0"/>
        <v>1</v>
      </c>
      <c r="V4" s="77">
        <f t="shared" si="0"/>
        <v>0.56423611111111116</v>
      </c>
      <c r="W4" s="77">
        <f t="shared" si="0"/>
        <v>0.3658333333333334</v>
      </c>
    </row>
    <row r="5" spans="1:23" ht="15.75" x14ac:dyDescent="0.25">
      <c r="A5" s="79" t="s">
        <v>53</v>
      </c>
      <c r="B5" s="80" t="s">
        <v>124</v>
      </c>
      <c r="C5" s="81">
        <v>0.5</v>
      </c>
      <c r="D5" s="82">
        <v>0.5</v>
      </c>
      <c r="E5" s="82">
        <v>0.5</v>
      </c>
      <c r="F5" s="82">
        <v>0</v>
      </c>
      <c r="G5" s="82">
        <v>0.5</v>
      </c>
      <c r="H5" s="82">
        <v>0.5</v>
      </c>
      <c r="I5" s="83" t="s">
        <v>123</v>
      </c>
      <c r="J5" s="84">
        <f>AVERAGE(C5:I5)</f>
        <v>0.41666666666666669</v>
      </c>
      <c r="K5" s="81">
        <v>0.5</v>
      </c>
      <c r="L5" s="82">
        <v>0.5</v>
      </c>
      <c r="M5" s="82">
        <v>0</v>
      </c>
      <c r="N5" s="83">
        <v>0</v>
      </c>
      <c r="O5" s="84">
        <f>AVERAGE(K5:N5)</f>
        <v>0.25</v>
      </c>
      <c r="P5" s="85">
        <v>0</v>
      </c>
      <c r="Q5" s="83">
        <v>1</v>
      </c>
      <c r="R5" s="86">
        <f>AVERAGE(P5:Q5)</f>
        <v>0.5</v>
      </c>
      <c r="S5" s="81" t="s">
        <v>123</v>
      </c>
      <c r="T5" s="85">
        <v>1</v>
      </c>
      <c r="U5" s="84">
        <f>AVERAGE(S5:T5)</f>
        <v>1</v>
      </c>
      <c r="V5" s="87">
        <f>AVERAGE(J5,O5,R5,U5)</f>
        <v>0.54166666666666674</v>
      </c>
      <c r="W5" s="132">
        <v>0.318</v>
      </c>
    </row>
    <row r="6" spans="1:23" ht="15.75" x14ac:dyDescent="0.25">
      <c r="A6" s="79" t="s">
        <v>58</v>
      </c>
      <c r="B6" s="80" t="s">
        <v>124</v>
      </c>
      <c r="C6" s="81">
        <v>0.5</v>
      </c>
      <c r="D6" s="82">
        <v>0</v>
      </c>
      <c r="E6" s="82">
        <v>0.5</v>
      </c>
      <c r="F6" s="82">
        <v>0</v>
      </c>
      <c r="G6" s="82">
        <v>0</v>
      </c>
      <c r="H6" s="82">
        <v>0.5</v>
      </c>
      <c r="I6" s="83" t="s">
        <v>123</v>
      </c>
      <c r="J6" s="88">
        <f t="shared" ref="J6:J69" si="1">AVERAGE(C6:I6)</f>
        <v>0.25</v>
      </c>
      <c r="K6" s="81">
        <v>1</v>
      </c>
      <c r="L6" s="82">
        <v>0.5</v>
      </c>
      <c r="M6" s="82">
        <v>0</v>
      </c>
      <c r="N6" s="83">
        <v>0</v>
      </c>
      <c r="O6" s="88">
        <f t="shared" ref="O6:O69" si="2">AVERAGE(K6:N6)</f>
        <v>0.375</v>
      </c>
      <c r="P6" s="85">
        <v>0</v>
      </c>
      <c r="Q6" s="83">
        <v>1</v>
      </c>
      <c r="R6" s="86">
        <f t="shared" ref="R6:R69" si="3">AVERAGE(P6:Q6)</f>
        <v>0.5</v>
      </c>
      <c r="S6" s="81" t="s">
        <v>123</v>
      </c>
      <c r="T6" s="85">
        <v>1</v>
      </c>
      <c r="U6" s="88">
        <f t="shared" ref="U6:U69" si="4">AVERAGE(S6:T6)</f>
        <v>1</v>
      </c>
      <c r="V6" s="89">
        <f t="shared" ref="V6:V27" si="5">AVERAGE(J6,O6,R6,U6)</f>
        <v>0.53125</v>
      </c>
      <c r="W6" s="133">
        <v>0.1</v>
      </c>
    </row>
    <row r="7" spans="1:23" ht="15.75" x14ac:dyDescent="0.25">
      <c r="A7" s="79" t="s">
        <v>71</v>
      </c>
      <c r="B7" s="80" t="s">
        <v>124</v>
      </c>
      <c r="C7" s="81">
        <v>0.5</v>
      </c>
      <c r="D7" s="82">
        <v>0.5</v>
      </c>
      <c r="E7" s="82">
        <v>0.5</v>
      </c>
      <c r="F7" s="82">
        <v>0</v>
      </c>
      <c r="G7" s="82">
        <v>0.5</v>
      </c>
      <c r="H7" s="82">
        <v>0.5</v>
      </c>
      <c r="I7" s="83" t="s">
        <v>123</v>
      </c>
      <c r="J7" s="88">
        <f t="shared" si="1"/>
        <v>0.41666666666666669</v>
      </c>
      <c r="K7" s="81">
        <v>1</v>
      </c>
      <c r="L7" s="82">
        <v>0.5</v>
      </c>
      <c r="M7" s="82">
        <v>0</v>
      </c>
      <c r="N7" s="83">
        <v>0</v>
      </c>
      <c r="O7" s="88">
        <f t="shared" si="2"/>
        <v>0.375</v>
      </c>
      <c r="P7" s="85">
        <v>0.5</v>
      </c>
      <c r="Q7" s="83">
        <v>1</v>
      </c>
      <c r="R7" s="86">
        <f t="shared" si="3"/>
        <v>0.75</v>
      </c>
      <c r="S7" s="81" t="s">
        <v>123</v>
      </c>
      <c r="T7" s="85">
        <v>1</v>
      </c>
      <c r="U7" s="88">
        <f t="shared" si="4"/>
        <v>1</v>
      </c>
      <c r="V7" s="89">
        <f t="shared" si="5"/>
        <v>0.63541666666666674</v>
      </c>
      <c r="W7" s="133">
        <v>0.66700000000000004</v>
      </c>
    </row>
    <row r="8" spans="1:23" ht="15.75" x14ac:dyDescent="0.25">
      <c r="A8" s="79" t="s">
        <v>51</v>
      </c>
      <c r="B8" s="80" t="s">
        <v>125</v>
      </c>
      <c r="C8" s="81">
        <v>0.5</v>
      </c>
      <c r="D8" s="82">
        <v>0.5</v>
      </c>
      <c r="E8" s="82">
        <v>0.5</v>
      </c>
      <c r="F8" s="82">
        <v>0</v>
      </c>
      <c r="G8" s="82">
        <v>0</v>
      </c>
      <c r="H8" s="82">
        <v>0</v>
      </c>
      <c r="I8" s="83" t="s">
        <v>123</v>
      </c>
      <c r="J8" s="88">
        <f t="shared" si="1"/>
        <v>0.25</v>
      </c>
      <c r="K8" s="81">
        <v>0.5</v>
      </c>
      <c r="L8" s="82">
        <v>0.5</v>
      </c>
      <c r="M8" s="82">
        <v>0</v>
      </c>
      <c r="N8" s="83">
        <v>0</v>
      </c>
      <c r="O8" s="88">
        <f t="shared" si="2"/>
        <v>0.25</v>
      </c>
      <c r="P8" s="85">
        <v>0</v>
      </c>
      <c r="Q8" s="83">
        <v>1</v>
      </c>
      <c r="R8" s="86">
        <f t="shared" si="3"/>
        <v>0.5</v>
      </c>
      <c r="S8" s="81" t="s">
        <v>123</v>
      </c>
      <c r="T8" s="85">
        <v>1</v>
      </c>
      <c r="U8" s="88">
        <f t="shared" si="4"/>
        <v>1</v>
      </c>
      <c r="V8" s="89">
        <f t="shared" si="5"/>
        <v>0.5</v>
      </c>
      <c r="W8" s="133">
        <v>0.125</v>
      </c>
    </row>
    <row r="9" spans="1:23" ht="15.75" x14ac:dyDescent="0.25">
      <c r="A9" s="79" t="s">
        <v>53</v>
      </c>
      <c r="B9" s="80" t="s">
        <v>125</v>
      </c>
      <c r="C9" s="81">
        <v>0.5</v>
      </c>
      <c r="D9" s="82">
        <v>0.5</v>
      </c>
      <c r="E9" s="82">
        <v>0.5</v>
      </c>
      <c r="F9" s="82">
        <v>0</v>
      </c>
      <c r="G9" s="82">
        <v>0.5</v>
      </c>
      <c r="H9" s="82">
        <v>0.5</v>
      </c>
      <c r="I9" s="83" t="s">
        <v>123</v>
      </c>
      <c r="J9" s="88">
        <f t="shared" si="1"/>
        <v>0.41666666666666669</v>
      </c>
      <c r="K9" s="81">
        <v>0.5</v>
      </c>
      <c r="L9" s="82">
        <v>0.5</v>
      </c>
      <c r="M9" s="82">
        <v>0</v>
      </c>
      <c r="N9" s="83">
        <v>0</v>
      </c>
      <c r="O9" s="88">
        <f t="shared" si="2"/>
        <v>0.25</v>
      </c>
      <c r="P9" s="85">
        <v>0</v>
      </c>
      <c r="Q9" s="83">
        <v>1</v>
      </c>
      <c r="R9" s="86">
        <f t="shared" si="3"/>
        <v>0.5</v>
      </c>
      <c r="S9" s="81" t="s">
        <v>123</v>
      </c>
      <c r="T9" s="85">
        <v>1</v>
      </c>
      <c r="U9" s="88">
        <f t="shared" si="4"/>
        <v>1</v>
      </c>
      <c r="V9" s="89">
        <f>AVERAGE(J9,O9,R9,U9)</f>
        <v>0.54166666666666674</v>
      </c>
      <c r="W9" s="133">
        <v>0.318</v>
      </c>
    </row>
    <row r="10" spans="1:23" ht="16.5" thickBot="1" x14ac:dyDescent="0.3">
      <c r="A10" s="90" t="s">
        <v>71</v>
      </c>
      <c r="B10" s="91" t="s">
        <v>125</v>
      </c>
      <c r="C10" s="92">
        <v>0.5</v>
      </c>
      <c r="D10" s="93">
        <v>0.5</v>
      </c>
      <c r="E10" s="93">
        <v>0.5</v>
      </c>
      <c r="F10" s="93">
        <v>0</v>
      </c>
      <c r="G10" s="93">
        <v>0.5</v>
      </c>
      <c r="H10" s="93">
        <v>0.5</v>
      </c>
      <c r="I10" s="94" t="s">
        <v>123</v>
      </c>
      <c r="J10" s="95">
        <f t="shared" si="1"/>
        <v>0.41666666666666669</v>
      </c>
      <c r="K10" s="92">
        <v>1</v>
      </c>
      <c r="L10" s="93">
        <v>0.5</v>
      </c>
      <c r="M10" s="93">
        <v>0</v>
      </c>
      <c r="N10" s="94">
        <v>0</v>
      </c>
      <c r="O10" s="95">
        <f t="shared" si="2"/>
        <v>0.375</v>
      </c>
      <c r="P10" s="96">
        <v>0.5</v>
      </c>
      <c r="Q10" s="94">
        <v>1</v>
      </c>
      <c r="R10" s="97">
        <f t="shared" si="3"/>
        <v>0.75</v>
      </c>
      <c r="S10" s="92" t="s">
        <v>123</v>
      </c>
      <c r="T10" s="96">
        <v>1</v>
      </c>
      <c r="U10" s="95">
        <f t="shared" si="4"/>
        <v>1</v>
      </c>
      <c r="V10" s="98">
        <f t="shared" si="5"/>
        <v>0.63541666666666674</v>
      </c>
      <c r="W10" s="136">
        <v>0.66700000000000004</v>
      </c>
    </row>
    <row r="11" spans="1:23" ht="16.5" thickBot="1" x14ac:dyDescent="0.3">
      <c r="A11" s="73" t="s">
        <v>30</v>
      </c>
      <c r="B11" s="74">
        <v>9</v>
      </c>
      <c r="C11" s="99">
        <f>AVERAGE(C12:C20)</f>
        <v>0.94444444444444442</v>
      </c>
      <c r="D11" s="99">
        <f t="shared" ref="D11:W11" si="6">AVERAGE(D12:D20)</f>
        <v>1</v>
      </c>
      <c r="E11" s="99">
        <f t="shared" si="6"/>
        <v>0.94444444444444442</v>
      </c>
      <c r="F11" s="99">
        <f t="shared" si="6"/>
        <v>1</v>
      </c>
      <c r="G11" s="99">
        <f t="shared" si="6"/>
        <v>0.77777777777777779</v>
      </c>
      <c r="H11" s="99">
        <f t="shared" si="6"/>
        <v>0.61111111111111116</v>
      </c>
      <c r="I11" s="100">
        <f t="shared" si="6"/>
        <v>1</v>
      </c>
      <c r="J11" s="78">
        <f t="shared" si="6"/>
        <v>0.88888888888888884</v>
      </c>
      <c r="K11" s="99">
        <f t="shared" si="6"/>
        <v>1</v>
      </c>
      <c r="L11" s="99">
        <f t="shared" si="6"/>
        <v>0.77777777777777779</v>
      </c>
      <c r="M11" s="99">
        <f t="shared" si="6"/>
        <v>0.88888888888888884</v>
      </c>
      <c r="N11" s="100">
        <f t="shared" si="6"/>
        <v>0.88888888888888884</v>
      </c>
      <c r="O11" s="78">
        <f t="shared" si="6"/>
        <v>0.88888888888888884</v>
      </c>
      <c r="P11" s="99">
        <f t="shared" si="6"/>
        <v>0.66666666666666663</v>
      </c>
      <c r="Q11" s="100">
        <f t="shared" si="6"/>
        <v>1</v>
      </c>
      <c r="R11" s="78">
        <f t="shared" si="6"/>
        <v>0.83333333333333337</v>
      </c>
      <c r="S11" s="99" t="s">
        <v>123</v>
      </c>
      <c r="T11" s="100">
        <f t="shared" si="6"/>
        <v>1</v>
      </c>
      <c r="U11" s="78">
        <f t="shared" si="6"/>
        <v>1</v>
      </c>
      <c r="V11" s="78">
        <f t="shared" si="6"/>
        <v>0.90277777777777779</v>
      </c>
      <c r="W11" s="78">
        <f t="shared" si="6"/>
        <v>0.730375</v>
      </c>
    </row>
    <row r="12" spans="1:23" ht="15.75" x14ac:dyDescent="0.25">
      <c r="A12" s="101" t="s">
        <v>53</v>
      </c>
      <c r="B12" s="80" t="s">
        <v>124</v>
      </c>
      <c r="C12" s="81">
        <v>1</v>
      </c>
      <c r="D12" s="82">
        <v>1</v>
      </c>
      <c r="E12" s="82">
        <v>1</v>
      </c>
      <c r="F12" s="82">
        <v>1</v>
      </c>
      <c r="G12" s="102">
        <v>1</v>
      </c>
      <c r="H12" s="82">
        <v>0.5</v>
      </c>
      <c r="I12" s="83" t="s">
        <v>123</v>
      </c>
      <c r="J12" s="84">
        <f t="shared" si="1"/>
        <v>0.91666666666666663</v>
      </c>
      <c r="K12" s="81">
        <v>1</v>
      </c>
      <c r="L12" s="82">
        <v>1</v>
      </c>
      <c r="M12" s="82">
        <v>1</v>
      </c>
      <c r="N12" s="83">
        <v>1</v>
      </c>
      <c r="O12" s="84">
        <f t="shared" si="2"/>
        <v>1</v>
      </c>
      <c r="P12" s="85">
        <v>1</v>
      </c>
      <c r="Q12" s="83">
        <v>1</v>
      </c>
      <c r="R12" s="86">
        <f t="shared" si="3"/>
        <v>1</v>
      </c>
      <c r="S12" s="81" t="s">
        <v>123</v>
      </c>
      <c r="T12" s="85">
        <v>1</v>
      </c>
      <c r="U12" s="84">
        <f t="shared" si="4"/>
        <v>1</v>
      </c>
      <c r="V12" s="87">
        <f t="shared" si="5"/>
        <v>0.97916666666666663</v>
      </c>
      <c r="W12" s="132">
        <v>1</v>
      </c>
    </row>
    <row r="13" spans="1:23" ht="15.75" x14ac:dyDescent="0.25">
      <c r="A13" s="103" t="s">
        <v>71</v>
      </c>
      <c r="B13" s="80" t="s">
        <v>124</v>
      </c>
      <c r="C13" s="104">
        <v>1</v>
      </c>
      <c r="D13" s="105">
        <v>1</v>
      </c>
      <c r="E13" s="105">
        <v>1</v>
      </c>
      <c r="F13" s="105">
        <v>1</v>
      </c>
      <c r="G13" s="105">
        <v>0.5</v>
      </c>
      <c r="H13" s="105">
        <v>0.5</v>
      </c>
      <c r="I13" s="83" t="s">
        <v>123</v>
      </c>
      <c r="J13" s="88">
        <f t="shared" si="1"/>
        <v>0.83333333333333337</v>
      </c>
      <c r="K13" s="104">
        <v>1</v>
      </c>
      <c r="L13" s="105">
        <v>0.5</v>
      </c>
      <c r="M13" s="105">
        <v>1</v>
      </c>
      <c r="N13" s="106">
        <v>1</v>
      </c>
      <c r="O13" s="88">
        <f t="shared" si="2"/>
        <v>0.875</v>
      </c>
      <c r="P13" s="107">
        <v>1</v>
      </c>
      <c r="Q13" s="106">
        <v>1</v>
      </c>
      <c r="R13" s="86">
        <f t="shared" si="3"/>
        <v>1</v>
      </c>
      <c r="S13" s="81" t="s">
        <v>123</v>
      </c>
      <c r="T13" s="107">
        <v>1</v>
      </c>
      <c r="U13" s="88">
        <f t="shared" si="4"/>
        <v>1</v>
      </c>
      <c r="V13" s="89">
        <f t="shared" si="5"/>
        <v>0.92708333333333337</v>
      </c>
      <c r="W13" s="133">
        <v>0.5</v>
      </c>
    </row>
    <row r="14" spans="1:23" ht="15.75" x14ac:dyDescent="0.25">
      <c r="A14" s="103" t="s">
        <v>56</v>
      </c>
      <c r="B14" s="80" t="s">
        <v>124</v>
      </c>
      <c r="C14" s="104">
        <v>1</v>
      </c>
      <c r="D14" s="105">
        <v>1</v>
      </c>
      <c r="E14" s="105">
        <v>1</v>
      </c>
      <c r="F14" s="105">
        <v>1</v>
      </c>
      <c r="G14" s="105">
        <v>0.5</v>
      </c>
      <c r="H14" s="105">
        <v>0.5</v>
      </c>
      <c r="I14" s="83">
        <v>1</v>
      </c>
      <c r="J14" s="88">
        <f t="shared" si="1"/>
        <v>0.8571428571428571</v>
      </c>
      <c r="K14" s="104">
        <v>1</v>
      </c>
      <c r="L14" s="105">
        <v>1</v>
      </c>
      <c r="M14" s="105">
        <v>1</v>
      </c>
      <c r="N14" s="106">
        <v>1</v>
      </c>
      <c r="O14" s="88">
        <f t="shared" si="2"/>
        <v>1</v>
      </c>
      <c r="P14" s="107">
        <v>1</v>
      </c>
      <c r="Q14" s="106">
        <v>1</v>
      </c>
      <c r="R14" s="86">
        <f t="shared" si="3"/>
        <v>1</v>
      </c>
      <c r="S14" s="81" t="s">
        <v>123</v>
      </c>
      <c r="T14" s="107">
        <v>1</v>
      </c>
      <c r="U14" s="88">
        <f t="shared" si="4"/>
        <v>1</v>
      </c>
      <c r="V14" s="89">
        <f>AVERAGE(J14,O14,R14,U14)</f>
        <v>0.9642857142857143</v>
      </c>
      <c r="W14" s="133">
        <v>0.71399999999999997</v>
      </c>
    </row>
    <row r="15" spans="1:23" ht="15.75" x14ac:dyDescent="0.25">
      <c r="A15" s="103" t="s">
        <v>53</v>
      </c>
      <c r="B15" s="80" t="s">
        <v>125</v>
      </c>
      <c r="C15" s="81">
        <v>1</v>
      </c>
      <c r="D15" s="82">
        <v>1</v>
      </c>
      <c r="E15" s="82">
        <v>1</v>
      </c>
      <c r="F15" s="82">
        <v>1</v>
      </c>
      <c r="G15" s="102">
        <v>1</v>
      </c>
      <c r="H15" s="82">
        <v>0.5</v>
      </c>
      <c r="I15" s="83" t="s">
        <v>123</v>
      </c>
      <c r="J15" s="88">
        <f t="shared" si="1"/>
        <v>0.91666666666666663</v>
      </c>
      <c r="K15" s="81">
        <v>1</v>
      </c>
      <c r="L15" s="82">
        <v>1</v>
      </c>
      <c r="M15" s="82">
        <v>1</v>
      </c>
      <c r="N15" s="83">
        <v>1</v>
      </c>
      <c r="O15" s="88">
        <f t="shared" si="2"/>
        <v>1</v>
      </c>
      <c r="P15" s="85">
        <v>1</v>
      </c>
      <c r="Q15" s="83">
        <v>1</v>
      </c>
      <c r="R15" s="86">
        <f t="shared" si="3"/>
        <v>1</v>
      </c>
      <c r="S15" s="81" t="s">
        <v>123</v>
      </c>
      <c r="T15" s="85">
        <v>1</v>
      </c>
      <c r="U15" s="88">
        <f t="shared" si="4"/>
        <v>1</v>
      </c>
      <c r="V15" s="89">
        <f t="shared" ref="V15" si="7">AVERAGE(J15,O15,R15,U15)</f>
        <v>0.97916666666666663</v>
      </c>
      <c r="W15" s="133">
        <v>1</v>
      </c>
    </row>
    <row r="16" spans="1:23" ht="15.75" x14ac:dyDescent="0.25">
      <c r="A16" s="103" t="s">
        <v>52</v>
      </c>
      <c r="B16" s="80" t="s">
        <v>125</v>
      </c>
      <c r="C16" s="104">
        <v>1</v>
      </c>
      <c r="D16" s="105">
        <v>1</v>
      </c>
      <c r="E16" s="105">
        <v>1</v>
      </c>
      <c r="F16" s="105">
        <v>1</v>
      </c>
      <c r="G16" s="105">
        <v>1</v>
      </c>
      <c r="H16" s="105">
        <v>0.5</v>
      </c>
      <c r="I16" s="83" t="s">
        <v>123</v>
      </c>
      <c r="J16" s="88">
        <f t="shared" si="1"/>
        <v>0.91666666666666663</v>
      </c>
      <c r="K16" s="104">
        <v>1</v>
      </c>
      <c r="L16" s="105">
        <v>0.5</v>
      </c>
      <c r="M16" s="105">
        <v>1</v>
      </c>
      <c r="N16" s="106">
        <v>1</v>
      </c>
      <c r="O16" s="88">
        <f t="shared" si="2"/>
        <v>0.875</v>
      </c>
      <c r="P16" s="107">
        <v>1</v>
      </c>
      <c r="Q16" s="106">
        <v>1</v>
      </c>
      <c r="R16" s="86">
        <f t="shared" si="3"/>
        <v>1</v>
      </c>
      <c r="S16" s="81" t="s">
        <v>123</v>
      </c>
      <c r="T16" s="107">
        <v>1</v>
      </c>
      <c r="U16" s="88">
        <f t="shared" si="4"/>
        <v>1</v>
      </c>
      <c r="V16" s="89">
        <f t="shared" si="5"/>
        <v>0.94791666666666663</v>
      </c>
      <c r="W16" s="133" t="s">
        <v>123</v>
      </c>
    </row>
    <row r="17" spans="1:23" ht="15.75" x14ac:dyDescent="0.25">
      <c r="A17" s="103" t="s">
        <v>50</v>
      </c>
      <c r="B17" s="80" t="s">
        <v>125</v>
      </c>
      <c r="C17" s="104">
        <v>0.5</v>
      </c>
      <c r="D17" s="105">
        <v>1</v>
      </c>
      <c r="E17" s="105">
        <v>0.5</v>
      </c>
      <c r="F17" s="105">
        <v>1</v>
      </c>
      <c r="G17" s="105">
        <v>1</v>
      </c>
      <c r="H17" s="105">
        <v>0.5</v>
      </c>
      <c r="I17" s="83">
        <v>1</v>
      </c>
      <c r="J17" s="88">
        <f t="shared" si="1"/>
        <v>0.7857142857142857</v>
      </c>
      <c r="K17" s="104">
        <v>1</v>
      </c>
      <c r="L17" s="105">
        <v>0.5</v>
      </c>
      <c r="M17" s="105">
        <v>1</v>
      </c>
      <c r="N17" s="106">
        <v>1</v>
      </c>
      <c r="O17" s="88">
        <f t="shared" si="2"/>
        <v>0.875</v>
      </c>
      <c r="P17" s="107">
        <v>0</v>
      </c>
      <c r="Q17" s="106">
        <v>1</v>
      </c>
      <c r="R17" s="86">
        <f t="shared" si="3"/>
        <v>0.5</v>
      </c>
      <c r="S17" s="81" t="s">
        <v>123</v>
      </c>
      <c r="T17" s="107">
        <v>1</v>
      </c>
      <c r="U17" s="88">
        <f t="shared" si="4"/>
        <v>1</v>
      </c>
      <c r="V17" s="89">
        <f t="shared" si="5"/>
        <v>0.7901785714285714</v>
      </c>
      <c r="W17" s="133">
        <v>0.61099999999999999</v>
      </c>
    </row>
    <row r="18" spans="1:23" ht="15.75" x14ac:dyDescent="0.25">
      <c r="A18" s="79" t="s">
        <v>91</v>
      </c>
      <c r="B18" s="80" t="s">
        <v>126</v>
      </c>
      <c r="C18" s="104">
        <v>1</v>
      </c>
      <c r="D18" s="105">
        <v>1</v>
      </c>
      <c r="E18" s="105">
        <v>1</v>
      </c>
      <c r="F18" s="105">
        <v>1</v>
      </c>
      <c r="G18" s="105">
        <v>1</v>
      </c>
      <c r="H18" s="105">
        <v>1</v>
      </c>
      <c r="I18" s="83" t="s">
        <v>123</v>
      </c>
      <c r="J18" s="88">
        <f t="shared" si="1"/>
        <v>1</v>
      </c>
      <c r="K18" s="104">
        <v>1</v>
      </c>
      <c r="L18" s="105">
        <v>1</v>
      </c>
      <c r="M18" s="105">
        <v>0.5</v>
      </c>
      <c r="N18" s="106">
        <v>0.5</v>
      </c>
      <c r="O18" s="88">
        <f t="shared" si="2"/>
        <v>0.75</v>
      </c>
      <c r="P18" s="107">
        <v>0</v>
      </c>
      <c r="Q18" s="106">
        <v>1</v>
      </c>
      <c r="R18" s="86">
        <f t="shared" si="3"/>
        <v>0.5</v>
      </c>
      <c r="S18" s="81" t="s">
        <v>123</v>
      </c>
      <c r="T18" s="107">
        <v>1</v>
      </c>
      <c r="U18" s="88">
        <f t="shared" si="4"/>
        <v>1</v>
      </c>
      <c r="V18" s="89">
        <f t="shared" si="5"/>
        <v>0.8125</v>
      </c>
      <c r="W18" s="133">
        <v>0.75</v>
      </c>
    </row>
    <row r="19" spans="1:23" ht="15.75" x14ac:dyDescent="0.25">
      <c r="A19" s="79" t="s">
        <v>54</v>
      </c>
      <c r="B19" s="80" t="s">
        <v>126</v>
      </c>
      <c r="C19" s="104">
        <v>1</v>
      </c>
      <c r="D19" s="105">
        <v>1</v>
      </c>
      <c r="E19" s="105">
        <v>1</v>
      </c>
      <c r="F19" s="105">
        <v>1</v>
      </c>
      <c r="G19" s="105">
        <v>0.5</v>
      </c>
      <c r="H19" s="105">
        <v>0.5</v>
      </c>
      <c r="I19" s="83">
        <v>1</v>
      </c>
      <c r="J19" s="88">
        <f t="shared" si="1"/>
        <v>0.8571428571428571</v>
      </c>
      <c r="K19" s="104">
        <v>1</v>
      </c>
      <c r="L19" s="105">
        <v>1</v>
      </c>
      <c r="M19" s="105">
        <v>1</v>
      </c>
      <c r="N19" s="106">
        <v>1</v>
      </c>
      <c r="O19" s="88">
        <f t="shared" si="2"/>
        <v>1</v>
      </c>
      <c r="P19" s="107">
        <v>1</v>
      </c>
      <c r="Q19" s="106">
        <v>1</v>
      </c>
      <c r="R19" s="86">
        <f t="shared" si="3"/>
        <v>1</v>
      </c>
      <c r="S19" s="81" t="s">
        <v>123</v>
      </c>
      <c r="T19" s="107">
        <v>1</v>
      </c>
      <c r="U19" s="88">
        <f t="shared" si="4"/>
        <v>1</v>
      </c>
      <c r="V19" s="89">
        <f t="shared" si="5"/>
        <v>0.9642857142857143</v>
      </c>
      <c r="W19" s="133">
        <v>0.625</v>
      </c>
    </row>
    <row r="20" spans="1:23" ht="16.5" thickBot="1" x14ac:dyDescent="0.3">
      <c r="A20" s="79" t="s">
        <v>61</v>
      </c>
      <c r="B20" s="80" t="s">
        <v>126</v>
      </c>
      <c r="C20" s="104">
        <v>1</v>
      </c>
      <c r="D20" s="104">
        <v>1</v>
      </c>
      <c r="E20" s="104">
        <v>1</v>
      </c>
      <c r="F20" s="108">
        <v>1</v>
      </c>
      <c r="G20" s="108">
        <v>0.5</v>
      </c>
      <c r="H20" s="108">
        <v>1</v>
      </c>
      <c r="I20" s="94" t="s">
        <v>123</v>
      </c>
      <c r="J20" s="109">
        <f t="shared" si="1"/>
        <v>0.91666666666666663</v>
      </c>
      <c r="K20" s="108">
        <v>1</v>
      </c>
      <c r="L20" s="110">
        <v>0.5</v>
      </c>
      <c r="M20" s="110">
        <v>0.5</v>
      </c>
      <c r="N20" s="111">
        <v>0.5</v>
      </c>
      <c r="O20" s="109">
        <f t="shared" si="2"/>
        <v>0.625</v>
      </c>
      <c r="P20" s="112">
        <v>0</v>
      </c>
      <c r="Q20" s="111">
        <v>1</v>
      </c>
      <c r="R20" s="97">
        <f t="shared" si="3"/>
        <v>0.5</v>
      </c>
      <c r="S20" s="92" t="s">
        <v>123</v>
      </c>
      <c r="T20" s="112">
        <v>1</v>
      </c>
      <c r="U20" s="109">
        <f t="shared" si="4"/>
        <v>1</v>
      </c>
      <c r="V20" s="98">
        <f t="shared" si="5"/>
        <v>0.76041666666666663</v>
      </c>
      <c r="W20" s="134">
        <v>0.64300000000000002</v>
      </c>
    </row>
    <row r="21" spans="1:23" ht="16.5" thickBot="1" x14ac:dyDescent="0.3">
      <c r="A21" s="73" t="s">
        <v>33</v>
      </c>
      <c r="B21" s="74">
        <v>6</v>
      </c>
      <c r="C21" s="99">
        <f>AVERAGE(C22:C27)</f>
        <v>1</v>
      </c>
      <c r="D21" s="99">
        <f t="shared" ref="D21:W21" si="8">AVERAGE(D22:D27)</f>
        <v>0.83333333333333337</v>
      </c>
      <c r="E21" s="99">
        <f t="shared" si="8"/>
        <v>0.58333333333333337</v>
      </c>
      <c r="F21" s="99">
        <f t="shared" si="8"/>
        <v>1</v>
      </c>
      <c r="G21" s="99">
        <f t="shared" si="8"/>
        <v>0.58333333333333337</v>
      </c>
      <c r="H21" s="99">
        <f t="shared" si="8"/>
        <v>0.58333333333333337</v>
      </c>
      <c r="I21" s="100">
        <f t="shared" si="8"/>
        <v>0.66666666666666663</v>
      </c>
      <c r="J21" s="78">
        <f t="shared" si="8"/>
        <v>0.75198412698412698</v>
      </c>
      <c r="K21" s="99">
        <f t="shared" si="8"/>
        <v>0.91666666666666663</v>
      </c>
      <c r="L21" s="99">
        <f t="shared" si="8"/>
        <v>0.58333333333333337</v>
      </c>
      <c r="M21" s="99">
        <f t="shared" si="8"/>
        <v>8.3333333333333329E-2</v>
      </c>
      <c r="N21" s="100">
        <f t="shared" si="8"/>
        <v>0.58333333333333337</v>
      </c>
      <c r="O21" s="78">
        <f t="shared" si="8"/>
        <v>0.54166666666666663</v>
      </c>
      <c r="P21" s="99">
        <f t="shared" si="8"/>
        <v>0.25</v>
      </c>
      <c r="Q21" s="100">
        <f t="shared" si="8"/>
        <v>1</v>
      </c>
      <c r="R21" s="78">
        <f t="shared" si="8"/>
        <v>0.625</v>
      </c>
      <c r="S21" s="99" t="s">
        <v>123</v>
      </c>
      <c r="T21" s="100">
        <f t="shared" si="8"/>
        <v>1</v>
      </c>
      <c r="U21" s="78">
        <f t="shared" si="8"/>
        <v>1</v>
      </c>
      <c r="V21" s="78">
        <f t="shared" si="8"/>
        <v>0.72966269841269848</v>
      </c>
      <c r="W21" s="78">
        <f t="shared" si="8"/>
        <v>0.66350000000000009</v>
      </c>
    </row>
    <row r="22" spans="1:23" ht="15.75" x14ac:dyDescent="0.25">
      <c r="A22" s="113" t="s">
        <v>53</v>
      </c>
      <c r="B22" s="80" t="s">
        <v>124</v>
      </c>
      <c r="C22" s="92">
        <v>1</v>
      </c>
      <c r="D22" s="92">
        <v>0.5</v>
      </c>
      <c r="E22" s="92">
        <v>0.5</v>
      </c>
      <c r="F22" s="92">
        <v>1</v>
      </c>
      <c r="G22" s="92">
        <v>0.5</v>
      </c>
      <c r="H22" s="92">
        <v>0.5</v>
      </c>
      <c r="I22" s="83" t="s">
        <v>123</v>
      </c>
      <c r="J22" s="84">
        <f t="shared" si="1"/>
        <v>0.66666666666666663</v>
      </c>
      <c r="K22" s="92">
        <v>1</v>
      </c>
      <c r="L22" s="93">
        <v>0.5</v>
      </c>
      <c r="M22" s="93">
        <v>0</v>
      </c>
      <c r="N22" s="94">
        <v>0.5</v>
      </c>
      <c r="O22" s="84">
        <f t="shared" si="2"/>
        <v>0.5</v>
      </c>
      <c r="P22" s="96">
        <v>0</v>
      </c>
      <c r="Q22" s="94">
        <v>1</v>
      </c>
      <c r="R22" s="86">
        <f t="shared" si="3"/>
        <v>0.5</v>
      </c>
      <c r="S22" s="81" t="s">
        <v>123</v>
      </c>
      <c r="T22" s="96">
        <v>1</v>
      </c>
      <c r="U22" s="84">
        <f t="shared" si="4"/>
        <v>1</v>
      </c>
      <c r="V22" s="87">
        <f t="shared" si="5"/>
        <v>0.66666666666666663</v>
      </c>
      <c r="W22" s="132">
        <v>0.8</v>
      </c>
    </row>
    <row r="23" spans="1:23" ht="15.75" x14ac:dyDescent="0.25">
      <c r="A23" s="79" t="s">
        <v>71</v>
      </c>
      <c r="B23" s="80" t="s">
        <v>124</v>
      </c>
      <c r="C23" s="104">
        <v>1</v>
      </c>
      <c r="D23" s="104">
        <v>1</v>
      </c>
      <c r="E23" s="104">
        <v>0.5</v>
      </c>
      <c r="F23" s="104">
        <v>1</v>
      </c>
      <c r="G23" s="104">
        <v>0.5</v>
      </c>
      <c r="H23" s="104">
        <v>0.5</v>
      </c>
      <c r="I23" s="83">
        <v>0.5</v>
      </c>
      <c r="J23" s="88">
        <f t="shared" si="1"/>
        <v>0.7142857142857143</v>
      </c>
      <c r="K23" s="104">
        <v>1</v>
      </c>
      <c r="L23" s="105">
        <v>0.5</v>
      </c>
      <c r="M23" s="105">
        <v>0</v>
      </c>
      <c r="N23" s="106">
        <v>0.5</v>
      </c>
      <c r="O23" s="88">
        <f t="shared" si="2"/>
        <v>0.5</v>
      </c>
      <c r="P23" s="107">
        <v>0</v>
      </c>
      <c r="Q23" s="106">
        <v>1</v>
      </c>
      <c r="R23" s="86">
        <f t="shared" si="3"/>
        <v>0.5</v>
      </c>
      <c r="S23" s="81" t="s">
        <v>123</v>
      </c>
      <c r="T23" s="107">
        <v>1</v>
      </c>
      <c r="U23" s="88">
        <f t="shared" si="4"/>
        <v>1</v>
      </c>
      <c r="V23" s="89">
        <f t="shared" si="5"/>
        <v>0.6785714285714286</v>
      </c>
      <c r="W23" s="133">
        <v>0.5</v>
      </c>
    </row>
    <row r="24" spans="1:23" ht="15.75" x14ac:dyDescent="0.25">
      <c r="A24" s="79" t="s">
        <v>56</v>
      </c>
      <c r="B24" s="80" t="s">
        <v>124</v>
      </c>
      <c r="C24" s="104">
        <v>1</v>
      </c>
      <c r="D24" s="104">
        <v>1</v>
      </c>
      <c r="E24" s="104">
        <v>0.5</v>
      </c>
      <c r="F24" s="104">
        <v>1</v>
      </c>
      <c r="G24" s="104">
        <v>0.5</v>
      </c>
      <c r="H24" s="104">
        <v>0.5</v>
      </c>
      <c r="I24" s="83" t="s">
        <v>123</v>
      </c>
      <c r="J24" s="88">
        <f t="shared" si="1"/>
        <v>0.75</v>
      </c>
      <c r="K24" s="104">
        <v>0.5</v>
      </c>
      <c r="L24" s="105">
        <v>1</v>
      </c>
      <c r="M24" s="105">
        <v>0.5</v>
      </c>
      <c r="N24" s="106">
        <v>0.5</v>
      </c>
      <c r="O24" s="88">
        <f t="shared" si="2"/>
        <v>0.625</v>
      </c>
      <c r="P24" s="107">
        <v>0.5</v>
      </c>
      <c r="Q24" s="106">
        <v>1</v>
      </c>
      <c r="R24" s="86">
        <f t="shared" si="3"/>
        <v>0.75</v>
      </c>
      <c r="S24" s="81" t="s">
        <v>123</v>
      </c>
      <c r="T24" s="107">
        <v>1</v>
      </c>
      <c r="U24" s="88">
        <f t="shared" si="4"/>
        <v>1</v>
      </c>
      <c r="V24" s="89">
        <f>AVERAGE(J24,O24,R24,U24)</f>
        <v>0.78125</v>
      </c>
      <c r="W24" s="133">
        <v>0.66700000000000004</v>
      </c>
    </row>
    <row r="25" spans="1:23" ht="15.75" x14ac:dyDescent="0.25">
      <c r="A25" s="79" t="s">
        <v>53</v>
      </c>
      <c r="B25" s="80" t="s">
        <v>125</v>
      </c>
      <c r="C25" s="104">
        <v>1</v>
      </c>
      <c r="D25" s="104">
        <v>0.5</v>
      </c>
      <c r="E25" s="104">
        <v>0.5</v>
      </c>
      <c r="F25" s="104">
        <v>1</v>
      </c>
      <c r="G25" s="104">
        <v>0.5</v>
      </c>
      <c r="H25" s="104">
        <v>0.5</v>
      </c>
      <c r="I25" s="83" t="s">
        <v>123</v>
      </c>
      <c r="J25" s="88">
        <f t="shared" si="1"/>
        <v>0.66666666666666663</v>
      </c>
      <c r="K25" s="104">
        <v>1</v>
      </c>
      <c r="L25" s="105">
        <v>0.5</v>
      </c>
      <c r="M25" s="105">
        <v>0</v>
      </c>
      <c r="N25" s="106">
        <v>0.5</v>
      </c>
      <c r="O25" s="88">
        <f t="shared" si="2"/>
        <v>0.5</v>
      </c>
      <c r="P25" s="107">
        <v>0.5</v>
      </c>
      <c r="Q25" s="106">
        <v>1</v>
      </c>
      <c r="R25" s="86">
        <f t="shared" si="3"/>
        <v>0.75</v>
      </c>
      <c r="S25" s="81" t="s">
        <v>123</v>
      </c>
      <c r="T25" s="107">
        <v>1</v>
      </c>
      <c r="U25" s="88">
        <f t="shared" si="4"/>
        <v>1</v>
      </c>
      <c r="V25" s="89">
        <f t="shared" si="5"/>
        <v>0.72916666666666663</v>
      </c>
      <c r="W25" s="133">
        <v>0.8</v>
      </c>
    </row>
    <row r="26" spans="1:23" ht="15.75" x14ac:dyDescent="0.25">
      <c r="A26" s="79" t="s">
        <v>72</v>
      </c>
      <c r="B26" s="80" t="s">
        <v>125</v>
      </c>
      <c r="C26" s="104">
        <v>1</v>
      </c>
      <c r="D26" s="104">
        <v>1</v>
      </c>
      <c r="E26" s="104">
        <v>1</v>
      </c>
      <c r="F26" s="104">
        <v>1</v>
      </c>
      <c r="G26" s="104">
        <v>1</v>
      </c>
      <c r="H26" s="104">
        <v>1</v>
      </c>
      <c r="I26" s="83">
        <v>1</v>
      </c>
      <c r="J26" s="88">
        <f t="shared" si="1"/>
        <v>1</v>
      </c>
      <c r="K26" s="104">
        <v>1</v>
      </c>
      <c r="L26" s="105">
        <v>0.5</v>
      </c>
      <c r="M26" s="105">
        <v>0</v>
      </c>
      <c r="N26" s="106">
        <v>1</v>
      </c>
      <c r="O26" s="88">
        <f t="shared" si="2"/>
        <v>0.625</v>
      </c>
      <c r="P26" s="107">
        <v>0.5</v>
      </c>
      <c r="Q26" s="106">
        <v>1</v>
      </c>
      <c r="R26" s="86">
        <f t="shared" si="3"/>
        <v>0.75</v>
      </c>
      <c r="S26" s="81" t="s">
        <v>123</v>
      </c>
      <c r="T26" s="107">
        <v>1</v>
      </c>
      <c r="U26" s="88">
        <f t="shared" si="4"/>
        <v>1</v>
      </c>
      <c r="V26" s="89">
        <f t="shared" si="5"/>
        <v>0.84375</v>
      </c>
      <c r="W26" s="133">
        <v>0.71399999999999997</v>
      </c>
    </row>
    <row r="27" spans="1:23" ht="16.5" thickBot="1" x14ac:dyDescent="0.3">
      <c r="A27" s="114" t="s">
        <v>71</v>
      </c>
      <c r="B27" s="80" t="s">
        <v>125</v>
      </c>
      <c r="C27" s="115">
        <v>1</v>
      </c>
      <c r="D27" s="115">
        <v>1</v>
      </c>
      <c r="E27" s="115">
        <v>0.5</v>
      </c>
      <c r="F27" s="115">
        <v>1</v>
      </c>
      <c r="G27" s="115">
        <v>0.5</v>
      </c>
      <c r="H27" s="108">
        <v>0.5</v>
      </c>
      <c r="I27" s="94">
        <v>0.5</v>
      </c>
      <c r="J27" s="109">
        <f t="shared" si="1"/>
        <v>0.7142857142857143</v>
      </c>
      <c r="K27" s="108">
        <v>1</v>
      </c>
      <c r="L27" s="110">
        <v>0.5</v>
      </c>
      <c r="M27" s="110">
        <v>0</v>
      </c>
      <c r="N27" s="111">
        <v>0.5</v>
      </c>
      <c r="O27" s="109">
        <f t="shared" si="2"/>
        <v>0.5</v>
      </c>
      <c r="P27" s="112">
        <v>0</v>
      </c>
      <c r="Q27" s="111">
        <v>1</v>
      </c>
      <c r="R27" s="97">
        <f t="shared" si="3"/>
        <v>0.5</v>
      </c>
      <c r="S27" s="92" t="s">
        <v>123</v>
      </c>
      <c r="T27" s="112">
        <v>1</v>
      </c>
      <c r="U27" s="109">
        <f t="shared" si="4"/>
        <v>1</v>
      </c>
      <c r="V27" s="98">
        <f t="shared" si="5"/>
        <v>0.6785714285714286</v>
      </c>
      <c r="W27" s="134">
        <v>0.5</v>
      </c>
    </row>
    <row r="28" spans="1:23" ht="16.5" thickBot="1" x14ac:dyDescent="0.3">
      <c r="A28" s="73" t="s">
        <v>62</v>
      </c>
      <c r="B28" s="74">
        <v>6</v>
      </c>
      <c r="C28" s="99">
        <f>AVERAGE(C29:C34)</f>
        <v>0.5</v>
      </c>
      <c r="D28" s="99">
        <f t="shared" ref="D28:W28" si="9">AVERAGE(D29:D34)</f>
        <v>0.41666666666666669</v>
      </c>
      <c r="E28" s="99">
        <f t="shared" si="9"/>
        <v>0.5</v>
      </c>
      <c r="F28" s="99">
        <f t="shared" si="9"/>
        <v>0</v>
      </c>
      <c r="G28" s="99">
        <f t="shared" si="9"/>
        <v>0.33333333333333331</v>
      </c>
      <c r="H28" s="99">
        <f t="shared" si="9"/>
        <v>0.33333333333333331</v>
      </c>
      <c r="I28" s="100" t="s">
        <v>123</v>
      </c>
      <c r="J28" s="78">
        <f t="shared" si="9"/>
        <v>0.34722222222222227</v>
      </c>
      <c r="K28" s="99">
        <f t="shared" si="9"/>
        <v>0</v>
      </c>
      <c r="L28" s="99">
        <f t="shared" si="9"/>
        <v>0.16666666666666666</v>
      </c>
      <c r="M28" s="99">
        <f t="shared" si="9"/>
        <v>0.16666666666666666</v>
      </c>
      <c r="N28" s="100">
        <f t="shared" si="9"/>
        <v>0</v>
      </c>
      <c r="O28" s="78">
        <f t="shared" si="9"/>
        <v>0.1111111111111111</v>
      </c>
      <c r="P28" s="99">
        <f t="shared" si="9"/>
        <v>0</v>
      </c>
      <c r="Q28" s="100">
        <f t="shared" si="9"/>
        <v>1</v>
      </c>
      <c r="R28" s="78">
        <f t="shared" si="9"/>
        <v>0.66666666666666663</v>
      </c>
      <c r="S28" s="99" t="s">
        <v>123</v>
      </c>
      <c r="T28" s="100">
        <f t="shared" si="9"/>
        <v>1</v>
      </c>
      <c r="U28" s="78">
        <f t="shared" si="9"/>
        <v>1</v>
      </c>
      <c r="V28" s="78">
        <f t="shared" si="9"/>
        <v>0.53124999999999989</v>
      </c>
      <c r="W28" s="78">
        <f t="shared" si="9"/>
        <v>0.41866666666666674</v>
      </c>
    </row>
    <row r="29" spans="1:23" ht="15.75" x14ac:dyDescent="0.25">
      <c r="A29" s="103" t="s">
        <v>53</v>
      </c>
      <c r="B29" s="80" t="s">
        <v>124</v>
      </c>
      <c r="C29" s="92">
        <v>0.5</v>
      </c>
      <c r="D29" s="92">
        <v>0.5</v>
      </c>
      <c r="E29" s="81">
        <v>0.5</v>
      </c>
      <c r="F29" s="81">
        <v>0</v>
      </c>
      <c r="G29" s="81">
        <v>0.5</v>
      </c>
      <c r="H29" s="81">
        <v>0.5</v>
      </c>
      <c r="I29" s="83" t="s">
        <v>123</v>
      </c>
      <c r="J29" s="84">
        <f t="shared" si="1"/>
        <v>0.41666666666666669</v>
      </c>
      <c r="K29" s="81">
        <v>0</v>
      </c>
      <c r="L29" s="82">
        <v>0.5</v>
      </c>
      <c r="M29" s="82">
        <v>0.5</v>
      </c>
      <c r="N29" s="83" t="s">
        <v>123</v>
      </c>
      <c r="O29" s="84">
        <f t="shared" si="2"/>
        <v>0.33333333333333331</v>
      </c>
      <c r="P29" s="85" t="s">
        <v>123</v>
      </c>
      <c r="Q29" s="83">
        <v>1</v>
      </c>
      <c r="R29" s="86">
        <f t="shared" si="3"/>
        <v>1</v>
      </c>
      <c r="S29" s="81" t="s">
        <v>123</v>
      </c>
      <c r="T29" s="85">
        <v>1</v>
      </c>
      <c r="U29" s="84">
        <f t="shared" si="4"/>
        <v>1</v>
      </c>
      <c r="V29" s="87">
        <f t="shared" ref="V29:V33" si="10">AVERAGE(J29,O29,R29,U29)</f>
        <v>0.6875</v>
      </c>
      <c r="W29" s="132">
        <v>0.38900000000000001</v>
      </c>
    </row>
    <row r="30" spans="1:23" ht="15.75" x14ac:dyDescent="0.25">
      <c r="A30" s="103" t="s">
        <v>58</v>
      </c>
      <c r="B30" s="80" t="s">
        <v>124</v>
      </c>
      <c r="C30" s="116">
        <v>0.5</v>
      </c>
      <c r="D30" s="105">
        <v>0</v>
      </c>
      <c r="E30" s="81">
        <v>0.5</v>
      </c>
      <c r="F30" s="81">
        <v>0</v>
      </c>
      <c r="G30" s="81">
        <v>0</v>
      </c>
      <c r="H30" s="81">
        <v>0</v>
      </c>
      <c r="I30" s="83" t="s">
        <v>123</v>
      </c>
      <c r="J30" s="88">
        <f t="shared" si="1"/>
        <v>0.16666666666666666</v>
      </c>
      <c r="K30" s="81">
        <v>0</v>
      </c>
      <c r="L30" s="82">
        <v>0</v>
      </c>
      <c r="M30" s="82">
        <v>0</v>
      </c>
      <c r="N30" s="83">
        <v>0</v>
      </c>
      <c r="O30" s="88">
        <f t="shared" si="2"/>
        <v>0</v>
      </c>
      <c r="P30" s="85">
        <v>0</v>
      </c>
      <c r="Q30" s="83">
        <v>1</v>
      </c>
      <c r="R30" s="86">
        <f t="shared" si="3"/>
        <v>0.5</v>
      </c>
      <c r="S30" s="81" t="s">
        <v>123</v>
      </c>
      <c r="T30" s="85">
        <v>1</v>
      </c>
      <c r="U30" s="88">
        <f t="shared" si="4"/>
        <v>1</v>
      </c>
      <c r="V30" s="89">
        <f t="shared" si="10"/>
        <v>0.41666666666666663</v>
      </c>
      <c r="W30" s="133">
        <v>0.1</v>
      </c>
    </row>
    <row r="31" spans="1:23" ht="15.75" x14ac:dyDescent="0.25">
      <c r="A31" s="103" t="s">
        <v>71</v>
      </c>
      <c r="B31" s="80" t="s">
        <v>124</v>
      </c>
      <c r="C31" s="92">
        <v>0.5</v>
      </c>
      <c r="D31" s="92">
        <v>0.5</v>
      </c>
      <c r="E31" s="81">
        <v>0.5</v>
      </c>
      <c r="F31" s="81">
        <v>0</v>
      </c>
      <c r="G31" s="81">
        <v>0.5</v>
      </c>
      <c r="H31" s="81">
        <v>0.5</v>
      </c>
      <c r="I31" s="83" t="s">
        <v>123</v>
      </c>
      <c r="J31" s="88">
        <f t="shared" si="1"/>
        <v>0.41666666666666669</v>
      </c>
      <c r="K31" s="81">
        <v>0</v>
      </c>
      <c r="L31" s="82">
        <v>0</v>
      </c>
      <c r="M31" s="82">
        <v>0</v>
      </c>
      <c r="N31" s="83">
        <v>0</v>
      </c>
      <c r="O31" s="88">
        <f t="shared" si="2"/>
        <v>0</v>
      </c>
      <c r="P31" s="85">
        <v>0</v>
      </c>
      <c r="Q31" s="83">
        <v>1</v>
      </c>
      <c r="R31" s="86">
        <f t="shared" si="3"/>
        <v>0.5</v>
      </c>
      <c r="S31" s="81" t="s">
        <v>123</v>
      </c>
      <c r="T31" s="85">
        <v>1</v>
      </c>
      <c r="U31" s="88">
        <f t="shared" si="4"/>
        <v>1</v>
      </c>
      <c r="V31" s="89">
        <f>AVERAGE(J31,O31,R31,U31)</f>
        <v>0.47916666666666669</v>
      </c>
      <c r="W31" s="133">
        <v>0.66700000000000004</v>
      </c>
    </row>
    <row r="32" spans="1:23" ht="15.75" x14ac:dyDescent="0.25">
      <c r="A32" s="103" t="s">
        <v>51</v>
      </c>
      <c r="B32" s="80" t="s">
        <v>125</v>
      </c>
      <c r="C32" s="104">
        <v>0.5</v>
      </c>
      <c r="D32" s="104">
        <v>0.5</v>
      </c>
      <c r="E32" s="81">
        <v>0.5</v>
      </c>
      <c r="F32" s="81">
        <v>0</v>
      </c>
      <c r="G32" s="81">
        <v>0</v>
      </c>
      <c r="H32" s="81">
        <v>0</v>
      </c>
      <c r="I32" s="83" t="s">
        <v>123</v>
      </c>
      <c r="J32" s="88">
        <f t="shared" si="1"/>
        <v>0.25</v>
      </c>
      <c r="K32" s="81">
        <v>0</v>
      </c>
      <c r="L32" s="82">
        <v>0</v>
      </c>
      <c r="M32" s="82">
        <v>0</v>
      </c>
      <c r="N32" s="83">
        <v>0</v>
      </c>
      <c r="O32" s="88">
        <f t="shared" si="2"/>
        <v>0</v>
      </c>
      <c r="P32" s="85">
        <v>0</v>
      </c>
      <c r="Q32" s="83">
        <v>1</v>
      </c>
      <c r="R32" s="86">
        <f t="shared" si="3"/>
        <v>0.5</v>
      </c>
      <c r="S32" s="81" t="s">
        <v>123</v>
      </c>
      <c r="T32" s="85">
        <v>1</v>
      </c>
      <c r="U32" s="88">
        <f t="shared" si="4"/>
        <v>1</v>
      </c>
      <c r="V32" s="89">
        <f t="shared" si="10"/>
        <v>0.4375</v>
      </c>
      <c r="W32" s="133">
        <v>0.3</v>
      </c>
    </row>
    <row r="33" spans="1:23" ht="15.75" x14ac:dyDescent="0.25">
      <c r="A33" s="79" t="s">
        <v>53</v>
      </c>
      <c r="B33" s="80" t="s">
        <v>125</v>
      </c>
      <c r="C33" s="116">
        <v>0.5</v>
      </c>
      <c r="D33" s="104">
        <v>0.5</v>
      </c>
      <c r="E33" s="81">
        <v>0.5</v>
      </c>
      <c r="F33" s="81">
        <v>0</v>
      </c>
      <c r="G33" s="81">
        <v>0.5</v>
      </c>
      <c r="H33" s="81">
        <v>0.5</v>
      </c>
      <c r="I33" s="83" t="s">
        <v>123</v>
      </c>
      <c r="J33" s="88">
        <f t="shared" si="1"/>
        <v>0.41666666666666669</v>
      </c>
      <c r="K33" s="81">
        <v>0</v>
      </c>
      <c r="L33" s="82">
        <v>0.5</v>
      </c>
      <c r="M33" s="82">
        <v>0.5</v>
      </c>
      <c r="N33" s="83" t="s">
        <v>123</v>
      </c>
      <c r="O33" s="88">
        <f t="shared" si="2"/>
        <v>0.33333333333333331</v>
      </c>
      <c r="P33" s="85" t="s">
        <v>123</v>
      </c>
      <c r="Q33" s="83">
        <v>1</v>
      </c>
      <c r="R33" s="86">
        <f t="shared" si="3"/>
        <v>1</v>
      </c>
      <c r="S33" s="81" t="s">
        <v>123</v>
      </c>
      <c r="T33" s="85">
        <v>1</v>
      </c>
      <c r="U33" s="88">
        <f t="shared" si="4"/>
        <v>1</v>
      </c>
      <c r="V33" s="89">
        <f t="shared" si="10"/>
        <v>0.6875</v>
      </c>
      <c r="W33" s="133">
        <v>0.38900000000000001</v>
      </c>
    </row>
    <row r="34" spans="1:23" ht="16.5" thickBot="1" x14ac:dyDescent="0.3">
      <c r="A34" s="79" t="s">
        <v>71</v>
      </c>
      <c r="B34" s="80" t="s">
        <v>125</v>
      </c>
      <c r="C34" s="92">
        <v>0.5</v>
      </c>
      <c r="D34" s="92">
        <v>0.5</v>
      </c>
      <c r="E34" s="81">
        <v>0.5</v>
      </c>
      <c r="F34" s="81">
        <v>0</v>
      </c>
      <c r="G34" s="81">
        <v>0.5</v>
      </c>
      <c r="H34" s="81">
        <v>0.5</v>
      </c>
      <c r="I34" s="83" t="s">
        <v>123</v>
      </c>
      <c r="J34" s="109">
        <f t="shared" si="1"/>
        <v>0.41666666666666669</v>
      </c>
      <c r="K34" s="81">
        <v>0</v>
      </c>
      <c r="L34" s="82">
        <v>0</v>
      </c>
      <c r="M34" s="82">
        <v>0</v>
      </c>
      <c r="N34" s="83">
        <v>0</v>
      </c>
      <c r="O34" s="109">
        <f t="shared" si="2"/>
        <v>0</v>
      </c>
      <c r="P34" s="85">
        <v>0</v>
      </c>
      <c r="Q34" s="83">
        <v>1</v>
      </c>
      <c r="R34" s="86">
        <f t="shared" si="3"/>
        <v>0.5</v>
      </c>
      <c r="S34" s="81" t="s">
        <v>123</v>
      </c>
      <c r="T34" s="85">
        <v>1</v>
      </c>
      <c r="U34" s="109">
        <f t="shared" si="4"/>
        <v>1</v>
      </c>
      <c r="V34" s="98">
        <f>AVERAGE(J34,O34,R34,U34)</f>
        <v>0.47916666666666669</v>
      </c>
      <c r="W34" s="134">
        <v>0.66700000000000004</v>
      </c>
    </row>
    <row r="35" spans="1:23" ht="16.5" thickBot="1" x14ac:dyDescent="0.3">
      <c r="A35" s="73" t="s">
        <v>63</v>
      </c>
      <c r="B35" s="74">
        <v>6</v>
      </c>
      <c r="C35" s="99">
        <f>AVERAGE(C36:C41)</f>
        <v>0.5</v>
      </c>
      <c r="D35" s="99">
        <f t="shared" ref="D35:W35" si="11">AVERAGE(D36:D41)</f>
        <v>0.83333333333333337</v>
      </c>
      <c r="E35" s="99">
        <f t="shared" si="11"/>
        <v>0.83333333333333337</v>
      </c>
      <c r="F35" s="99">
        <f t="shared" si="11"/>
        <v>0.58333333333333337</v>
      </c>
      <c r="G35" s="99">
        <f t="shared" si="11"/>
        <v>0.58333333333333337</v>
      </c>
      <c r="H35" s="99">
        <f t="shared" si="11"/>
        <v>0.66666666666666663</v>
      </c>
      <c r="I35" s="100">
        <f t="shared" si="11"/>
        <v>1</v>
      </c>
      <c r="J35" s="78">
        <f t="shared" si="11"/>
        <v>0.7142857142857143</v>
      </c>
      <c r="K35" s="99">
        <f t="shared" si="11"/>
        <v>0.58333333333333337</v>
      </c>
      <c r="L35" s="99">
        <f t="shared" si="11"/>
        <v>0.58333333333333337</v>
      </c>
      <c r="M35" s="99">
        <f t="shared" si="11"/>
        <v>0.5</v>
      </c>
      <c r="N35" s="100">
        <f t="shared" si="11"/>
        <v>0.58333333333333337</v>
      </c>
      <c r="O35" s="78">
        <f t="shared" si="11"/>
        <v>0.5625</v>
      </c>
      <c r="P35" s="99">
        <f t="shared" si="11"/>
        <v>0.66666666666666663</v>
      </c>
      <c r="Q35" s="100">
        <f t="shared" si="11"/>
        <v>0.83333333333333337</v>
      </c>
      <c r="R35" s="78">
        <f t="shared" si="11"/>
        <v>0.75</v>
      </c>
      <c r="S35" s="99" t="s">
        <v>123</v>
      </c>
      <c r="T35" s="100" t="s">
        <v>123</v>
      </c>
      <c r="U35" s="78" t="s">
        <v>123</v>
      </c>
      <c r="V35" s="78">
        <f t="shared" si="11"/>
        <v>0.67559523809523814</v>
      </c>
      <c r="W35" s="78">
        <f t="shared" si="11"/>
        <v>0.72583333333333344</v>
      </c>
    </row>
    <row r="36" spans="1:23" ht="15.75" x14ac:dyDescent="0.25">
      <c r="A36" s="103" t="s">
        <v>58</v>
      </c>
      <c r="B36" s="80" t="s">
        <v>124</v>
      </c>
      <c r="C36" s="92">
        <v>0.5</v>
      </c>
      <c r="D36" s="92">
        <v>1</v>
      </c>
      <c r="E36" s="81">
        <v>1</v>
      </c>
      <c r="F36" s="81">
        <v>1</v>
      </c>
      <c r="G36" s="81">
        <v>0.5</v>
      </c>
      <c r="H36" s="81">
        <v>0.5</v>
      </c>
      <c r="I36" s="83">
        <v>1</v>
      </c>
      <c r="J36" s="84">
        <f t="shared" si="1"/>
        <v>0.7857142857142857</v>
      </c>
      <c r="K36" s="81">
        <v>0.5</v>
      </c>
      <c r="L36" s="82">
        <v>1</v>
      </c>
      <c r="M36" s="82">
        <v>1</v>
      </c>
      <c r="N36" s="83">
        <v>0.5</v>
      </c>
      <c r="O36" s="84">
        <f t="shared" si="2"/>
        <v>0.75</v>
      </c>
      <c r="P36" s="85">
        <v>1</v>
      </c>
      <c r="Q36" s="83">
        <v>1</v>
      </c>
      <c r="R36" s="86">
        <f t="shared" si="3"/>
        <v>1</v>
      </c>
      <c r="S36" s="81" t="s">
        <v>123</v>
      </c>
      <c r="T36" s="85" t="s">
        <v>123</v>
      </c>
      <c r="U36" s="84" t="s">
        <v>123</v>
      </c>
      <c r="V36" s="87">
        <f t="shared" ref="V36:V41" si="12">AVERAGE(J36,O36,R36,U36)</f>
        <v>0.84523809523809523</v>
      </c>
      <c r="W36" s="132">
        <v>0.9</v>
      </c>
    </row>
    <row r="37" spans="1:23" ht="15.75" x14ac:dyDescent="0.25">
      <c r="A37" s="103" t="s">
        <v>72</v>
      </c>
      <c r="B37" s="80" t="s">
        <v>124</v>
      </c>
      <c r="C37" s="116">
        <v>0.5</v>
      </c>
      <c r="D37" s="104">
        <v>0.5</v>
      </c>
      <c r="E37" s="81">
        <v>0.5</v>
      </c>
      <c r="F37" s="81">
        <v>0</v>
      </c>
      <c r="G37" s="81">
        <v>0.5</v>
      </c>
      <c r="H37" s="81">
        <v>0.5</v>
      </c>
      <c r="I37" s="83">
        <v>1</v>
      </c>
      <c r="J37" s="88">
        <f t="shared" si="1"/>
        <v>0.5</v>
      </c>
      <c r="K37" s="81">
        <v>0.5</v>
      </c>
      <c r="L37" s="82">
        <v>0</v>
      </c>
      <c r="M37" s="82">
        <v>0</v>
      </c>
      <c r="N37" s="83">
        <v>0.5</v>
      </c>
      <c r="O37" s="88">
        <f t="shared" si="2"/>
        <v>0.25</v>
      </c>
      <c r="P37" s="85">
        <v>0.5</v>
      </c>
      <c r="Q37" s="83">
        <v>0.5</v>
      </c>
      <c r="R37" s="86">
        <f t="shared" si="3"/>
        <v>0.5</v>
      </c>
      <c r="S37" s="81" t="s">
        <v>123</v>
      </c>
      <c r="T37" s="85" t="s">
        <v>123</v>
      </c>
      <c r="U37" s="88" t="s">
        <v>123</v>
      </c>
      <c r="V37" s="89">
        <f t="shared" si="12"/>
        <v>0.41666666666666669</v>
      </c>
      <c r="W37" s="133">
        <v>0.55600000000000005</v>
      </c>
    </row>
    <row r="38" spans="1:23" ht="15.75" x14ac:dyDescent="0.25">
      <c r="A38" s="103" t="s">
        <v>50</v>
      </c>
      <c r="B38" s="80" t="s">
        <v>124</v>
      </c>
      <c r="C38" s="92">
        <v>0.5</v>
      </c>
      <c r="D38" s="92">
        <v>1</v>
      </c>
      <c r="E38" s="81">
        <v>1</v>
      </c>
      <c r="F38" s="81">
        <v>0.5</v>
      </c>
      <c r="G38" s="81">
        <v>1</v>
      </c>
      <c r="H38" s="81">
        <v>1</v>
      </c>
      <c r="I38" s="83">
        <v>1</v>
      </c>
      <c r="J38" s="88">
        <f t="shared" si="1"/>
        <v>0.8571428571428571</v>
      </c>
      <c r="K38" s="81">
        <v>1</v>
      </c>
      <c r="L38" s="82">
        <v>1</v>
      </c>
      <c r="M38" s="82">
        <v>1</v>
      </c>
      <c r="N38" s="83">
        <v>1</v>
      </c>
      <c r="O38" s="88">
        <f t="shared" si="2"/>
        <v>1</v>
      </c>
      <c r="P38" s="85">
        <v>1</v>
      </c>
      <c r="Q38" s="83">
        <v>1</v>
      </c>
      <c r="R38" s="86">
        <f t="shared" si="3"/>
        <v>1</v>
      </c>
      <c r="S38" s="81" t="s">
        <v>123</v>
      </c>
      <c r="T38" s="85" t="s">
        <v>123</v>
      </c>
      <c r="U38" s="88" t="s">
        <v>123</v>
      </c>
      <c r="V38" s="89">
        <f>AVERAGE(J38,O38,R38,U38)</f>
        <v>0.95238095238095244</v>
      </c>
      <c r="W38" s="133">
        <v>0.64300000000000002</v>
      </c>
    </row>
    <row r="39" spans="1:23" ht="15.75" x14ac:dyDescent="0.25">
      <c r="A39" s="79" t="s">
        <v>58</v>
      </c>
      <c r="B39" s="80" t="s">
        <v>125</v>
      </c>
      <c r="C39" s="104">
        <v>0.5</v>
      </c>
      <c r="D39" s="104">
        <v>1</v>
      </c>
      <c r="E39" s="104">
        <v>1</v>
      </c>
      <c r="F39" s="104">
        <v>1</v>
      </c>
      <c r="G39" s="104">
        <v>0.5</v>
      </c>
      <c r="H39" s="104">
        <v>0.5</v>
      </c>
      <c r="I39" s="83">
        <v>1</v>
      </c>
      <c r="J39" s="88">
        <f t="shared" si="1"/>
        <v>0.7857142857142857</v>
      </c>
      <c r="K39" s="81">
        <v>0.5</v>
      </c>
      <c r="L39" s="82">
        <v>1</v>
      </c>
      <c r="M39" s="82">
        <v>0.5</v>
      </c>
      <c r="N39" s="83">
        <v>0.5</v>
      </c>
      <c r="O39" s="88">
        <f t="shared" si="2"/>
        <v>0.625</v>
      </c>
      <c r="P39" s="85">
        <v>1</v>
      </c>
      <c r="Q39" s="83">
        <v>1</v>
      </c>
      <c r="R39" s="86">
        <f t="shared" si="3"/>
        <v>1</v>
      </c>
      <c r="S39" s="81" t="s">
        <v>123</v>
      </c>
      <c r="T39" s="85" t="s">
        <v>123</v>
      </c>
      <c r="U39" s="88" t="s">
        <v>123</v>
      </c>
      <c r="V39" s="89">
        <f t="shared" si="12"/>
        <v>0.80357142857142849</v>
      </c>
      <c r="W39" s="133">
        <v>0.9</v>
      </c>
    </row>
    <row r="40" spans="1:23" ht="15.75" x14ac:dyDescent="0.25">
      <c r="A40" s="79" t="s">
        <v>77</v>
      </c>
      <c r="B40" s="80" t="s">
        <v>125</v>
      </c>
      <c r="C40" s="92">
        <v>0.5</v>
      </c>
      <c r="D40" s="92">
        <v>1</v>
      </c>
      <c r="E40" s="108">
        <v>1</v>
      </c>
      <c r="F40" s="108">
        <v>1</v>
      </c>
      <c r="G40" s="104">
        <v>0.5</v>
      </c>
      <c r="H40" s="104">
        <v>1</v>
      </c>
      <c r="I40" s="83">
        <v>1</v>
      </c>
      <c r="J40" s="88">
        <f t="shared" si="1"/>
        <v>0.8571428571428571</v>
      </c>
      <c r="K40" s="81">
        <v>0.5</v>
      </c>
      <c r="L40" s="82">
        <v>0.5</v>
      </c>
      <c r="M40" s="82">
        <v>0.5</v>
      </c>
      <c r="N40" s="83">
        <v>0.5</v>
      </c>
      <c r="O40" s="88">
        <f t="shared" si="2"/>
        <v>0.5</v>
      </c>
      <c r="P40" s="85">
        <v>0</v>
      </c>
      <c r="Q40" s="83">
        <v>1</v>
      </c>
      <c r="R40" s="86">
        <f t="shared" si="3"/>
        <v>0.5</v>
      </c>
      <c r="S40" s="81" t="s">
        <v>123</v>
      </c>
      <c r="T40" s="85" t="s">
        <v>123</v>
      </c>
      <c r="U40" s="88" t="s">
        <v>123</v>
      </c>
      <c r="V40" s="89">
        <f t="shared" si="12"/>
        <v>0.61904761904761907</v>
      </c>
      <c r="W40" s="133">
        <v>0.8</v>
      </c>
    </row>
    <row r="41" spans="1:23" ht="16.5" thickBot="1" x14ac:dyDescent="0.3">
      <c r="A41" s="79" t="s">
        <v>72</v>
      </c>
      <c r="B41" s="80" t="s">
        <v>125</v>
      </c>
      <c r="C41" s="104">
        <v>0.5</v>
      </c>
      <c r="D41" s="104">
        <v>0.5</v>
      </c>
      <c r="E41" s="104">
        <v>0.5</v>
      </c>
      <c r="F41" s="104">
        <v>0</v>
      </c>
      <c r="G41" s="104">
        <v>0.5</v>
      </c>
      <c r="H41" s="108">
        <v>0.5</v>
      </c>
      <c r="I41" s="94">
        <v>1</v>
      </c>
      <c r="J41" s="109">
        <f t="shared" si="1"/>
        <v>0.5</v>
      </c>
      <c r="K41" s="108">
        <v>0.5</v>
      </c>
      <c r="L41" s="110">
        <v>0</v>
      </c>
      <c r="M41" s="110">
        <v>0</v>
      </c>
      <c r="N41" s="111">
        <v>0.5</v>
      </c>
      <c r="O41" s="109">
        <f t="shared" si="2"/>
        <v>0.25</v>
      </c>
      <c r="P41" s="112">
        <v>0.5</v>
      </c>
      <c r="Q41" s="111">
        <v>0.5</v>
      </c>
      <c r="R41" s="97">
        <f t="shared" si="3"/>
        <v>0.5</v>
      </c>
      <c r="S41" s="92" t="s">
        <v>123</v>
      </c>
      <c r="T41" s="112" t="s">
        <v>123</v>
      </c>
      <c r="U41" s="109" t="s">
        <v>123</v>
      </c>
      <c r="V41" s="98">
        <f t="shared" si="12"/>
        <v>0.41666666666666669</v>
      </c>
      <c r="W41" s="134">
        <v>0.55600000000000005</v>
      </c>
    </row>
    <row r="42" spans="1:23" ht="16.5" thickBot="1" x14ac:dyDescent="0.3">
      <c r="A42" s="73" t="s">
        <v>37</v>
      </c>
      <c r="B42" s="74">
        <v>6</v>
      </c>
      <c r="C42" s="99">
        <f>AVERAGE(C43:C48)</f>
        <v>0.75</v>
      </c>
      <c r="D42" s="99">
        <f t="shared" ref="D42:W42" si="13">AVERAGE(D43:D48)</f>
        <v>0.91666666666666663</v>
      </c>
      <c r="E42" s="99">
        <f t="shared" si="13"/>
        <v>0.58333333333333337</v>
      </c>
      <c r="F42" s="99">
        <f t="shared" si="13"/>
        <v>0.5</v>
      </c>
      <c r="G42" s="99">
        <f t="shared" si="13"/>
        <v>0.5</v>
      </c>
      <c r="H42" s="99">
        <f t="shared" si="13"/>
        <v>0.5</v>
      </c>
      <c r="I42" s="100">
        <f t="shared" si="13"/>
        <v>1</v>
      </c>
      <c r="J42" s="78">
        <f t="shared" si="13"/>
        <v>0.68452380952380965</v>
      </c>
      <c r="K42" s="99">
        <f t="shared" si="13"/>
        <v>1</v>
      </c>
      <c r="L42" s="99">
        <f t="shared" si="13"/>
        <v>0.91666666666666663</v>
      </c>
      <c r="M42" s="99">
        <f t="shared" si="13"/>
        <v>1</v>
      </c>
      <c r="N42" s="100">
        <f t="shared" si="13"/>
        <v>0.66666666666666663</v>
      </c>
      <c r="O42" s="78">
        <f t="shared" si="13"/>
        <v>0.89583333333333337</v>
      </c>
      <c r="P42" s="99">
        <f t="shared" si="13"/>
        <v>0.33333333333333331</v>
      </c>
      <c r="Q42" s="100">
        <f t="shared" si="13"/>
        <v>0.58333333333333337</v>
      </c>
      <c r="R42" s="78">
        <f t="shared" si="13"/>
        <v>0.45833333333333331</v>
      </c>
      <c r="S42" s="99" t="s">
        <v>123</v>
      </c>
      <c r="T42" s="100">
        <f t="shared" si="13"/>
        <v>0.83333333333333337</v>
      </c>
      <c r="U42" s="78">
        <f t="shared" si="13"/>
        <v>0.83333333333333337</v>
      </c>
      <c r="V42" s="78">
        <f t="shared" si="13"/>
        <v>0.71800595238095244</v>
      </c>
      <c r="W42" s="78">
        <f t="shared" si="13"/>
        <v>0.85400000000000009</v>
      </c>
    </row>
    <row r="43" spans="1:23" ht="15.75" x14ac:dyDescent="0.25">
      <c r="A43" s="103" t="s">
        <v>53</v>
      </c>
      <c r="B43" s="80" t="s">
        <v>124</v>
      </c>
      <c r="C43" s="108">
        <v>1</v>
      </c>
      <c r="D43" s="108">
        <v>1</v>
      </c>
      <c r="E43" s="108">
        <v>0.5</v>
      </c>
      <c r="F43" s="104">
        <v>0.5</v>
      </c>
      <c r="G43" s="104">
        <v>0.5</v>
      </c>
      <c r="H43" s="81">
        <v>0.5</v>
      </c>
      <c r="I43" s="83">
        <v>1</v>
      </c>
      <c r="J43" s="84">
        <f t="shared" si="1"/>
        <v>0.7142857142857143</v>
      </c>
      <c r="K43" s="81">
        <v>1</v>
      </c>
      <c r="L43" s="82">
        <v>1</v>
      </c>
      <c r="M43" s="82">
        <v>1</v>
      </c>
      <c r="N43" s="83">
        <v>1</v>
      </c>
      <c r="O43" s="84">
        <f t="shared" si="2"/>
        <v>1</v>
      </c>
      <c r="P43" s="85">
        <v>0</v>
      </c>
      <c r="Q43" s="83">
        <v>0.5</v>
      </c>
      <c r="R43" s="86">
        <f t="shared" si="3"/>
        <v>0.25</v>
      </c>
      <c r="S43" s="81" t="s">
        <v>123</v>
      </c>
      <c r="T43" s="85">
        <v>1</v>
      </c>
      <c r="U43" s="84">
        <f t="shared" si="4"/>
        <v>1</v>
      </c>
      <c r="V43" s="87">
        <f t="shared" ref="V43:V48" si="14">AVERAGE(J43,O43,R43,U43)</f>
        <v>0.7410714285714286</v>
      </c>
      <c r="W43" s="132">
        <v>0.83299999999999996</v>
      </c>
    </row>
    <row r="44" spans="1:23" ht="15.75" x14ac:dyDescent="0.25">
      <c r="A44" s="103" t="s">
        <v>52</v>
      </c>
      <c r="B44" s="80" t="s">
        <v>124</v>
      </c>
      <c r="C44" s="108">
        <v>0.5</v>
      </c>
      <c r="D44" s="108">
        <v>1</v>
      </c>
      <c r="E44" s="108">
        <v>0.5</v>
      </c>
      <c r="F44" s="104">
        <v>0.5</v>
      </c>
      <c r="G44" s="104">
        <v>0.5</v>
      </c>
      <c r="H44" s="104">
        <v>0.5</v>
      </c>
      <c r="I44" s="83">
        <v>1</v>
      </c>
      <c r="J44" s="88">
        <f t="shared" si="1"/>
        <v>0.6428571428571429</v>
      </c>
      <c r="K44" s="81">
        <v>1</v>
      </c>
      <c r="L44" s="82">
        <v>1</v>
      </c>
      <c r="M44" s="82">
        <v>1</v>
      </c>
      <c r="N44" s="83">
        <v>0</v>
      </c>
      <c r="O44" s="88">
        <f t="shared" si="2"/>
        <v>0.75</v>
      </c>
      <c r="P44" s="85">
        <v>0.5</v>
      </c>
      <c r="Q44" s="83">
        <v>1</v>
      </c>
      <c r="R44" s="86">
        <f t="shared" si="3"/>
        <v>0.75</v>
      </c>
      <c r="S44" s="81" t="s">
        <v>123</v>
      </c>
      <c r="T44" s="85">
        <v>1</v>
      </c>
      <c r="U44" s="88">
        <f t="shared" si="4"/>
        <v>1</v>
      </c>
      <c r="V44" s="89">
        <f t="shared" si="14"/>
        <v>0.7857142857142857</v>
      </c>
      <c r="W44" s="133">
        <v>0.875</v>
      </c>
    </row>
    <row r="45" spans="1:23" ht="15.75" x14ac:dyDescent="0.25">
      <c r="A45" s="103" t="s">
        <v>55</v>
      </c>
      <c r="B45" s="80" t="s">
        <v>124</v>
      </c>
      <c r="C45" s="108">
        <v>0.5</v>
      </c>
      <c r="D45" s="108">
        <v>1</v>
      </c>
      <c r="E45" s="108">
        <v>1</v>
      </c>
      <c r="F45" s="104" t="s">
        <v>123</v>
      </c>
      <c r="G45" s="104">
        <v>0.5</v>
      </c>
      <c r="H45" s="104">
        <v>0.5</v>
      </c>
      <c r="I45" s="83">
        <v>1</v>
      </c>
      <c r="J45" s="88">
        <f t="shared" si="1"/>
        <v>0.75</v>
      </c>
      <c r="K45" s="81">
        <v>1</v>
      </c>
      <c r="L45" s="82">
        <v>1</v>
      </c>
      <c r="M45" s="82">
        <v>1</v>
      </c>
      <c r="N45" s="83">
        <v>1</v>
      </c>
      <c r="O45" s="88">
        <f t="shared" si="2"/>
        <v>1</v>
      </c>
      <c r="P45" s="85">
        <v>1</v>
      </c>
      <c r="Q45" s="83">
        <v>0.5</v>
      </c>
      <c r="R45" s="86">
        <f t="shared" si="3"/>
        <v>0.75</v>
      </c>
      <c r="S45" s="81" t="s">
        <v>123</v>
      </c>
      <c r="T45" s="85">
        <v>0.5</v>
      </c>
      <c r="U45" s="88">
        <f t="shared" si="4"/>
        <v>0.5</v>
      </c>
      <c r="V45" s="89">
        <f>AVERAGE(J45,O45,R45,U45)</f>
        <v>0.75</v>
      </c>
      <c r="W45" s="133">
        <v>0.875</v>
      </c>
    </row>
    <row r="46" spans="1:23" ht="15.75" x14ac:dyDescent="0.25">
      <c r="A46" s="103" t="s">
        <v>53</v>
      </c>
      <c r="B46" s="80" t="s">
        <v>125</v>
      </c>
      <c r="C46" s="108">
        <v>1</v>
      </c>
      <c r="D46" s="108">
        <v>1</v>
      </c>
      <c r="E46" s="108">
        <v>0.5</v>
      </c>
      <c r="F46" s="104">
        <v>0.5</v>
      </c>
      <c r="G46" s="104">
        <v>0.5</v>
      </c>
      <c r="H46" s="81">
        <v>0.5</v>
      </c>
      <c r="I46" s="83">
        <v>1</v>
      </c>
      <c r="J46" s="88">
        <f t="shared" si="1"/>
        <v>0.7142857142857143</v>
      </c>
      <c r="K46" s="81">
        <v>1</v>
      </c>
      <c r="L46" s="82">
        <v>1</v>
      </c>
      <c r="M46" s="82">
        <v>1</v>
      </c>
      <c r="N46" s="83">
        <v>1</v>
      </c>
      <c r="O46" s="88">
        <f t="shared" si="2"/>
        <v>1</v>
      </c>
      <c r="P46" s="85">
        <v>0</v>
      </c>
      <c r="Q46" s="83">
        <v>0.5</v>
      </c>
      <c r="R46" s="86">
        <f t="shared" si="3"/>
        <v>0.25</v>
      </c>
      <c r="S46" s="81" t="s">
        <v>123</v>
      </c>
      <c r="T46" s="85">
        <v>1</v>
      </c>
      <c r="U46" s="88">
        <f t="shared" si="4"/>
        <v>1</v>
      </c>
      <c r="V46" s="89">
        <f t="shared" ref="V46:V47" si="15">AVERAGE(J46,O46,R46,U46)</f>
        <v>0.7410714285714286</v>
      </c>
      <c r="W46" s="133">
        <v>0.83299999999999996</v>
      </c>
    </row>
    <row r="47" spans="1:23" ht="15.75" x14ac:dyDescent="0.25">
      <c r="A47" s="103" t="s">
        <v>52</v>
      </c>
      <c r="B47" s="80" t="s">
        <v>125</v>
      </c>
      <c r="C47" s="108">
        <v>0.5</v>
      </c>
      <c r="D47" s="108">
        <v>1</v>
      </c>
      <c r="E47" s="108">
        <v>0.5</v>
      </c>
      <c r="F47" s="104">
        <v>0.5</v>
      </c>
      <c r="G47" s="104">
        <v>0.5</v>
      </c>
      <c r="H47" s="104">
        <v>0.5</v>
      </c>
      <c r="I47" s="83">
        <v>1</v>
      </c>
      <c r="J47" s="88">
        <f t="shared" si="1"/>
        <v>0.6428571428571429</v>
      </c>
      <c r="K47" s="81">
        <v>1</v>
      </c>
      <c r="L47" s="82">
        <v>1</v>
      </c>
      <c r="M47" s="82">
        <v>1</v>
      </c>
      <c r="N47" s="83">
        <v>0</v>
      </c>
      <c r="O47" s="88">
        <f t="shared" si="2"/>
        <v>0.75</v>
      </c>
      <c r="P47" s="85">
        <v>0.5</v>
      </c>
      <c r="Q47" s="83">
        <v>1</v>
      </c>
      <c r="R47" s="86">
        <f t="shared" si="3"/>
        <v>0.75</v>
      </c>
      <c r="S47" s="81" t="s">
        <v>123</v>
      </c>
      <c r="T47" s="85">
        <v>1</v>
      </c>
      <c r="U47" s="88">
        <f t="shared" si="4"/>
        <v>1</v>
      </c>
      <c r="V47" s="89">
        <f t="shared" si="15"/>
        <v>0.7857142857142857</v>
      </c>
      <c r="W47" s="133">
        <v>0.875</v>
      </c>
    </row>
    <row r="48" spans="1:23" ht="16.5" thickBot="1" x14ac:dyDescent="0.3">
      <c r="A48" s="79" t="s">
        <v>50</v>
      </c>
      <c r="B48" s="80" t="s">
        <v>125</v>
      </c>
      <c r="C48" s="104">
        <v>1</v>
      </c>
      <c r="D48" s="104">
        <v>0.5</v>
      </c>
      <c r="E48" s="104">
        <v>0.5</v>
      </c>
      <c r="F48" s="104">
        <v>0.5</v>
      </c>
      <c r="G48" s="104">
        <v>0.5</v>
      </c>
      <c r="H48" s="108">
        <v>0.5</v>
      </c>
      <c r="I48" s="94">
        <v>1</v>
      </c>
      <c r="J48" s="109">
        <f t="shared" si="1"/>
        <v>0.6428571428571429</v>
      </c>
      <c r="K48" s="108">
        <v>1</v>
      </c>
      <c r="L48" s="110">
        <v>0.5</v>
      </c>
      <c r="M48" s="110">
        <v>1</v>
      </c>
      <c r="N48" s="111">
        <v>1</v>
      </c>
      <c r="O48" s="109">
        <f t="shared" si="2"/>
        <v>0.875</v>
      </c>
      <c r="P48" s="112">
        <v>0</v>
      </c>
      <c r="Q48" s="111">
        <v>0</v>
      </c>
      <c r="R48" s="97">
        <f t="shared" si="3"/>
        <v>0</v>
      </c>
      <c r="S48" s="92" t="s">
        <v>123</v>
      </c>
      <c r="T48" s="112">
        <v>0.5</v>
      </c>
      <c r="U48" s="109">
        <f t="shared" si="4"/>
        <v>0.5</v>
      </c>
      <c r="V48" s="98">
        <f t="shared" si="14"/>
        <v>0.5044642857142857</v>
      </c>
      <c r="W48" s="134">
        <v>0.83299999999999996</v>
      </c>
    </row>
    <row r="49" spans="1:23" ht="16.5" thickBot="1" x14ac:dyDescent="0.3">
      <c r="A49" s="73" t="s">
        <v>31</v>
      </c>
      <c r="B49" s="74">
        <v>6</v>
      </c>
      <c r="C49" s="99">
        <f>AVERAGE(C50:C55)</f>
        <v>1</v>
      </c>
      <c r="D49" s="99">
        <f t="shared" ref="D49:W49" si="16">AVERAGE(D50:D55)</f>
        <v>0.66666666666666663</v>
      </c>
      <c r="E49" s="99">
        <f t="shared" si="16"/>
        <v>0.66666666666666663</v>
      </c>
      <c r="F49" s="99">
        <f t="shared" si="16"/>
        <v>0.66666666666666663</v>
      </c>
      <c r="G49" s="99">
        <f t="shared" si="16"/>
        <v>0.33333333333333331</v>
      </c>
      <c r="H49" s="99">
        <f t="shared" si="16"/>
        <v>0.16666666666666666</v>
      </c>
      <c r="I49" s="100">
        <f t="shared" si="16"/>
        <v>1</v>
      </c>
      <c r="J49" s="78">
        <f t="shared" si="16"/>
        <v>0.64285714285714279</v>
      </c>
      <c r="K49" s="99">
        <f t="shared" si="16"/>
        <v>1</v>
      </c>
      <c r="L49" s="99">
        <f t="shared" si="16"/>
        <v>0.5</v>
      </c>
      <c r="M49" s="99">
        <f t="shared" si="16"/>
        <v>0.2</v>
      </c>
      <c r="N49" s="100">
        <f t="shared" si="16"/>
        <v>0.3</v>
      </c>
      <c r="O49" s="78">
        <f t="shared" si="16"/>
        <v>0.5</v>
      </c>
      <c r="P49" s="99">
        <f t="shared" si="16"/>
        <v>0.4</v>
      </c>
      <c r="Q49" s="100">
        <f t="shared" si="16"/>
        <v>1</v>
      </c>
      <c r="R49" s="78">
        <f t="shared" si="16"/>
        <v>0.75</v>
      </c>
      <c r="S49" s="99" t="s">
        <v>123</v>
      </c>
      <c r="T49" s="100">
        <f t="shared" si="16"/>
        <v>1</v>
      </c>
      <c r="U49" s="78">
        <f t="shared" si="16"/>
        <v>1</v>
      </c>
      <c r="V49" s="78">
        <f t="shared" si="16"/>
        <v>0.7232142857142857</v>
      </c>
      <c r="W49" s="78">
        <f t="shared" si="16"/>
        <v>0.51249999999999996</v>
      </c>
    </row>
    <row r="50" spans="1:23" ht="15.75" x14ac:dyDescent="0.25">
      <c r="A50" s="103" t="s">
        <v>53</v>
      </c>
      <c r="B50" s="80" t="s">
        <v>124</v>
      </c>
      <c r="C50" s="104">
        <v>1</v>
      </c>
      <c r="D50" s="104">
        <v>0.5</v>
      </c>
      <c r="E50" s="104">
        <v>0.5</v>
      </c>
      <c r="F50" s="104">
        <v>0</v>
      </c>
      <c r="G50" s="104">
        <v>0</v>
      </c>
      <c r="H50" s="81">
        <v>0</v>
      </c>
      <c r="I50" s="83">
        <v>1</v>
      </c>
      <c r="J50" s="84">
        <f t="shared" si="1"/>
        <v>0.42857142857142855</v>
      </c>
      <c r="K50" s="81">
        <v>1</v>
      </c>
      <c r="L50" s="82">
        <v>0.5</v>
      </c>
      <c r="M50" s="82">
        <v>0</v>
      </c>
      <c r="N50" s="83">
        <v>0</v>
      </c>
      <c r="O50" s="84">
        <f t="shared" si="2"/>
        <v>0.375</v>
      </c>
      <c r="P50" s="85">
        <v>0</v>
      </c>
      <c r="Q50" s="83">
        <v>1</v>
      </c>
      <c r="R50" s="86">
        <f t="shared" si="3"/>
        <v>0.5</v>
      </c>
      <c r="S50" s="81" t="s">
        <v>123</v>
      </c>
      <c r="T50" s="85">
        <v>1</v>
      </c>
      <c r="U50" s="84">
        <f t="shared" si="4"/>
        <v>1</v>
      </c>
      <c r="V50" s="87">
        <f t="shared" ref="V50:V55" si="17">AVERAGE(J50,O50,R50,U50)</f>
        <v>0.57589285714285721</v>
      </c>
      <c r="W50" s="132">
        <v>0.125</v>
      </c>
    </row>
    <row r="51" spans="1:23" ht="15.75" x14ac:dyDescent="0.25">
      <c r="A51" s="103" t="s">
        <v>72</v>
      </c>
      <c r="B51" s="80" t="s">
        <v>124</v>
      </c>
      <c r="C51" s="108">
        <v>1</v>
      </c>
      <c r="D51" s="108">
        <v>1</v>
      </c>
      <c r="E51" s="104">
        <v>0.5</v>
      </c>
      <c r="F51" s="104">
        <v>1</v>
      </c>
      <c r="G51" s="104">
        <v>0.5</v>
      </c>
      <c r="H51" s="104">
        <v>0</v>
      </c>
      <c r="I51" s="83">
        <v>1</v>
      </c>
      <c r="J51" s="88">
        <f t="shared" si="1"/>
        <v>0.7142857142857143</v>
      </c>
      <c r="K51" s="81">
        <v>1</v>
      </c>
      <c r="L51" s="82">
        <v>0.5</v>
      </c>
      <c r="M51" s="82">
        <v>0.5</v>
      </c>
      <c r="N51" s="83">
        <v>0.5</v>
      </c>
      <c r="O51" s="88">
        <f t="shared" si="2"/>
        <v>0.625</v>
      </c>
      <c r="P51" s="85">
        <v>1</v>
      </c>
      <c r="Q51" s="83">
        <v>1</v>
      </c>
      <c r="R51" s="86">
        <f t="shared" si="3"/>
        <v>1</v>
      </c>
      <c r="S51" s="81" t="s">
        <v>123</v>
      </c>
      <c r="T51" s="85">
        <v>1</v>
      </c>
      <c r="U51" s="88">
        <f t="shared" si="4"/>
        <v>1</v>
      </c>
      <c r="V51" s="89">
        <f t="shared" si="17"/>
        <v>0.8348214285714286</v>
      </c>
      <c r="W51" s="133">
        <v>0.9</v>
      </c>
    </row>
    <row r="52" spans="1:23" ht="15.75" x14ac:dyDescent="0.25">
      <c r="A52" s="103" t="s">
        <v>50</v>
      </c>
      <c r="B52" s="80" t="s">
        <v>124</v>
      </c>
      <c r="C52" s="108">
        <v>1</v>
      </c>
      <c r="D52" s="108">
        <v>0.5</v>
      </c>
      <c r="E52" s="104">
        <v>1</v>
      </c>
      <c r="F52" s="104">
        <v>1</v>
      </c>
      <c r="G52" s="104">
        <v>0.5</v>
      </c>
      <c r="H52" s="104">
        <v>0.5</v>
      </c>
      <c r="I52" s="83">
        <v>1</v>
      </c>
      <c r="J52" s="88">
        <f t="shared" si="1"/>
        <v>0.7857142857142857</v>
      </c>
      <c r="K52" s="81" t="s">
        <v>123</v>
      </c>
      <c r="L52" s="82">
        <v>0.5</v>
      </c>
      <c r="M52" s="82" t="s">
        <v>123</v>
      </c>
      <c r="N52" s="83" t="s">
        <v>123</v>
      </c>
      <c r="O52" s="88">
        <f t="shared" si="2"/>
        <v>0.5</v>
      </c>
      <c r="P52" s="85" t="s">
        <v>123</v>
      </c>
      <c r="Q52" s="83">
        <v>1</v>
      </c>
      <c r="R52" s="86">
        <f t="shared" si="3"/>
        <v>1</v>
      </c>
      <c r="S52" s="81" t="s">
        <v>123</v>
      </c>
      <c r="T52" s="85">
        <v>1</v>
      </c>
      <c r="U52" s="88">
        <f t="shared" si="4"/>
        <v>1</v>
      </c>
      <c r="V52" s="89">
        <f>AVERAGE(J52,O52,R52,U52)</f>
        <v>0.8214285714285714</v>
      </c>
      <c r="W52" s="133" t="s">
        <v>123</v>
      </c>
    </row>
    <row r="53" spans="1:23" ht="15.75" x14ac:dyDescent="0.25">
      <c r="A53" s="103" t="s">
        <v>53</v>
      </c>
      <c r="B53" s="80" t="s">
        <v>125</v>
      </c>
      <c r="C53" s="104">
        <v>1</v>
      </c>
      <c r="D53" s="104">
        <v>0.5</v>
      </c>
      <c r="E53" s="104">
        <v>0.5</v>
      </c>
      <c r="F53" s="104">
        <v>0</v>
      </c>
      <c r="G53" s="104">
        <v>0</v>
      </c>
      <c r="H53" s="81">
        <v>0</v>
      </c>
      <c r="I53" s="83">
        <v>1</v>
      </c>
      <c r="J53" s="88">
        <f t="shared" si="1"/>
        <v>0.42857142857142855</v>
      </c>
      <c r="K53" s="81">
        <v>1</v>
      </c>
      <c r="L53" s="82">
        <v>0.5</v>
      </c>
      <c r="M53" s="82">
        <v>0</v>
      </c>
      <c r="N53" s="83">
        <v>0</v>
      </c>
      <c r="O53" s="88">
        <f t="shared" si="2"/>
        <v>0.375</v>
      </c>
      <c r="P53" s="85">
        <v>0</v>
      </c>
      <c r="Q53" s="83">
        <v>1</v>
      </c>
      <c r="R53" s="86">
        <f t="shared" si="3"/>
        <v>0.5</v>
      </c>
      <c r="S53" s="81" t="s">
        <v>123</v>
      </c>
      <c r="T53" s="85">
        <v>1</v>
      </c>
      <c r="U53" s="88">
        <f t="shared" si="4"/>
        <v>1</v>
      </c>
      <c r="V53" s="89">
        <f t="shared" ref="V53:V54" si="18">AVERAGE(J53,O53,R53,U53)</f>
        <v>0.57589285714285721</v>
      </c>
      <c r="W53" s="133">
        <v>0.125</v>
      </c>
    </row>
    <row r="54" spans="1:23" ht="15.75" x14ac:dyDescent="0.25">
      <c r="A54" s="103" t="s">
        <v>72</v>
      </c>
      <c r="B54" s="80" t="s">
        <v>125</v>
      </c>
      <c r="C54" s="108">
        <v>1</v>
      </c>
      <c r="D54" s="108">
        <v>1</v>
      </c>
      <c r="E54" s="104">
        <v>0.5</v>
      </c>
      <c r="F54" s="104">
        <v>1</v>
      </c>
      <c r="G54" s="104">
        <v>0.5</v>
      </c>
      <c r="H54" s="104">
        <v>0</v>
      </c>
      <c r="I54" s="83">
        <v>1</v>
      </c>
      <c r="J54" s="88">
        <f t="shared" si="1"/>
        <v>0.7142857142857143</v>
      </c>
      <c r="K54" s="81">
        <v>1</v>
      </c>
      <c r="L54" s="82">
        <v>0.5</v>
      </c>
      <c r="M54" s="82">
        <v>0.5</v>
      </c>
      <c r="N54" s="83">
        <v>0.5</v>
      </c>
      <c r="O54" s="88">
        <f t="shared" si="2"/>
        <v>0.625</v>
      </c>
      <c r="P54" s="85">
        <v>1</v>
      </c>
      <c r="Q54" s="83">
        <v>1</v>
      </c>
      <c r="R54" s="86">
        <f t="shared" si="3"/>
        <v>1</v>
      </c>
      <c r="S54" s="81" t="s">
        <v>123</v>
      </c>
      <c r="T54" s="85">
        <v>1</v>
      </c>
      <c r="U54" s="88">
        <f t="shared" si="4"/>
        <v>1</v>
      </c>
      <c r="V54" s="89">
        <f t="shared" si="18"/>
        <v>0.8348214285714286</v>
      </c>
      <c r="W54" s="133">
        <v>0.9</v>
      </c>
    </row>
    <row r="55" spans="1:23" ht="16.5" thickBot="1" x14ac:dyDescent="0.3">
      <c r="A55" s="103" t="s">
        <v>50</v>
      </c>
      <c r="B55" s="80" t="s">
        <v>125</v>
      </c>
      <c r="C55" s="117">
        <v>1</v>
      </c>
      <c r="D55" s="115">
        <v>0.5</v>
      </c>
      <c r="E55" s="104">
        <v>1</v>
      </c>
      <c r="F55" s="104">
        <v>1</v>
      </c>
      <c r="G55" s="104">
        <v>0.5</v>
      </c>
      <c r="H55" s="108">
        <v>0.5</v>
      </c>
      <c r="I55" s="94">
        <v>1</v>
      </c>
      <c r="J55" s="109">
        <f t="shared" si="1"/>
        <v>0.7857142857142857</v>
      </c>
      <c r="K55" s="108">
        <v>1</v>
      </c>
      <c r="L55" s="110">
        <v>0.5</v>
      </c>
      <c r="M55" s="110">
        <v>0</v>
      </c>
      <c r="N55" s="111">
        <v>0.5</v>
      </c>
      <c r="O55" s="109">
        <f t="shared" si="2"/>
        <v>0.5</v>
      </c>
      <c r="P55" s="112">
        <v>0</v>
      </c>
      <c r="Q55" s="111">
        <v>1</v>
      </c>
      <c r="R55" s="97">
        <f t="shared" si="3"/>
        <v>0.5</v>
      </c>
      <c r="S55" s="92" t="s">
        <v>123</v>
      </c>
      <c r="T55" s="112">
        <v>1</v>
      </c>
      <c r="U55" s="109">
        <f t="shared" si="4"/>
        <v>1</v>
      </c>
      <c r="V55" s="98">
        <f t="shared" si="17"/>
        <v>0.6964285714285714</v>
      </c>
      <c r="W55" s="134" t="s">
        <v>123</v>
      </c>
    </row>
    <row r="56" spans="1:23" ht="16.5" thickBot="1" x14ac:dyDescent="0.3">
      <c r="A56" s="73" t="s">
        <v>64</v>
      </c>
      <c r="B56" s="74">
        <v>6</v>
      </c>
      <c r="C56" s="99">
        <f>AVERAGE(C57:C62)</f>
        <v>1</v>
      </c>
      <c r="D56" s="99">
        <f t="shared" ref="D56:W56" si="19">AVERAGE(D57:D62)</f>
        <v>1</v>
      </c>
      <c r="E56" s="99">
        <f t="shared" si="19"/>
        <v>1</v>
      </c>
      <c r="F56" s="99">
        <f t="shared" si="19"/>
        <v>1</v>
      </c>
      <c r="G56" s="99">
        <f t="shared" si="19"/>
        <v>0.5</v>
      </c>
      <c r="H56" s="99">
        <f t="shared" si="19"/>
        <v>0.5</v>
      </c>
      <c r="I56" s="100" t="s">
        <v>123</v>
      </c>
      <c r="J56" s="78">
        <f t="shared" si="19"/>
        <v>0.83333333333333337</v>
      </c>
      <c r="K56" s="99">
        <f t="shared" si="19"/>
        <v>1</v>
      </c>
      <c r="L56" s="99">
        <f t="shared" si="19"/>
        <v>1</v>
      </c>
      <c r="M56" s="99">
        <f t="shared" si="19"/>
        <v>1</v>
      </c>
      <c r="N56" s="100">
        <f t="shared" si="19"/>
        <v>1</v>
      </c>
      <c r="O56" s="78">
        <f t="shared" si="19"/>
        <v>1</v>
      </c>
      <c r="P56" s="99">
        <f t="shared" si="19"/>
        <v>1</v>
      </c>
      <c r="Q56" s="100">
        <f t="shared" si="19"/>
        <v>1</v>
      </c>
      <c r="R56" s="78">
        <f t="shared" si="19"/>
        <v>1</v>
      </c>
      <c r="S56" s="99" t="s">
        <v>123</v>
      </c>
      <c r="T56" s="100">
        <f t="shared" si="19"/>
        <v>1</v>
      </c>
      <c r="U56" s="78">
        <f t="shared" si="19"/>
        <v>1</v>
      </c>
      <c r="V56" s="78">
        <f t="shared" si="19"/>
        <v>0.95833333333333337</v>
      </c>
      <c r="W56" s="78">
        <f t="shared" si="19"/>
        <v>0.91699999999999993</v>
      </c>
    </row>
    <row r="57" spans="1:23" ht="15.75" x14ac:dyDescent="0.25">
      <c r="A57" s="103" t="s">
        <v>85</v>
      </c>
      <c r="B57" s="80" t="s">
        <v>127</v>
      </c>
      <c r="C57" s="108">
        <v>1</v>
      </c>
      <c r="D57" s="108">
        <v>1</v>
      </c>
      <c r="E57" s="104">
        <v>1</v>
      </c>
      <c r="F57" s="104">
        <v>1</v>
      </c>
      <c r="G57" s="104">
        <v>0.5</v>
      </c>
      <c r="H57" s="81">
        <v>0.5</v>
      </c>
      <c r="I57" s="83" t="s">
        <v>123</v>
      </c>
      <c r="J57" s="84">
        <f t="shared" si="1"/>
        <v>0.83333333333333337</v>
      </c>
      <c r="K57" s="81">
        <v>1</v>
      </c>
      <c r="L57" s="82">
        <v>1</v>
      </c>
      <c r="M57" s="82">
        <v>1</v>
      </c>
      <c r="N57" s="83">
        <v>1</v>
      </c>
      <c r="O57" s="84">
        <f t="shared" si="2"/>
        <v>1</v>
      </c>
      <c r="P57" s="85">
        <v>1</v>
      </c>
      <c r="Q57" s="83">
        <v>1</v>
      </c>
      <c r="R57" s="86">
        <f t="shared" si="3"/>
        <v>1</v>
      </c>
      <c r="S57" s="81" t="s">
        <v>123</v>
      </c>
      <c r="T57" s="85">
        <v>1</v>
      </c>
      <c r="U57" s="84">
        <f t="shared" si="4"/>
        <v>1</v>
      </c>
      <c r="V57" s="87">
        <f t="shared" ref="V57:V58" si="20">AVERAGE(J57,O57,R57,U57)</f>
        <v>0.95833333333333337</v>
      </c>
      <c r="W57" s="132">
        <v>0.93799999999999994</v>
      </c>
    </row>
    <row r="58" spans="1:23" ht="15.75" x14ac:dyDescent="0.25">
      <c r="A58" s="103" t="s">
        <v>84</v>
      </c>
      <c r="B58" s="80" t="s">
        <v>127</v>
      </c>
      <c r="C58" s="108">
        <v>1</v>
      </c>
      <c r="D58" s="108">
        <v>1</v>
      </c>
      <c r="E58" s="104">
        <v>1</v>
      </c>
      <c r="F58" s="104">
        <v>1</v>
      </c>
      <c r="G58" s="104">
        <v>0.5</v>
      </c>
      <c r="H58" s="104">
        <v>0.5</v>
      </c>
      <c r="I58" s="83" t="s">
        <v>123</v>
      </c>
      <c r="J58" s="88">
        <f t="shared" si="1"/>
        <v>0.83333333333333337</v>
      </c>
      <c r="K58" s="81">
        <v>1</v>
      </c>
      <c r="L58" s="82">
        <v>1</v>
      </c>
      <c r="M58" s="82">
        <v>1</v>
      </c>
      <c r="N58" s="83">
        <v>1</v>
      </c>
      <c r="O58" s="88">
        <f t="shared" si="2"/>
        <v>1</v>
      </c>
      <c r="P58" s="85">
        <v>1</v>
      </c>
      <c r="Q58" s="83">
        <v>1</v>
      </c>
      <c r="R58" s="86">
        <f t="shared" si="3"/>
        <v>1</v>
      </c>
      <c r="S58" s="81" t="s">
        <v>123</v>
      </c>
      <c r="T58" s="85">
        <v>1</v>
      </c>
      <c r="U58" s="88">
        <f t="shared" si="4"/>
        <v>1</v>
      </c>
      <c r="V58" s="89">
        <f t="shared" si="20"/>
        <v>0.95833333333333337</v>
      </c>
      <c r="W58" s="133">
        <v>0.93799999999999994</v>
      </c>
    </row>
    <row r="59" spans="1:23" ht="15.75" x14ac:dyDescent="0.25">
      <c r="A59" s="103" t="s">
        <v>86</v>
      </c>
      <c r="B59" s="80" t="s">
        <v>127</v>
      </c>
      <c r="C59" s="108">
        <v>1</v>
      </c>
      <c r="D59" s="108">
        <v>1</v>
      </c>
      <c r="E59" s="104">
        <v>1</v>
      </c>
      <c r="F59" s="104">
        <v>1</v>
      </c>
      <c r="G59" s="104">
        <v>0.5</v>
      </c>
      <c r="H59" s="104">
        <v>0.5</v>
      </c>
      <c r="I59" s="83" t="s">
        <v>123</v>
      </c>
      <c r="J59" s="88">
        <f t="shared" si="1"/>
        <v>0.83333333333333337</v>
      </c>
      <c r="K59" s="81">
        <v>1</v>
      </c>
      <c r="L59" s="82">
        <v>1</v>
      </c>
      <c r="M59" s="82">
        <v>1</v>
      </c>
      <c r="N59" s="83">
        <v>1</v>
      </c>
      <c r="O59" s="88">
        <f t="shared" si="2"/>
        <v>1</v>
      </c>
      <c r="P59" s="85">
        <v>1</v>
      </c>
      <c r="Q59" s="83">
        <v>1</v>
      </c>
      <c r="R59" s="86">
        <f t="shared" si="3"/>
        <v>1</v>
      </c>
      <c r="S59" s="81" t="s">
        <v>123</v>
      </c>
      <c r="T59" s="85">
        <v>1</v>
      </c>
      <c r="U59" s="88">
        <f t="shared" si="4"/>
        <v>1</v>
      </c>
      <c r="V59" s="89">
        <f>AVERAGE(J59,O59,R59,U59)</f>
        <v>0.95833333333333337</v>
      </c>
      <c r="W59" s="133">
        <v>0.875</v>
      </c>
    </row>
    <row r="60" spans="1:23" ht="15.75" x14ac:dyDescent="0.25">
      <c r="A60" s="103" t="s">
        <v>85</v>
      </c>
      <c r="B60" s="80" t="s">
        <v>128</v>
      </c>
      <c r="C60" s="108">
        <v>1</v>
      </c>
      <c r="D60" s="108">
        <v>1</v>
      </c>
      <c r="E60" s="104">
        <v>1</v>
      </c>
      <c r="F60" s="104">
        <v>1</v>
      </c>
      <c r="G60" s="104">
        <v>0.5</v>
      </c>
      <c r="H60" s="81">
        <v>0.5</v>
      </c>
      <c r="I60" s="83" t="s">
        <v>123</v>
      </c>
      <c r="J60" s="88">
        <f t="shared" si="1"/>
        <v>0.83333333333333337</v>
      </c>
      <c r="K60" s="81">
        <v>1</v>
      </c>
      <c r="L60" s="82">
        <v>1</v>
      </c>
      <c r="M60" s="82">
        <v>1</v>
      </c>
      <c r="N60" s="83">
        <v>1</v>
      </c>
      <c r="O60" s="88">
        <f t="shared" si="2"/>
        <v>1</v>
      </c>
      <c r="P60" s="85">
        <v>1</v>
      </c>
      <c r="Q60" s="83">
        <v>1</v>
      </c>
      <c r="R60" s="86">
        <f t="shared" si="3"/>
        <v>1</v>
      </c>
      <c r="S60" s="81" t="s">
        <v>123</v>
      </c>
      <c r="T60" s="85">
        <v>1</v>
      </c>
      <c r="U60" s="88">
        <f t="shared" si="4"/>
        <v>1</v>
      </c>
      <c r="V60" s="89">
        <f t="shared" ref="V60:V61" si="21">AVERAGE(J60,O60,R60,U60)</f>
        <v>0.95833333333333337</v>
      </c>
      <c r="W60" s="133">
        <v>0.93799999999999994</v>
      </c>
    </row>
    <row r="61" spans="1:23" ht="15.75" x14ac:dyDescent="0.25">
      <c r="A61" s="103" t="s">
        <v>84</v>
      </c>
      <c r="B61" s="80" t="s">
        <v>128</v>
      </c>
      <c r="C61" s="108">
        <v>1</v>
      </c>
      <c r="D61" s="108">
        <v>1</v>
      </c>
      <c r="E61" s="104">
        <v>1</v>
      </c>
      <c r="F61" s="104">
        <v>1</v>
      </c>
      <c r="G61" s="104">
        <v>0.5</v>
      </c>
      <c r="H61" s="104">
        <v>0.5</v>
      </c>
      <c r="I61" s="83" t="s">
        <v>123</v>
      </c>
      <c r="J61" s="88">
        <f t="shared" si="1"/>
        <v>0.83333333333333337</v>
      </c>
      <c r="K61" s="81">
        <v>1</v>
      </c>
      <c r="L61" s="82">
        <v>1</v>
      </c>
      <c r="M61" s="82">
        <v>1</v>
      </c>
      <c r="N61" s="83">
        <v>1</v>
      </c>
      <c r="O61" s="88">
        <f t="shared" si="2"/>
        <v>1</v>
      </c>
      <c r="P61" s="85">
        <v>1</v>
      </c>
      <c r="Q61" s="83">
        <v>1</v>
      </c>
      <c r="R61" s="86">
        <f t="shared" si="3"/>
        <v>1</v>
      </c>
      <c r="S61" s="81" t="s">
        <v>123</v>
      </c>
      <c r="T61" s="85">
        <v>1</v>
      </c>
      <c r="U61" s="88">
        <f t="shared" si="4"/>
        <v>1</v>
      </c>
      <c r="V61" s="89">
        <f t="shared" si="21"/>
        <v>0.95833333333333337</v>
      </c>
      <c r="W61" s="133">
        <v>0.93799999999999994</v>
      </c>
    </row>
    <row r="62" spans="1:23" ht="16.5" thickBot="1" x14ac:dyDescent="0.3">
      <c r="A62" s="103" t="s">
        <v>86</v>
      </c>
      <c r="B62" s="80" t="s">
        <v>128</v>
      </c>
      <c r="C62" s="108">
        <v>1</v>
      </c>
      <c r="D62" s="108">
        <v>1</v>
      </c>
      <c r="E62" s="104">
        <v>1</v>
      </c>
      <c r="F62" s="104">
        <v>1</v>
      </c>
      <c r="G62" s="104">
        <v>0.5</v>
      </c>
      <c r="H62" s="104">
        <v>0.5</v>
      </c>
      <c r="I62" s="83" t="s">
        <v>123</v>
      </c>
      <c r="J62" s="109">
        <f t="shared" si="1"/>
        <v>0.83333333333333337</v>
      </c>
      <c r="K62" s="81">
        <v>1</v>
      </c>
      <c r="L62" s="82">
        <v>1</v>
      </c>
      <c r="M62" s="82">
        <v>1</v>
      </c>
      <c r="N62" s="83">
        <v>1</v>
      </c>
      <c r="O62" s="109">
        <f t="shared" si="2"/>
        <v>1</v>
      </c>
      <c r="P62" s="85">
        <v>1</v>
      </c>
      <c r="Q62" s="83">
        <v>1</v>
      </c>
      <c r="R62" s="86">
        <f t="shared" si="3"/>
        <v>1</v>
      </c>
      <c r="S62" s="81" t="s">
        <v>123</v>
      </c>
      <c r="T62" s="85">
        <v>1</v>
      </c>
      <c r="U62" s="109">
        <f t="shared" si="4"/>
        <v>1</v>
      </c>
      <c r="V62" s="98">
        <f>AVERAGE(J62,O62,R62,U62)</f>
        <v>0.95833333333333337</v>
      </c>
      <c r="W62" s="134">
        <v>0.875</v>
      </c>
    </row>
    <row r="63" spans="1:23" ht="16.5" thickBot="1" x14ac:dyDescent="0.3">
      <c r="A63" s="73" t="s">
        <v>36</v>
      </c>
      <c r="B63" s="74">
        <v>6</v>
      </c>
      <c r="C63" s="99">
        <f>AVERAGE(C64:C69)</f>
        <v>0.91666666666666663</v>
      </c>
      <c r="D63" s="99">
        <f t="shared" ref="D63:W63" si="22">AVERAGE(D64:D69)</f>
        <v>0.75</v>
      </c>
      <c r="E63" s="99">
        <f t="shared" si="22"/>
        <v>0.66666666666666663</v>
      </c>
      <c r="F63" s="99">
        <f t="shared" si="22"/>
        <v>1</v>
      </c>
      <c r="G63" s="99">
        <f t="shared" si="22"/>
        <v>0.5</v>
      </c>
      <c r="H63" s="99">
        <f t="shared" si="22"/>
        <v>0.5</v>
      </c>
      <c r="I63" s="100">
        <f t="shared" si="22"/>
        <v>1</v>
      </c>
      <c r="J63" s="78">
        <f t="shared" si="22"/>
        <v>0.73809523809523803</v>
      </c>
      <c r="K63" s="99">
        <f t="shared" si="22"/>
        <v>1</v>
      </c>
      <c r="L63" s="99">
        <f t="shared" si="22"/>
        <v>0.83333333333333337</v>
      </c>
      <c r="M63" s="99">
        <f t="shared" si="22"/>
        <v>1</v>
      </c>
      <c r="N63" s="100">
        <f t="shared" si="22"/>
        <v>1</v>
      </c>
      <c r="O63" s="78">
        <f t="shared" si="22"/>
        <v>0.95833333333333337</v>
      </c>
      <c r="P63" s="99">
        <f t="shared" si="22"/>
        <v>0.16666666666666666</v>
      </c>
      <c r="Q63" s="100">
        <f t="shared" si="22"/>
        <v>0.83333333333333337</v>
      </c>
      <c r="R63" s="78">
        <f t="shared" si="22"/>
        <v>0.5</v>
      </c>
      <c r="S63" s="99" t="s">
        <v>123</v>
      </c>
      <c r="T63" s="100">
        <f t="shared" si="22"/>
        <v>1</v>
      </c>
      <c r="U63" s="78">
        <f t="shared" si="22"/>
        <v>1</v>
      </c>
      <c r="V63" s="78">
        <f t="shared" si="22"/>
        <v>0.79910714285714279</v>
      </c>
      <c r="W63" s="78">
        <f t="shared" si="22"/>
        <v>0.90625</v>
      </c>
    </row>
    <row r="64" spans="1:23" ht="15.75" x14ac:dyDescent="0.25">
      <c r="A64" s="118" t="s">
        <v>51</v>
      </c>
      <c r="B64" s="80" t="s">
        <v>124</v>
      </c>
      <c r="C64" s="108">
        <v>1</v>
      </c>
      <c r="D64" s="108">
        <v>0.5</v>
      </c>
      <c r="E64" s="104">
        <v>0.5</v>
      </c>
      <c r="F64" s="104">
        <v>1</v>
      </c>
      <c r="G64" s="104">
        <v>0.5</v>
      </c>
      <c r="H64" s="81">
        <v>0.5</v>
      </c>
      <c r="I64" s="83" t="s">
        <v>123</v>
      </c>
      <c r="J64" s="84">
        <f t="shared" si="1"/>
        <v>0.66666666666666663</v>
      </c>
      <c r="K64" s="81">
        <v>1</v>
      </c>
      <c r="L64" s="82">
        <v>0.5</v>
      </c>
      <c r="M64" s="82">
        <v>1</v>
      </c>
      <c r="N64" s="83">
        <v>1</v>
      </c>
      <c r="O64" s="84">
        <f t="shared" si="2"/>
        <v>0.875</v>
      </c>
      <c r="P64" s="85">
        <v>1</v>
      </c>
      <c r="Q64" s="83">
        <v>1</v>
      </c>
      <c r="R64" s="86">
        <f t="shared" si="3"/>
        <v>1</v>
      </c>
      <c r="S64" s="81" t="s">
        <v>123</v>
      </c>
      <c r="T64" s="85">
        <v>1</v>
      </c>
      <c r="U64" s="84">
        <f t="shared" si="4"/>
        <v>1</v>
      </c>
      <c r="V64" s="87">
        <f t="shared" ref="V64:V69" si="23">AVERAGE(J64,O64,R64,U64)</f>
        <v>0.88541666666666663</v>
      </c>
      <c r="W64" s="132" t="s">
        <v>129</v>
      </c>
    </row>
    <row r="65" spans="1:23" ht="15.75" x14ac:dyDescent="0.25">
      <c r="A65" s="79" t="s">
        <v>73</v>
      </c>
      <c r="B65" s="80" t="s">
        <v>124</v>
      </c>
      <c r="C65" s="108">
        <v>1</v>
      </c>
      <c r="D65" s="108">
        <v>1</v>
      </c>
      <c r="E65" s="104">
        <v>1</v>
      </c>
      <c r="F65" s="104">
        <v>1</v>
      </c>
      <c r="G65" s="104">
        <v>0.5</v>
      </c>
      <c r="H65" s="104">
        <v>0.5</v>
      </c>
      <c r="I65" s="83">
        <v>1</v>
      </c>
      <c r="J65" s="88">
        <f t="shared" si="1"/>
        <v>0.8571428571428571</v>
      </c>
      <c r="K65" s="81">
        <v>1</v>
      </c>
      <c r="L65" s="82">
        <v>1</v>
      </c>
      <c r="M65" s="82">
        <v>1</v>
      </c>
      <c r="N65" s="83">
        <v>1</v>
      </c>
      <c r="O65" s="88">
        <f t="shared" si="2"/>
        <v>1</v>
      </c>
      <c r="P65" s="85">
        <v>0</v>
      </c>
      <c r="Q65" s="83">
        <v>1</v>
      </c>
      <c r="R65" s="86">
        <f t="shared" si="3"/>
        <v>0.5</v>
      </c>
      <c r="S65" s="81" t="s">
        <v>123</v>
      </c>
      <c r="T65" s="85">
        <v>1</v>
      </c>
      <c r="U65" s="88">
        <f t="shared" si="4"/>
        <v>1</v>
      </c>
      <c r="V65" s="89">
        <f t="shared" si="23"/>
        <v>0.8392857142857143</v>
      </c>
      <c r="W65" s="133">
        <v>0.625</v>
      </c>
    </row>
    <row r="66" spans="1:23" ht="15.75" x14ac:dyDescent="0.25">
      <c r="A66" s="79" t="s">
        <v>56</v>
      </c>
      <c r="B66" s="80" t="s">
        <v>124</v>
      </c>
      <c r="C66" s="108">
        <v>1</v>
      </c>
      <c r="D66" s="108">
        <v>0.5</v>
      </c>
      <c r="E66" s="104">
        <v>0.5</v>
      </c>
      <c r="F66" s="104">
        <v>1</v>
      </c>
      <c r="G66" s="104">
        <v>0.5</v>
      </c>
      <c r="H66" s="104">
        <v>0.5</v>
      </c>
      <c r="I66" s="83">
        <v>1</v>
      </c>
      <c r="J66" s="88">
        <f t="shared" si="1"/>
        <v>0.7142857142857143</v>
      </c>
      <c r="K66" s="81">
        <v>1</v>
      </c>
      <c r="L66" s="82">
        <v>1</v>
      </c>
      <c r="M66" s="82">
        <v>1</v>
      </c>
      <c r="N66" s="83">
        <v>1</v>
      </c>
      <c r="O66" s="88">
        <f t="shared" si="2"/>
        <v>1</v>
      </c>
      <c r="P66" s="85">
        <v>0</v>
      </c>
      <c r="Q66" s="83">
        <v>0.5</v>
      </c>
      <c r="R66" s="86">
        <f t="shared" si="3"/>
        <v>0.25</v>
      </c>
      <c r="S66" s="81" t="s">
        <v>123</v>
      </c>
      <c r="T66" s="85">
        <v>1</v>
      </c>
      <c r="U66" s="88">
        <f t="shared" si="4"/>
        <v>1</v>
      </c>
      <c r="V66" s="89">
        <f>AVERAGE(J66,O66,R66,U66)</f>
        <v>0.7410714285714286</v>
      </c>
      <c r="W66" s="133">
        <v>1</v>
      </c>
    </row>
    <row r="67" spans="1:23" ht="15.75" x14ac:dyDescent="0.25">
      <c r="A67" s="79" t="s">
        <v>51</v>
      </c>
      <c r="B67" s="80" t="s">
        <v>125</v>
      </c>
      <c r="C67" s="108">
        <v>1</v>
      </c>
      <c r="D67" s="108">
        <v>0.5</v>
      </c>
      <c r="E67" s="104">
        <v>0.5</v>
      </c>
      <c r="F67" s="104">
        <v>1</v>
      </c>
      <c r="G67" s="104">
        <v>0.5</v>
      </c>
      <c r="H67" s="104">
        <v>0.5</v>
      </c>
      <c r="I67" s="83" t="s">
        <v>123</v>
      </c>
      <c r="J67" s="88">
        <f>AVERAGE(C67:I67)</f>
        <v>0.66666666666666663</v>
      </c>
      <c r="K67" s="81">
        <v>1</v>
      </c>
      <c r="L67" s="82">
        <v>0.5</v>
      </c>
      <c r="M67" s="82">
        <v>1</v>
      </c>
      <c r="N67" s="83">
        <v>1</v>
      </c>
      <c r="O67" s="88">
        <f t="shared" si="2"/>
        <v>0.875</v>
      </c>
      <c r="P67" s="85">
        <v>0</v>
      </c>
      <c r="Q67" s="83">
        <v>1</v>
      </c>
      <c r="R67" s="86">
        <f t="shared" si="3"/>
        <v>0.5</v>
      </c>
      <c r="S67" s="81" t="s">
        <v>123</v>
      </c>
      <c r="T67" s="85">
        <v>1</v>
      </c>
      <c r="U67" s="88">
        <f t="shared" si="4"/>
        <v>1</v>
      </c>
      <c r="V67" s="89">
        <f t="shared" si="23"/>
        <v>0.76041666666666663</v>
      </c>
      <c r="W67" s="133" t="s">
        <v>123</v>
      </c>
    </row>
    <row r="68" spans="1:23" ht="15.75" x14ac:dyDescent="0.25">
      <c r="A68" s="103" t="s">
        <v>72</v>
      </c>
      <c r="B68" s="80" t="s">
        <v>125</v>
      </c>
      <c r="C68" s="104">
        <v>0.5</v>
      </c>
      <c r="D68" s="104">
        <v>1</v>
      </c>
      <c r="E68" s="104">
        <v>0.5</v>
      </c>
      <c r="F68" s="104">
        <v>1</v>
      </c>
      <c r="G68" s="104">
        <v>0.5</v>
      </c>
      <c r="H68" s="104">
        <v>0.5</v>
      </c>
      <c r="I68" s="83" t="s">
        <v>123</v>
      </c>
      <c r="J68" s="88">
        <f t="shared" si="1"/>
        <v>0.66666666666666663</v>
      </c>
      <c r="K68" s="81">
        <v>1</v>
      </c>
      <c r="L68" s="82">
        <v>1</v>
      </c>
      <c r="M68" s="82">
        <v>1</v>
      </c>
      <c r="N68" s="83">
        <v>1</v>
      </c>
      <c r="O68" s="88">
        <f t="shared" si="2"/>
        <v>1</v>
      </c>
      <c r="P68" s="85">
        <v>0</v>
      </c>
      <c r="Q68" s="83">
        <v>1</v>
      </c>
      <c r="R68" s="86">
        <f t="shared" si="3"/>
        <v>0.5</v>
      </c>
      <c r="S68" s="81" t="s">
        <v>123</v>
      </c>
      <c r="T68" s="85">
        <v>1</v>
      </c>
      <c r="U68" s="88">
        <f t="shared" si="4"/>
        <v>1</v>
      </c>
      <c r="V68" s="89">
        <f t="shared" si="23"/>
        <v>0.79166666666666663</v>
      </c>
      <c r="W68" s="133">
        <v>1</v>
      </c>
    </row>
    <row r="69" spans="1:23" ht="16.5" thickBot="1" x14ac:dyDescent="0.3">
      <c r="A69" s="103" t="s">
        <v>50</v>
      </c>
      <c r="B69" s="80" t="s">
        <v>125</v>
      </c>
      <c r="C69" s="81">
        <v>1</v>
      </c>
      <c r="D69" s="81">
        <v>1</v>
      </c>
      <c r="E69" s="81">
        <v>1</v>
      </c>
      <c r="F69" s="104">
        <v>1</v>
      </c>
      <c r="G69" s="104">
        <v>0.5</v>
      </c>
      <c r="H69" s="108">
        <v>0.5</v>
      </c>
      <c r="I69" s="94">
        <v>1</v>
      </c>
      <c r="J69" s="109">
        <f t="shared" si="1"/>
        <v>0.8571428571428571</v>
      </c>
      <c r="K69" s="108">
        <v>1</v>
      </c>
      <c r="L69" s="110">
        <v>1</v>
      </c>
      <c r="M69" s="110">
        <v>1</v>
      </c>
      <c r="N69" s="111">
        <v>1</v>
      </c>
      <c r="O69" s="109">
        <f t="shared" si="2"/>
        <v>1</v>
      </c>
      <c r="P69" s="112">
        <v>0</v>
      </c>
      <c r="Q69" s="111">
        <v>0.5</v>
      </c>
      <c r="R69" s="97">
        <f t="shared" si="3"/>
        <v>0.25</v>
      </c>
      <c r="S69" s="92" t="s">
        <v>123</v>
      </c>
      <c r="T69" s="112">
        <v>1</v>
      </c>
      <c r="U69" s="109">
        <f t="shared" si="4"/>
        <v>1</v>
      </c>
      <c r="V69" s="98">
        <f t="shared" si="23"/>
        <v>0.7767857142857143</v>
      </c>
      <c r="W69" s="134">
        <v>1</v>
      </c>
    </row>
    <row r="70" spans="1:23" ht="16.5" thickBot="1" x14ac:dyDescent="0.3">
      <c r="A70" s="73" t="s">
        <v>65</v>
      </c>
      <c r="B70" s="74">
        <v>6</v>
      </c>
      <c r="C70" s="99">
        <f>AVERAGE(C71:C76)</f>
        <v>0.33333333333333331</v>
      </c>
      <c r="D70" s="99">
        <f t="shared" ref="D70:W70" si="24">AVERAGE(D71:D76)</f>
        <v>0.75</v>
      </c>
      <c r="E70" s="99">
        <f t="shared" si="24"/>
        <v>0.83333333333333337</v>
      </c>
      <c r="F70" s="99">
        <f t="shared" si="24"/>
        <v>0.41666666666666669</v>
      </c>
      <c r="G70" s="99">
        <f t="shared" si="24"/>
        <v>0.83333333333333337</v>
      </c>
      <c r="H70" s="99">
        <f t="shared" si="24"/>
        <v>0.83333333333333337</v>
      </c>
      <c r="I70" s="100">
        <f t="shared" si="24"/>
        <v>1</v>
      </c>
      <c r="J70" s="78">
        <f t="shared" si="24"/>
        <v>0.70039682539682524</v>
      </c>
      <c r="K70" s="99">
        <f t="shared" si="24"/>
        <v>1</v>
      </c>
      <c r="L70" s="99">
        <f t="shared" si="24"/>
        <v>1</v>
      </c>
      <c r="M70" s="99">
        <f t="shared" si="24"/>
        <v>0.75</v>
      </c>
      <c r="N70" s="100">
        <f t="shared" si="24"/>
        <v>0.91666666666666663</v>
      </c>
      <c r="O70" s="78">
        <f t="shared" si="24"/>
        <v>0.91666666666666663</v>
      </c>
      <c r="P70" s="99">
        <f t="shared" si="24"/>
        <v>0.83333333333333337</v>
      </c>
      <c r="Q70" s="100">
        <f t="shared" si="24"/>
        <v>0.83333333333333337</v>
      </c>
      <c r="R70" s="78">
        <f t="shared" si="24"/>
        <v>0.83333333333333337</v>
      </c>
      <c r="S70" s="99">
        <f t="shared" si="24"/>
        <v>1</v>
      </c>
      <c r="T70" s="100">
        <f t="shared" si="24"/>
        <v>1</v>
      </c>
      <c r="U70" s="78">
        <f t="shared" si="24"/>
        <v>1</v>
      </c>
      <c r="V70" s="78">
        <f t="shared" si="24"/>
        <v>0.82423941798941802</v>
      </c>
      <c r="W70" s="78">
        <f t="shared" si="24"/>
        <v>0.75383333333333324</v>
      </c>
    </row>
    <row r="71" spans="1:23" ht="15.75" x14ac:dyDescent="0.25">
      <c r="A71" s="103" t="s">
        <v>52</v>
      </c>
      <c r="B71" s="80" t="s">
        <v>124</v>
      </c>
      <c r="C71" s="108">
        <v>0.5</v>
      </c>
      <c r="D71" s="108">
        <v>1</v>
      </c>
      <c r="E71" s="104">
        <v>1</v>
      </c>
      <c r="F71" s="104">
        <v>0.5</v>
      </c>
      <c r="G71" s="104">
        <v>1</v>
      </c>
      <c r="H71" s="81">
        <v>1</v>
      </c>
      <c r="I71" s="83">
        <v>1</v>
      </c>
      <c r="J71" s="84">
        <f t="shared" ref="J71:J134" si="25">AVERAGE(C71:I71)</f>
        <v>0.8571428571428571</v>
      </c>
      <c r="K71" s="81">
        <v>1</v>
      </c>
      <c r="L71" s="82">
        <v>1</v>
      </c>
      <c r="M71" s="82">
        <v>0.5</v>
      </c>
      <c r="N71" s="83">
        <v>1</v>
      </c>
      <c r="O71" s="84">
        <f t="shared" ref="O71:O83" si="26">AVERAGE(K71:N71)</f>
        <v>0.875</v>
      </c>
      <c r="P71" s="85">
        <v>1</v>
      </c>
      <c r="Q71" s="83">
        <v>1</v>
      </c>
      <c r="R71" s="86">
        <f t="shared" ref="R71:R83" si="27">AVERAGE(P71:Q71)</f>
        <v>1</v>
      </c>
      <c r="S71" s="81">
        <v>1</v>
      </c>
      <c r="T71" s="85">
        <v>1</v>
      </c>
      <c r="U71" s="84">
        <f t="shared" ref="U71:U83" si="28">AVERAGE(S71:T71)</f>
        <v>1</v>
      </c>
      <c r="V71" s="87">
        <f t="shared" ref="V71:V76" si="29">AVERAGE(J71,O71,R71,U71)</f>
        <v>0.9330357142857143</v>
      </c>
      <c r="W71" s="132">
        <v>0.83299999999999996</v>
      </c>
    </row>
    <row r="72" spans="1:23" ht="15.75" x14ac:dyDescent="0.25">
      <c r="A72" s="103" t="s">
        <v>56</v>
      </c>
      <c r="B72" s="80" t="s">
        <v>124</v>
      </c>
      <c r="C72" s="108">
        <v>0.5</v>
      </c>
      <c r="D72" s="108">
        <v>1</v>
      </c>
      <c r="E72" s="104">
        <v>1</v>
      </c>
      <c r="F72" s="104">
        <v>0.5</v>
      </c>
      <c r="G72" s="104">
        <v>1</v>
      </c>
      <c r="H72" s="104">
        <v>1</v>
      </c>
      <c r="I72" s="83">
        <v>1</v>
      </c>
      <c r="J72" s="88">
        <f t="shared" si="25"/>
        <v>0.8571428571428571</v>
      </c>
      <c r="K72" s="81">
        <v>1</v>
      </c>
      <c r="L72" s="82">
        <v>1</v>
      </c>
      <c r="M72" s="82">
        <v>0.5</v>
      </c>
      <c r="N72" s="83">
        <v>1</v>
      </c>
      <c r="O72" s="88">
        <f t="shared" si="26"/>
        <v>0.875</v>
      </c>
      <c r="P72" s="85">
        <v>1</v>
      </c>
      <c r="Q72" s="83">
        <v>1</v>
      </c>
      <c r="R72" s="86">
        <f t="shared" si="27"/>
        <v>1</v>
      </c>
      <c r="S72" s="81">
        <v>1</v>
      </c>
      <c r="T72" s="85">
        <v>1</v>
      </c>
      <c r="U72" s="88">
        <f t="shared" si="28"/>
        <v>1</v>
      </c>
      <c r="V72" s="89">
        <f t="shared" si="29"/>
        <v>0.9330357142857143</v>
      </c>
      <c r="W72" s="133">
        <v>0.85699999999999998</v>
      </c>
    </row>
    <row r="73" spans="1:23" ht="15.75" x14ac:dyDescent="0.25">
      <c r="A73" s="103" t="s">
        <v>74</v>
      </c>
      <c r="B73" s="80" t="s">
        <v>124</v>
      </c>
      <c r="C73" s="108">
        <v>0.5</v>
      </c>
      <c r="D73" s="108">
        <v>0.5</v>
      </c>
      <c r="E73" s="104">
        <v>1</v>
      </c>
      <c r="F73" s="104">
        <v>0</v>
      </c>
      <c r="G73" s="104">
        <v>1</v>
      </c>
      <c r="H73" s="104">
        <v>1</v>
      </c>
      <c r="I73" s="83">
        <v>1</v>
      </c>
      <c r="J73" s="88">
        <f t="shared" si="25"/>
        <v>0.7142857142857143</v>
      </c>
      <c r="K73" s="81">
        <v>1</v>
      </c>
      <c r="L73" s="82">
        <v>1</v>
      </c>
      <c r="M73" s="82">
        <v>1</v>
      </c>
      <c r="N73" s="83">
        <v>1</v>
      </c>
      <c r="O73" s="88">
        <f t="shared" si="26"/>
        <v>1</v>
      </c>
      <c r="P73" s="85">
        <v>1</v>
      </c>
      <c r="Q73" s="83">
        <v>1</v>
      </c>
      <c r="R73" s="86">
        <f t="shared" si="27"/>
        <v>1</v>
      </c>
      <c r="S73" s="81" t="s">
        <v>123</v>
      </c>
      <c r="T73" s="85" t="s">
        <v>123</v>
      </c>
      <c r="U73" s="88" t="s">
        <v>123</v>
      </c>
      <c r="V73" s="89">
        <f>AVERAGE(J73,O73,R73,U73)</f>
        <v>0.90476190476190477</v>
      </c>
      <c r="W73" s="133">
        <v>1</v>
      </c>
    </row>
    <row r="74" spans="1:23" ht="15.75" x14ac:dyDescent="0.25">
      <c r="A74" s="103" t="s">
        <v>59</v>
      </c>
      <c r="B74" s="80" t="s">
        <v>125</v>
      </c>
      <c r="C74" s="104">
        <v>0</v>
      </c>
      <c r="D74" s="104">
        <v>0.5</v>
      </c>
      <c r="E74" s="104">
        <v>0.5</v>
      </c>
      <c r="F74" s="104">
        <v>0.5</v>
      </c>
      <c r="G74" s="104">
        <v>0.5</v>
      </c>
      <c r="H74" s="104">
        <v>0.5</v>
      </c>
      <c r="I74" s="83" t="s">
        <v>123</v>
      </c>
      <c r="J74" s="88">
        <f t="shared" si="25"/>
        <v>0.41666666666666669</v>
      </c>
      <c r="K74" s="81">
        <v>1</v>
      </c>
      <c r="L74" s="82">
        <v>1</v>
      </c>
      <c r="M74" s="82">
        <v>0.5</v>
      </c>
      <c r="N74" s="83">
        <v>0.5</v>
      </c>
      <c r="O74" s="88">
        <f t="shared" si="26"/>
        <v>0.75</v>
      </c>
      <c r="P74" s="85">
        <v>1</v>
      </c>
      <c r="Q74" s="83">
        <v>0.5</v>
      </c>
      <c r="R74" s="86">
        <f t="shared" si="27"/>
        <v>0.75</v>
      </c>
      <c r="S74" s="81" t="s">
        <v>123</v>
      </c>
      <c r="T74" s="85" t="s">
        <v>123</v>
      </c>
      <c r="U74" s="88" t="s">
        <v>123</v>
      </c>
      <c r="V74" s="89">
        <f t="shared" si="29"/>
        <v>0.63888888888888895</v>
      </c>
      <c r="W74" s="133">
        <v>0</v>
      </c>
    </row>
    <row r="75" spans="1:23" ht="15.75" x14ac:dyDescent="0.25">
      <c r="A75" s="103" t="s">
        <v>50</v>
      </c>
      <c r="B75" s="80" t="s">
        <v>125</v>
      </c>
      <c r="C75" s="92">
        <v>0</v>
      </c>
      <c r="D75" s="92">
        <v>1</v>
      </c>
      <c r="E75" s="104">
        <v>0.5</v>
      </c>
      <c r="F75" s="104">
        <v>1</v>
      </c>
      <c r="G75" s="104">
        <v>0.5</v>
      </c>
      <c r="H75" s="104">
        <v>0.5</v>
      </c>
      <c r="I75" s="83">
        <v>1</v>
      </c>
      <c r="J75" s="88">
        <f t="shared" si="25"/>
        <v>0.6428571428571429</v>
      </c>
      <c r="K75" s="81">
        <v>1</v>
      </c>
      <c r="L75" s="82">
        <v>1</v>
      </c>
      <c r="M75" s="82">
        <v>1</v>
      </c>
      <c r="N75" s="83">
        <v>1</v>
      </c>
      <c r="O75" s="88">
        <f t="shared" si="26"/>
        <v>1</v>
      </c>
      <c r="P75" s="85">
        <v>0</v>
      </c>
      <c r="Q75" s="83">
        <v>0.5</v>
      </c>
      <c r="R75" s="86">
        <f t="shared" si="27"/>
        <v>0.25</v>
      </c>
      <c r="S75" s="81" t="s">
        <v>123</v>
      </c>
      <c r="T75" s="85" t="s">
        <v>123</v>
      </c>
      <c r="U75" s="88" t="s">
        <v>123</v>
      </c>
      <c r="V75" s="89">
        <f t="shared" si="29"/>
        <v>0.63095238095238093</v>
      </c>
      <c r="W75" s="133">
        <v>0.83299999999999996</v>
      </c>
    </row>
    <row r="76" spans="1:23" ht="16.5" thickBot="1" x14ac:dyDescent="0.3">
      <c r="A76" s="103" t="s">
        <v>74</v>
      </c>
      <c r="B76" s="80" t="s">
        <v>125</v>
      </c>
      <c r="C76" s="104">
        <v>0.5</v>
      </c>
      <c r="D76" s="104">
        <v>0.5</v>
      </c>
      <c r="E76" s="104">
        <v>1</v>
      </c>
      <c r="F76" s="104">
        <v>0</v>
      </c>
      <c r="G76" s="104">
        <v>1</v>
      </c>
      <c r="H76" s="108">
        <v>1</v>
      </c>
      <c r="I76" s="94">
        <v>1</v>
      </c>
      <c r="J76" s="109">
        <f t="shared" si="25"/>
        <v>0.7142857142857143</v>
      </c>
      <c r="K76" s="108">
        <v>1</v>
      </c>
      <c r="L76" s="110">
        <v>1</v>
      </c>
      <c r="M76" s="110">
        <v>1</v>
      </c>
      <c r="N76" s="111">
        <v>1</v>
      </c>
      <c r="O76" s="109">
        <f t="shared" si="26"/>
        <v>1</v>
      </c>
      <c r="P76" s="112">
        <v>1</v>
      </c>
      <c r="Q76" s="111">
        <v>1</v>
      </c>
      <c r="R76" s="97">
        <f t="shared" si="27"/>
        <v>1</v>
      </c>
      <c r="S76" s="92" t="s">
        <v>123</v>
      </c>
      <c r="T76" s="112" t="s">
        <v>123</v>
      </c>
      <c r="U76" s="109" t="s">
        <v>123</v>
      </c>
      <c r="V76" s="98">
        <f t="shared" si="29"/>
        <v>0.90476190476190477</v>
      </c>
      <c r="W76" s="134">
        <v>1</v>
      </c>
    </row>
    <row r="77" spans="1:23" ht="16.5" thickBot="1" x14ac:dyDescent="0.3">
      <c r="A77" s="73" t="s">
        <v>66</v>
      </c>
      <c r="B77" s="74">
        <v>6</v>
      </c>
      <c r="C77" s="99">
        <f>AVERAGE(C78:C83)</f>
        <v>1</v>
      </c>
      <c r="D77" s="99">
        <f t="shared" ref="D77:W77" si="30">AVERAGE(D78:D83)</f>
        <v>1</v>
      </c>
      <c r="E77" s="99">
        <f t="shared" si="30"/>
        <v>0.91666666666666663</v>
      </c>
      <c r="F77" s="99">
        <f t="shared" si="30"/>
        <v>1</v>
      </c>
      <c r="G77" s="99">
        <f t="shared" si="30"/>
        <v>0.58333333333333337</v>
      </c>
      <c r="H77" s="99">
        <f t="shared" si="30"/>
        <v>0.5</v>
      </c>
      <c r="I77" s="100">
        <f t="shared" si="30"/>
        <v>1</v>
      </c>
      <c r="J77" s="78">
        <f t="shared" si="25"/>
        <v>0.8571428571428571</v>
      </c>
      <c r="K77" s="99">
        <f t="shared" si="30"/>
        <v>0.91666666666666663</v>
      </c>
      <c r="L77" s="99">
        <f t="shared" si="30"/>
        <v>0.5</v>
      </c>
      <c r="M77" s="99">
        <f t="shared" si="30"/>
        <v>1</v>
      </c>
      <c r="N77" s="100">
        <f t="shared" si="30"/>
        <v>1</v>
      </c>
      <c r="O77" s="78">
        <f t="shared" si="30"/>
        <v>0.8125</v>
      </c>
      <c r="P77" s="99">
        <f t="shared" si="30"/>
        <v>0.25</v>
      </c>
      <c r="Q77" s="100">
        <f t="shared" si="30"/>
        <v>1</v>
      </c>
      <c r="R77" s="78">
        <f t="shared" si="30"/>
        <v>0.625</v>
      </c>
      <c r="S77" s="99" t="s">
        <v>123</v>
      </c>
      <c r="T77" s="100">
        <f t="shared" si="30"/>
        <v>1</v>
      </c>
      <c r="U77" s="78">
        <f t="shared" si="30"/>
        <v>1</v>
      </c>
      <c r="V77" s="78">
        <f t="shared" si="30"/>
        <v>0.82366071428571441</v>
      </c>
      <c r="W77" s="78">
        <f t="shared" si="30"/>
        <v>1</v>
      </c>
    </row>
    <row r="78" spans="1:23" ht="15.75" x14ac:dyDescent="0.25">
      <c r="A78" s="103" t="s">
        <v>52</v>
      </c>
      <c r="B78" s="80" t="s">
        <v>124</v>
      </c>
      <c r="C78" s="108">
        <v>1</v>
      </c>
      <c r="D78" s="108">
        <v>1</v>
      </c>
      <c r="E78" s="108">
        <v>1</v>
      </c>
      <c r="F78" s="104">
        <v>1</v>
      </c>
      <c r="G78" s="104">
        <v>0.5</v>
      </c>
      <c r="H78" s="81">
        <v>0.5</v>
      </c>
      <c r="I78" s="83">
        <v>1</v>
      </c>
      <c r="J78" s="84">
        <f t="shared" si="25"/>
        <v>0.8571428571428571</v>
      </c>
      <c r="K78" s="81">
        <v>1</v>
      </c>
      <c r="L78" s="82">
        <v>0.5</v>
      </c>
      <c r="M78" s="82">
        <v>1</v>
      </c>
      <c r="N78" s="83">
        <v>1</v>
      </c>
      <c r="O78" s="84">
        <f t="shared" si="26"/>
        <v>0.875</v>
      </c>
      <c r="P78" s="85">
        <v>0</v>
      </c>
      <c r="Q78" s="83">
        <v>1</v>
      </c>
      <c r="R78" s="86">
        <f t="shared" si="27"/>
        <v>0.5</v>
      </c>
      <c r="S78" s="81" t="s">
        <v>123</v>
      </c>
      <c r="T78" s="85">
        <v>1</v>
      </c>
      <c r="U78" s="84">
        <f t="shared" si="28"/>
        <v>1</v>
      </c>
      <c r="V78" s="87">
        <f t="shared" ref="V78:V82" si="31">AVERAGE(J78,O78,R78,U78)</f>
        <v>0.8080357142857143</v>
      </c>
      <c r="W78" s="132">
        <v>1</v>
      </c>
    </row>
    <row r="79" spans="1:23" ht="15.75" x14ac:dyDescent="0.25">
      <c r="A79" s="103" t="s">
        <v>71</v>
      </c>
      <c r="B79" s="80" t="s">
        <v>124</v>
      </c>
      <c r="C79" s="104">
        <v>1</v>
      </c>
      <c r="D79" s="104">
        <v>1</v>
      </c>
      <c r="E79" s="104">
        <v>1</v>
      </c>
      <c r="F79" s="104">
        <v>1</v>
      </c>
      <c r="G79" s="104">
        <v>1</v>
      </c>
      <c r="H79" s="104">
        <v>0.5</v>
      </c>
      <c r="I79" s="83">
        <v>1</v>
      </c>
      <c r="J79" s="88">
        <f t="shared" si="25"/>
        <v>0.9285714285714286</v>
      </c>
      <c r="K79" s="81">
        <v>0.5</v>
      </c>
      <c r="L79" s="82">
        <v>0.5</v>
      </c>
      <c r="M79" s="82" t="s">
        <v>123</v>
      </c>
      <c r="N79" s="83" t="s">
        <v>123</v>
      </c>
      <c r="O79" s="88">
        <f t="shared" si="26"/>
        <v>0.5</v>
      </c>
      <c r="P79" s="85">
        <v>0.5</v>
      </c>
      <c r="Q79" s="83">
        <v>1</v>
      </c>
      <c r="R79" s="86">
        <f t="shared" si="27"/>
        <v>0.75</v>
      </c>
      <c r="S79" s="81" t="s">
        <v>123</v>
      </c>
      <c r="T79" s="85">
        <v>1</v>
      </c>
      <c r="U79" s="88">
        <f t="shared" si="28"/>
        <v>1</v>
      </c>
      <c r="V79" s="89">
        <f t="shared" si="31"/>
        <v>0.79464285714285721</v>
      </c>
      <c r="W79" s="133">
        <v>1</v>
      </c>
    </row>
    <row r="80" spans="1:23" ht="15.75" x14ac:dyDescent="0.25">
      <c r="A80" s="103" t="s">
        <v>56</v>
      </c>
      <c r="B80" s="80" t="s">
        <v>124</v>
      </c>
      <c r="C80" s="92">
        <v>1</v>
      </c>
      <c r="D80" s="92">
        <v>1</v>
      </c>
      <c r="E80" s="92">
        <v>1</v>
      </c>
      <c r="F80" s="104">
        <v>1</v>
      </c>
      <c r="G80" s="104">
        <v>0.5</v>
      </c>
      <c r="H80" s="104">
        <v>0.5</v>
      </c>
      <c r="I80" s="83">
        <v>1</v>
      </c>
      <c r="J80" s="88">
        <f t="shared" si="25"/>
        <v>0.8571428571428571</v>
      </c>
      <c r="K80" s="81">
        <v>1</v>
      </c>
      <c r="L80" s="82">
        <v>0.5</v>
      </c>
      <c r="M80" s="82">
        <v>1</v>
      </c>
      <c r="N80" s="83">
        <v>1</v>
      </c>
      <c r="O80" s="88">
        <f t="shared" si="26"/>
        <v>0.875</v>
      </c>
      <c r="P80" s="85">
        <v>0</v>
      </c>
      <c r="Q80" s="83">
        <v>1</v>
      </c>
      <c r="R80" s="86">
        <f t="shared" si="27"/>
        <v>0.5</v>
      </c>
      <c r="S80" s="81" t="s">
        <v>123</v>
      </c>
      <c r="T80" s="85">
        <v>1</v>
      </c>
      <c r="U80" s="88">
        <f t="shared" si="28"/>
        <v>1</v>
      </c>
      <c r="V80" s="89">
        <f>AVERAGE(J80,O80,R80,U80)</f>
        <v>0.8080357142857143</v>
      </c>
      <c r="W80" s="133">
        <v>1</v>
      </c>
    </row>
    <row r="81" spans="1:23" ht="15.75" x14ac:dyDescent="0.25">
      <c r="A81" s="103" t="s">
        <v>52</v>
      </c>
      <c r="B81" s="80" t="s">
        <v>125</v>
      </c>
      <c r="C81" s="108">
        <v>1</v>
      </c>
      <c r="D81" s="108">
        <v>1</v>
      </c>
      <c r="E81" s="108">
        <v>1</v>
      </c>
      <c r="F81" s="104">
        <v>1</v>
      </c>
      <c r="G81" s="104">
        <v>0.5</v>
      </c>
      <c r="H81" s="81">
        <v>0.5</v>
      </c>
      <c r="I81" s="83">
        <v>1</v>
      </c>
      <c r="J81" s="88">
        <f t="shared" si="25"/>
        <v>0.8571428571428571</v>
      </c>
      <c r="K81" s="81">
        <v>1</v>
      </c>
      <c r="L81" s="82">
        <v>0.5</v>
      </c>
      <c r="M81" s="82">
        <v>1</v>
      </c>
      <c r="N81" s="83">
        <v>1</v>
      </c>
      <c r="O81" s="88">
        <f t="shared" si="26"/>
        <v>0.875</v>
      </c>
      <c r="P81" s="85">
        <v>0</v>
      </c>
      <c r="Q81" s="83">
        <v>1</v>
      </c>
      <c r="R81" s="86">
        <f t="shared" si="27"/>
        <v>0.5</v>
      </c>
      <c r="S81" s="81" t="s">
        <v>123</v>
      </c>
      <c r="T81" s="85">
        <v>1</v>
      </c>
      <c r="U81" s="88">
        <f t="shared" si="28"/>
        <v>1</v>
      </c>
      <c r="V81" s="89">
        <f t="shared" ref="V81" si="32">AVERAGE(J81,O81,R81,U81)</f>
        <v>0.8080357142857143</v>
      </c>
      <c r="W81" s="133">
        <v>1</v>
      </c>
    </row>
    <row r="82" spans="1:23" ht="15.75" x14ac:dyDescent="0.25">
      <c r="A82" s="103" t="s">
        <v>50</v>
      </c>
      <c r="B82" s="80" t="s">
        <v>125</v>
      </c>
      <c r="C82" s="116">
        <v>1</v>
      </c>
      <c r="D82" s="105">
        <v>1</v>
      </c>
      <c r="E82" s="105">
        <v>0.5</v>
      </c>
      <c r="F82" s="104">
        <v>1</v>
      </c>
      <c r="G82" s="104">
        <v>0.5</v>
      </c>
      <c r="H82" s="104">
        <v>0.5</v>
      </c>
      <c r="I82" s="83">
        <v>1</v>
      </c>
      <c r="J82" s="88">
        <f t="shared" si="25"/>
        <v>0.7857142857142857</v>
      </c>
      <c r="K82" s="81">
        <v>1</v>
      </c>
      <c r="L82" s="82">
        <v>0.5</v>
      </c>
      <c r="M82" s="82">
        <v>1</v>
      </c>
      <c r="N82" s="83">
        <v>1</v>
      </c>
      <c r="O82" s="88">
        <f t="shared" si="26"/>
        <v>0.875</v>
      </c>
      <c r="P82" s="85">
        <v>1</v>
      </c>
      <c r="Q82" s="83">
        <v>1</v>
      </c>
      <c r="R82" s="86">
        <f t="shared" si="27"/>
        <v>1</v>
      </c>
      <c r="S82" s="81" t="s">
        <v>123</v>
      </c>
      <c r="T82" s="85">
        <v>1</v>
      </c>
      <c r="U82" s="88">
        <f t="shared" si="28"/>
        <v>1</v>
      </c>
      <c r="V82" s="89">
        <f t="shared" si="31"/>
        <v>0.9151785714285714</v>
      </c>
      <c r="W82" s="133">
        <v>1</v>
      </c>
    </row>
    <row r="83" spans="1:23" ht="16.5" thickBot="1" x14ac:dyDescent="0.3">
      <c r="A83" s="103" t="s">
        <v>56</v>
      </c>
      <c r="B83" s="80" t="s">
        <v>125</v>
      </c>
      <c r="C83" s="92">
        <v>1</v>
      </c>
      <c r="D83" s="92">
        <v>1</v>
      </c>
      <c r="E83" s="92">
        <v>1</v>
      </c>
      <c r="F83" s="104">
        <v>1</v>
      </c>
      <c r="G83" s="104">
        <v>0.5</v>
      </c>
      <c r="H83" s="104">
        <v>0.5</v>
      </c>
      <c r="I83" s="83">
        <v>1</v>
      </c>
      <c r="J83" s="109">
        <f t="shared" si="25"/>
        <v>0.8571428571428571</v>
      </c>
      <c r="K83" s="81">
        <v>1</v>
      </c>
      <c r="L83" s="82">
        <v>0.5</v>
      </c>
      <c r="M83" s="82">
        <v>1</v>
      </c>
      <c r="N83" s="83">
        <v>1</v>
      </c>
      <c r="O83" s="109">
        <f t="shared" si="26"/>
        <v>0.875</v>
      </c>
      <c r="P83" s="85">
        <v>0</v>
      </c>
      <c r="Q83" s="83">
        <v>1</v>
      </c>
      <c r="R83" s="86">
        <f t="shared" si="27"/>
        <v>0.5</v>
      </c>
      <c r="S83" s="81" t="s">
        <v>123</v>
      </c>
      <c r="T83" s="85">
        <v>1</v>
      </c>
      <c r="U83" s="109">
        <f t="shared" si="28"/>
        <v>1</v>
      </c>
      <c r="V83" s="98">
        <f>AVERAGE(J83,O83,R83,U83)</f>
        <v>0.8080357142857143</v>
      </c>
      <c r="W83" s="134">
        <v>1</v>
      </c>
    </row>
    <row r="84" spans="1:23" ht="16.5" thickBot="1" x14ac:dyDescent="0.3">
      <c r="A84" s="73" t="s">
        <v>39</v>
      </c>
      <c r="B84" s="74">
        <v>3</v>
      </c>
      <c r="C84" s="99">
        <f>AVERAGE(C85:C87)</f>
        <v>1</v>
      </c>
      <c r="D84" s="99">
        <f t="shared" ref="D84:W84" si="33">AVERAGE(D85:D87)</f>
        <v>1</v>
      </c>
      <c r="E84" s="99">
        <f t="shared" si="33"/>
        <v>1</v>
      </c>
      <c r="F84" s="99">
        <f t="shared" si="33"/>
        <v>0.83333333333333337</v>
      </c>
      <c r="G84" s="99">
        <f t="shared" si="33"/>
        <v>0.5</v>
      </c>
      <c r="H84" s="99">
        <f t="shared" si="33"/>
        <v>0.5</v>
      </c>
      <c r="I84" s="100">
        <f t="shared" si="33"/>
        <v>1</v>
      </c>
      <c r="J84" s="78">
        <f t="shared" si="33"/>
        <v>0.83333333333333337</v>
      </c>
      <c r="K84" s="99">
        <f t="shared" si="33"/>
        <v>1</v>
      </c>
      <c r="L84" s="99">
        <f t="shared" si="33"/>
        <v>0.5</v>
      </c>
      <c r="M84" s="99">
        <f t="shared" si="33"/>
        <v>0.5</v>
      </c>
      <c r="N84" s="100">
        <f t="shared" si="33"/>
        <v>0.5</v>
      </c>
      <c r="O84" s="78">
        <f t="shared" si="33"/>
        <v>0.625</v>
      </c>
      <c r="P84" s="99">
        <f t="shared" si="33"/>
        <v>0.5</v>
      </c>
      <c r="Q84" s="100">
        <f t="shared" si="33"/>
        <v>1</v>
      </c>
      <c r="R84" s="78">
        <f t="shared" si="33"/>
        <v>0.75</v>
      </c>
      <c r="S84" s="99" t="s">
        <v>123</v>
      </c>
      <c r="T84" s="100">
        <f t="shared" si="33"/>
        <v>1</v>
      </c>
      <c r="U84" s="78">
        <f t="shared" si="33"/>
        <v>1</v>
      </c>
      <c r="V84" s="78">
        <f t="shared" si="33"/>
        <v>0.80200000000000005</v>
      </c>
      <c r="W84" s="78">
        <f t="shared" si="33"/>
        <v>0.82633333333333336</v>
      </c>
    </row>
    <row r="85" spans="1:23" ht="15.75" x14ac:dyDescent="0.25">
      <c r="A85" s="103" t="s">
        <v>75</v>
      </c>
      <c r="B85" s="80" t="s">
        <v>126</v>
      </c>
      <c r="C85" s="108">
        <v>1</v>
      </c>
      <c r="D85" s="108">
        <v>1</v>
      </c>
      <c r="E85" s="108">
        <v>1</v>
      </c>
      <c r="F85" s="104">
        <v>1</v>
      </c>
      <c r="G85" s="104">
        <v>0.5</v>
      </c>
      <c r="H85" s="81">
        <v>0.5</v>
      </c>
      <c r="I85" s="83">
        <v>1</v>
      </c>
      <c r="J85" s="84">
        <f t="shared" si="25"/>
        <v>0.8571428571428571</v>
      </c>
      <c r="K85" s="81">
        <v>1</v>
      </c>
      <c r="L85" s="82">
        <v>0.5</v>
      </c>
      <c r="M85" s="82">
        <v>0.5</v>
      </c>
      <c r="N85" s="83">
        <v>0.5</v>
      </c>
      <c r="O85" s="84">
        <v>0.625</v>
      </c>
      <c r="P85" s="85">
        <v>0.5</v>
      </c>
      <c r="Q85" s="83">
        <v>1</v>
      </c>
      <c r="R85" s="86">
        <v>0.75</v>
      </c>
      <c r="S85" s="81" t="s">
        <v>123</v>
      </c>
      <c r="T85" s="85">
        <v>1</v>
      </c>
      <c r="U85" s="84">
        <v>1</v>
      </c>
      <c r="V85" s="87">
        <v>0.80800000000000005</v>
      </c>
      <c r="W85" s="132">
        <v>0.8</v>
      </c>
    </row>
    <row r="86" spans="1:23" ht="15.75" x14ac:dyDescent="0.25">
      <c r="A86" s="103" t="s">
        <v>77</v>
      </c>
      <c r="B86" s="80" t="s">
        <v>126</v>
      </c>
      <c r="C86" s="104">
        <v>1</v>
      </c>
      <c r="D86" s="104">
        <v>1</v>
      </c>
      <c r="E86" s="104">
        <v>1</v>
      </c>
      <c r="F86" s="104">
        <v>1</v>
      </c>
      <c r="G86" s="104">
        <v>0.5</v>
      </c>
      <c r="H86" s="104">
        <v>0.5</v>
      </c>
      <c r="I86" s="83">
        <v>1</v>
      </c>
      <c r="J86" s="88">
        <f t="shared" si="25"/>
        <v>0.8571428571428571</v>
      </c>
      <c r="K86" s="81">
        <v>1</v>
      </c>
      <c r="L86" s="82">
        <v>0.5</v>
      </c>
      <c r="M86" s="82">
        <v>0.5</v>
      </c>
      <c r="N86" s="83">
        <v>0.5</v>
      </c>
      <c r="O86" s="88">
        <v>0.625</v>
      </c>
      <c r="P86" s="85">
        <v>0.5</v>
      </c>
      <c r="Q86" s="83">
        <v>1</v>
      </c>
      <c r="R86" s="86">
        <v>0.75</v>
      </c>
      <c r="S86" s="81" t="s">
        <v>123</v>
      </c>
      <c r="T86" s="85">
        <v>1</v>
      </c>
      <c r="U86" s="88">
        <v>1</v>
      </c>
      <c r="V86" s="89">
        <v>0.80800000000000005</v>
      </c>
      <c r="W86" s="133">
        <v>0.92900000000000005</v>
      </c>
    </row>
    <row r="87" spans="1:23" ht="16.5" thickBot="1" x14ac:dyDescent="0.3">
      <c r="A87" s="103" t="s">
        <v>72</v>
      </c>
      <c r="B87" s="80" t="s">
        <v>126</v>
      </c>
      <c r="C87" s="92">
        <v>1</v>
      </c>
      <c r="D87" s="92">
        <v>1</v>
      </c>
      <c r="E87" s="92">
        <v>1</v>
      </c>
      <c r="F87" s="104">
        <v>0.5</v>
      </c>
      <c r="G87" s="104">
        <v>0.5</v>
      </c>
      <c r="H87" s="108">
        <v>0.5</v>
      </c>
      <c r="I87" s="94">
        <v>1</v>
      </c>
      <c r="J87" s="109">
        <f t="shared" si="25"/>
        <v>0.7857142857142857</v>
      </c>
      <c r="K87" s="92">
        <v>1</v>
      </c>
      <c r="L87" s="93">
        <v>0.5</v>
      </c>
      <c r="M87" s="93">
        <v>0.5</v>
      </c>
      <c r="N87" s="94">
        <v>0.5</v>
      </c>
      <c r="O87" s="109">
        <v>0.625</v>
      </c>
      <c r="P87" s="96">
        <v>0.5</v>
      </c>
      <c r="Q87" s="94">
        <v>1</v>
      </c>
      <c r="R87" s="97">
        <v>0.75</v>
      </c>
      <c r="S87" s="92" t="s">
        <v>123</v>
      </c>
      <c r="T87" s="96">
        <v>1</v>
      </c>
      <c r="U87" s="109">
        <v>1</v>
      </c>
      <c r="V87" s="98">
        <v>0.79</v>
      </c>
      <c r="W87" s="134">
        <v>0.75</v>
      </c>
    </row>
    <row r="88" spans="1:23" ht="16.5" thickBot="1" x14ac:dyDescent="0.3">
      <c r="A88" s="73" t="s">
        <v>67</v>
      </c>
      <c r="B88" s="74">
        <v>6</v>
      </c>
      <c r="C88" s="99">
        <f>AVERAGE(C89:C94)</f>
        <v>1</v>
      </c>
      <c r="D88" s="99">
        <f t="shared" ref="D88:W88" si="34">AVERAGE(D89:D94)</f>
        <v>1</v>
      </c>
      <c r="E88" s="99">
        <f t="shared" si="34"/>
        <v>1</v>
      </c>
      <c r="F88" s="99">
        <f t="shared" si="34"/>
        <v>0.5</v>
      </c>
      <c r="G88" s="99">
        <f t="shared" si="34"/>
        <v>0.5</v>
      </c>
      <c r="H88" s="99">
        <f t="shared" si="34"/>
        <v>0.5</v>
      </c>
      <c r="I88" s="100" t="s">
        <v>123</v>
      </c>
      <c r="J88" s="78">
        <f t="shared" si="34"/>
        <v>0.75</v>
      </c>
      <c r="K88" s="99">
        <f t="shared" si="34"/>
        <v>1</v>
      </c>
      <c r="L88" s="99">
        <f t="shared" si="34"/>
        <v>1</v>
      </c>
      <c r="M88" s="99">
        <f t="shared" si="34"/>
        <v>0.5</v>
      </c>
      <c r="N88" s="100">
        <f t="shared" si="34"/>
        <v>0.5</v>
      </c>
      <c r="O88" s="78">
        <f t="shared" si="34"/>
        <v>0.75</v>
      </c>
      <c r="P88" s="99">
        <f t="shared" si="34"/>
        <v>1</v>
      </c>
      <c r="Q88" s="100">
        <f t="shared" si="34"/>
        <v>1</v>
      </c>
      <c r="R88" s="78">
        <f t="shared" si="34"/>
        <v>1</v>
      </c>
      <c r="S88" s="99" t="s">
        <v>123</v>
      </c>
      <c r="T88" s="100">
        <f t="shared" si="34"/>
        <v>1</v>
      </c>
      <c r="U88" s="78">
        <f t="shared" si="34"/>
        <v>1</v>
      </c>
      <c r="V88" s="78">
        <f t="shared" si="34"/>
        <v>0.875</v>
      </c>
      <c r="W88" s="78">
        <f t="shared" si="34"/>
        <v>0.58333333333333337</v>
      </c>
    </row>
    <row r="89" spans="1:23" ht="15.75" x14ac:dyDescent="0.25">
      <c r="A89" s="113" t="s">
        <v>87</v>
      </c>
      <c r="B89" s="80" t="s">
        <v>127</v>
      </c>
      <c r="C89" s="108">
        <v>1</v>
      </c>
      <c r="D89" s="108">
        <v>1</v>
      </c>
      <c r="E89" s="108">
        <v>1</v>
      </c>
      <c r="F89" s="108">
        <v>0.5</v>
      </c>
      <c r="G89" s="108">
        <v>0.5</v>
      </c>
      <c r="H89" s="92">
        <v>0.5</v>
      </c>
      <c r="I89" s="83" t="s">
        <v>123</v>
      </c>
      <c r="J89" s="84">
        <f t="shared" si="25"/>
        <v>0.75</v>
      </c>
      <c r="K89" s="92">
        <v>1</v>
      </c>
      <c r="L89" s="93">
        <v>1</v>
      </c>
      <c r="M89" s="93">
        <v>0.5</v>
      </c>
      <c r="N89" s="94">
        <v>0.5</v>
      </c>
      <c r="O89" s="84">
        <v>0.75</v>
      </c>
      <c r="P89" s="96">
        <v>1</v>
      </c>
      <c r="Q89" s="94">
        <v>1</v>
      </c>
      <c r="R89" s="86">
        <v>1</v>
      </c>
      <c r="S89" s="81" t="s">
        <v>123</v>
      </c>
      <c r="T89" s="96">
        <v>1</v>
      </c>
      <c r="U89" s="84">
        <v>1</v>
      </c>
      <c r="V89" s="87">
        <v>0.875</v>
      </c>
      <c r="W89" s="132">
        <v>0.5</v>
      </c>
    </row>
    <row r="90" spans="1:23" ht="15.75" x14ac:dyDescent="0.25">
      <c r="A90" s="79" t="s">
        <v>88</v>
      </c>
      <c r="B90" s="80" t="s">
        <v>127</v>
      </c>
      <c r="C90" s="108">
        <v>1</v>
      </c>
      <c r="D90" s="108">
        <v>1</v>
      </c>
      <c r="E90" s="108">
        <v>1</v>
      </c>
      <c r="F90" s="108">
        <v>0.5</v>
      </c>
      <c r="G90" s="108">
        <v>0.5</v>
      </c>
      <c r="H90" s="108">
        <v>0.5</v>
      </c>
      <c r="I90" s="83" t="s">
        <v>123</v>
      </c>
      <c r="J90" s="88">
        <f t="shared" si="25"/>
        <v>0.75</v>
      </c>
      <c r="K90" s="104">
        <v>1</v>
      </c>
      <c r="L90" s="105">
        <v>1</v>
      </c>
      <c r="M90" s="105">
        <v>0.5</v>
      </c>
      <c r="N90" s="106">
        <v>0.5</v>
      </c>
      <c r="O90" s="88">
        <v>0.75</v>
      </c>
      <c r="P90" s="107">
        <v>1</v>
      </c>
      <c r="Q90" s="106">
        <v>1</v>
      </c>
      <c r="R90" s="86">
        <v>1</v>
      </c>
      <c r="S90" s="81" t="s">
        <v>123</v>
      </c>
      <c r="T90" s="107">
        <v>1</v>
      </c>
      <c r="U90" s="88">
        <v>1</v>
      </c>
      <c r="V90" s="89">
        <v>0.875</v>
      </c>
      <c r="W90" s="133">
        <v>0.5</v>
      </c>
    </row>
    <row r="91" spans="1:23" ht="15.75" x14ac:dyDescent="0.25">
      <c r="A91" s="103" t="s">
        <v>85</v>
      </c>
      <c r="B91" s="80" t="s">
        <v>127</v>
      </c>
      <c r="C91" s="104">
        <v>1</v>
      </c>
      <c r="D91" s="104">
        <v>1</v>
      </c>
      <c r="E91" s="104">
        <v>1</v>
      </c>
      <c r="F91" s="104">
        <v>0.5</v>
      </c>
      <c r="G91" s="104">
        <v>0.5</v>
      </c>
      <c r="H91" s="104">
        <v>0.5</v>
      </c>
      <c r="I91" s="83" t="s">
        <v>123</v>
      </c>
      <c r="J91" s="88">
        <f t="shared" si="25"/>
        <v>0.75</v>
      </c>
      <c r="K91" s="81">
        <v>1</v>
      </c>
      <c r="L91" s="82">
        <v>1</v>
      </c>
      <c r="M91" s="82">
        <v>0.5</v>
      </c>
      <c r="N91" s="83">
        <v>0.5</v>
      </c>
      <c r="O91" s="88">
        <v>0.75</v>
      </c>
      <c r="P91" s="85">
        <v>1</v>
      </c>
      <c r="Q91" s="83">
        <v>1</v>
      </c>
      <c r="R91" s="86">
        <v>1</v>
      </c>
      <c r="S91" s="81" t="s">
        <v>123</v>
      </c>
      <c r="T91" s="85">
        <v>1</v>
      </c>
      <c r="U91" s="88">
        <v>1</v>
      </c>
      <c r="V91" s="89">
        <v>0.875</v>
      </c>
      <c r="W91" s="133">
        <v>0.75</v>
      </c>
    </row>
    <row r="92" spans="1:23" ht="15.75" x14ac:dyDescent="0.25">
      <c r="A92" s="103" t="s">
        <v>87</v>
      </c>
      <c r="B92" s="80" t="s">
        <v>128</v>
      </c>
      <c r="C92" s="92">
        <v>1</v>
      </c>
      <c r="D92" s="92">
        <v>1</v>
      </c>
      <c r="E92" s="92">
        <v>1</v>
      </c>
      <c r="F92" s="92">
        <v>0.5</v>
      </c>
      <c r="G92" s="92">
        <v>0.5</v>
      </c>
      <c r="H92" s="92">
        <v>0.5</v>
      </c>
      <c r="I92" s="83" t="s">
        <v>123</v>
      </c>
      <c r="J92" s="88">
        <f t="shared" si="25"/>
        <v>0.75</v>
      </c>
      <c r="K92" s="92">
        <v>1</v>
      </c>
      <c r="L92" s="93">
        <v>1</v>
      </c>
      <c r="M92" s="93">
        <v>0.5</v>
      </c>
      <c r="N92" s="94">
        <v>0.5</v>
      </c>
      <c r="O92" s="88">
        <v>0.75</v>
      </c>
      <c r="P92" s="96">
        <v>1</v>
      </c>
      <c r="Q92" s="94">
        <v>1</v>
      </c>
      <c r="R92" s="86">
        <v>1</v>
      </c>
      <c r="S92" s="81" t="s">
        <v>123</v>
      </c>
      <c r="T92" s="96">
        <v>1</v>
      </c>
      <c r="U92" s="88">
        <v>1</v>
      </c>
      <c r="V92" s="89">
        <v>0.875</v>
      </c>
      <c r="W92" s="133">
        <v>0.5</v>
      </c>
    </row>
    <row r="93" spans="1:23" ht="15.75" x14ac:dyDescent="0.25">
      <c r="A93" s="79" t="s">
        <v>88</v>
      </c>
      <c r="B93" s="80" t="s">
        <v>128</v>
      </c>
      <c r="C93" s="108">
        <v>1</v>
      </c>
      <c r="D93" s="108">
        <v>1</v>
      </c>
      <c r="E93" s="108">
        <v>1</v>
      </c>
      <c r="F93" s="108">
        <v>0.5</v>
      </c>
      <c r="G93" s="108">
        <v>0.5</v>
      </c>
      <c r="H93" s="108">
        <v>0.5</v>
      </c>
      <c r="I93" s="83" t="s">
        <v>123</v>
      </c>
      <c r="J93" s="88">
        <f t="shared" si="25"/>
        <v>0.75</v>
      </c>
      <c r="K93" s="104">
        <v>1</v>
      </c>
      <c r="L93" s="105">
        <v>1</v>
      </c>
      <c r="M93" s="105">
        <v>0.5</v>
      </c>
      <c r="N93" s="106">
        <v>0.5</v>
      </c>
      <c r="O93" s="88">
        <v>0.75</v>
      </c>
      <c r="P93" s="107">
        <v>1</v>
      </c>
      <c r="Q93" s="106">
        <v>1</v>
      </c>
      <c r="R93" s="86">
        <v>1</v>
      </c>
      <c r="S93" s="81" t="s">
        <v>123</v>
      </c>
      <c r="T93" s="107">
        <v>1</v>
      </c>
      <c r="U93" s="88">
        <v>1</v>
      </c>
      <c r="V93" s="89">
        <v>0.875</v>
      </c>
      <c r="W93" s="133">
        <v>0.5</v>
      </c>
    </row>
    <row r="94" spans="1:23" ht="16.5" thickBot="1" x14ac:dyDescent="0.3">
      <c r="A94" s="103" t="s">
        <v>85</v>
      </c>
      <c r="B94" s="80" t="s">
        <v>128</v>
      </c>
      <c r="C94" s="104">
        <v>1</v>
      </c>
      <c r="D94" s="104">
        <v>1</v>
      </c>
      <c r="E94" s="104">
        <v>1</v>
      </c>
      <c r="F94" s="104">
        <v>0.5</v>
      </c>
      <c r="G94" s="104">
        <v>0.5</v>
      </c>
      <c r="H94" s="108">
        <v>0.5</v>
      </c>
      <c r="I94" s="94" t="s">
        <v>123</v>
      </c>
      <c r="J94" s="109">
        <f t="shared" si="25"/>
        <v>0.75</v>
      </c>
      <c r="K94" s="92">
        <v>1</v>
      </c>
      <c r="L94" s="93">
        <v>1</v>
      </c>
      <c r="M94" s="93">
        <v>0.5</v>
      </c>
      <c r="N94" s="94">
        <v>0.5</v>
      </c>
      <c r="O94" s="109">
        <v>0.75</v>
      </c>
      <c r="P94" s="96">
        <v>1</v>
      </c>
      <c r="Q94" s="94">
        <v>1</v>
      </c>
      <c r="R94" s="97">
        <v>1</v>
      </c>
      <c r="S94" s="92" t="s">
        <v>123</v>
      </c>
      <c r="T94" s="96">
        <v>1</v>
      </c>
      <c r="U94" s="109">
        <v>1</v>
      </c>
      <c r="V94" s="98">
        <v>0.875</v>
      </c>
      <c r="W94" s="134">
        <v>0.75</v>
      </c>
    </row>
    <row r="95" spans="1:23" ht="16.5" thickBot="1" x14ac:dyDescent="0.3">
      <c r="A95" s="73" t="s">
        <v>40</v>
      </c>
      <c r="B95" s="74">
        <v>9</v>
      </c>
      <c r="C95" s="99">
        <f>AVERAGE(C96:C104)</f>
        <v>0.5</v>
      </c>
      <c r="D95" s="99">
        <f t="shared" ref="D95:W95" si="35">AVERAGE(D96:D104)</f>
        <v>1</v>
      </c>
      <c r="E95" s="99">
        <f t="shared" si="35"/>
        <v>1</v>
      </c>
      <c r="F95" s="99">
        <f t="shared" si="35"/>
        <v>0.5</v>
      </c>
      <c r="G95" s="99">
        <f t="shared" si="35"/>
        <v>0.5</v>
      </c>
      <c r="H95" s="99">
        <f t="shared" si="35"/>
        <v>0.5</v>
      </c>
      <c r="I95" s="100">
        <f t="shared" si="35"/>
        <v>0.94444444444444442</v>
      </c>
      <c r="J95" s="78">
        <f t="shared" si="35"/>
        <v>0.70634920634920639</v>
      </c>
      <c r="K95" s="99">
        <f t="shared" si="35"/>
        <v>0.72222222222222221</v>
      </c>
      <c r="L95" s="99">
        <f t="shared" si="35"/>
        <v>0.3888888888888889</v>
      </c>
      <c r="M95" s="99">
        <f t="shared" si="35"/>
        <v>0.3888888888888889</v>
      </c>
      <c r="N95" s="100">
        <f t="shared" si="35"/>
        <v>0.27777777777777779</v>
      </c>
      <c r="O95" s="78">
        <f t="shared" si="35"/>
        <v>0.44444444444444442</v>
      </c>
      <c r="P95" s="99">
        <f t="shared" si="35"/>
        <v>0.55555555555555558</v>
      </c>
      <c r="Q95" s="100">
        <f t="shared" si="35"/>
        <v>0.94444444444444442</v>
      </c>
      <c r="R95" s="78">
        <f t="shared" si="35"/>
        <v>0.74888888888888894</v>
      </c>
      <c r="S95" s="99" t="s">
        <v>123</v>
      </c>
      <c r="T95" s="100" t="s">
        <v>123</v>
      </c>
      <c r="U95" s="78" t="s">
        <v>123</v>
      </c>
      <c r="V95" s="78">
        <f t="shared" si="35"/>
        <v>0.63344444444444448</v>
      </c>
      <c r="W95" s="78">
        <f t="shared" si="35"/>
        <v>0.52155555555555544</v>
      </c>
    </row>
    <row r="96" spans="1:23" ht="15.75" x14ac:dyDescent="0.25">
      <c r="A96" s="103" t="s">
        <v>89</v>
      </c>
      <c r="B96" s="80" t="s">
        <v>124</v>
      </c>
      <c r="C96" s="104">
        <v>0.5</v>
      </c>
      <c r="D96" s="104">
        <v>1</v>
      </c>
      <c r="E96" s="104">
        <v>1</v>
      </c>
      <c r="F96" s="104">
        <v>0.5</v>
      </c>
      <c r="G96" s="104">
        <v>0.5</v>
      </c>
      <c r="H96" s="81">
        <v>0.5</v>
      </c>
      <c r="I96" s="83">
        <v>1</v>
      </c>
      <c r="J96" s="84">
        <f t="shared" si="25"/>
        <v>0.7142857142857143</v>
      </c>
      <c r="K96" s="81">
        <v>1</v>
      </c>
      <c r="L96" s="82">
        <v>0</v>
      </c>
      <c r="M96" s="82">
        <v>0.5</v>
      </c>
      <c r="N96" s="83">
        <v>0</v>
      </c>
      <c r="O96" s="84">
        <v>0.375</v>
      </c>
      <c r="P96" s="85">
        <v>1</v>
      </c>
      <c r="Q96" s="83">
        <v>1</v>
      </c>
      <c r="R96" s="86">
        <v>1</v>
      </c>
      <c r="S96" s="81" t="s">
        <v>123</v>
      </c>
      <c r="T96" s="85" t="s">
        <v>123</v>
      </c>
      <c r="U96" s="84" t="s">
        <v>123</v>
      </c>
      <c r="V96" s="87">
        <v>0.69599999999999995</v>
      </c>
      <c r="W96" s="132">
        <v>0.56299999999999994</v>
      </c>
    </row>
    <row r="97" spans="1:23" ht="15.75" x14ac:dyDescent="0.25">
      <c r="A97" s="103" t="s">
        <v>52</v>
      </c>
      <c r="B97" s="80" t="s">
        <v>124</v>
      </c>
      <c r="C97" s="104">
        <v>0.5</v>
      </c>
      <c r="D97" s="104">
        <v>1</v>
      </c>
      <c r="E97" s="104">
        <v>1</v>
      </c>
      <c r="F97" s="104">
        <v>0.5</v>
      </c>
      <c r="G97" s="104">
        <v>0.5</v>
      </c>
      <c r="H97" s="104">
        <v>0.5</v>
      </c>
      <c r="I97" s="83">
        <v>1</v>
      </c>
      <c r="J97" s="88">
        <f t="shared" si="25"/>
        <v>0.7142857142857143</v>
      </c>
      <c r="K97" s="81">
        <v>0.5</v>
      </c>
      <c r="L97" s="82">
        <v>0.5</v>
      </c>
      <c r="M97" s="82">
        <v>0.5</v>
      </c>
      <c r="N97" s="83">
        <v>1</v>
      </c>
      <c r="O97" s="88">
        <v>0.625</v>
      </c>
      <c r="P97" s="85">
        <v>0</v>
      </c>
      <c r="Q97" s="83">
        <v>1</v>
      </c>
      <c r="R97" s="86">
        <v>0.5</v>
      </c>
      <c r="S97" s="81" t="s">
        <v>123</v>
      </c>
      <c r="T97" s="85" t="s">
        <v>123</v>
      </c>
      <c r="U97" s="88" t="s">
        <v>123</v>
      </c>
      <c r="V97" s="89">
        <v>0.61299999999999999</v>
      </c>
      <c r="W97" s="133">
        <v>0.5</v>
      </c>
    </row>
    <row r="98" spans="1:23" ht="15.75" x14ac:dyDescent="0.25">
      <c r="A98" s="79" t="s">
        <v>71</v>
      </c>
      <c r="B98" s="80" t="s">
        <v>124</v>
      </c>
      <c r="C98" s="104">
        <v>0.5</v>
      </c>
      <c r="D98" s="104">
        <v>1</v>
      </c>
      <c r="E98" s="104">
        <v>1</v>
      </c>
      <c r="F98" s="104">
        <v>0.5</v>
      </c>
      <c r="G98" s="104">
        <v>0.5</v>
      </c>
      <c r="H98" s="104">
        <v>0.5</v>
      </c>
      <c r="I98" s="83">
        <v>0.5</v>
      </c>
      <c r="J98" s="88">
        <f t="shared" si="25"/>
        <v>0.6428571428571429</v>
      </c>
      <c r="K98" s="104">
        <v>0.5</v>
      </c>
      <c r="L98" s="105">
        <v>1</v>
      </c>
      <c r="M98" s="105">
        <v>0</v>
      </c>
      <c r="N98" s="106">
        <v>0</v>
      </c>
      <c r="O98" s="88">
        <v>0.375</v>
      </c>
      <c r="P98" s="107">
        <v>0</v>
      </c>
      <c r="Q98" s="106">
        <v>0.5</v>
      </c>
      <c r="R98" s="86">
        <v>0.24</v>
      </c>
      <c r="S98" s="81" t="s">
        <v>123</v>
      </c>
      <c r="T98" s="107" t="s">
        <v>123</v>
      </c>
      <c r="U98" s="88" t="s">
        <v>123</v>
      </c>
      <c r="V98" s="89">
        <v>0.42299999999999999</v>
      </c>
      <c r="W98" s="133">
        <v>0.35699999999999998</v>
      </c>
    </row>
    <row r="99" spans="1:23" ht="15.75" x14ac:dyDescent="0.25">
      <c r="A99" s="79" t="s">
        <v>89</v>
      </c>
      <c r="B99" s="80" t="s">
        <v>125</v>
      </c>
      <c r="C99" s="104">
        <v>0.5</v>
      </c>
      <c r="D99" s="104">
        <v>1</v>
      </c>
      <c r="E99" s="104">
        <v>1</v>
      </c>
      <c r="F99" s="104">
        <v>0.5</v>
      </c>
      <c r="G99" s="104">
        <v>0.5</v>
      </c>
      <c r="H99" s="104">
        <v>0.5</v>
      </c>
      <c r="I99" s="83">
        <v>1</v>
      </c>
      <c r="J99" s="88">
        <f t="shared" si="25"/>
        <v>0.7142857142857143</v>
      </c>
      <c r="K99" s="104">
        <v>1</v>
      </c>
      <c r="L99" s="105">
        <v>0</v>
      </c>
      <c r="M99" s="105">
        <v>0.5</v>
      </c>
      <c r="N99" s="106">
        <v>0</v>
      </c>
      <c r="O99" s="88">
        <v>0.375</v>
      </c>
      <c r="P99" s="107">
        <v>1</v>
      </c>
      <c r="Q99" s="106">
        <v>1</v>
      </c>
      <c r="R99" s="86">
        <v>1</v>
      </c>
      <c r="S99" s="81" t="s">
        <v>123</v>
      </c>
      <c r="T99" s="107" t="s">
        <v>123</v>
      </c>
      <c r="U99" s="88" t="s">
        <v>123</v>
      </c>
      <c r="V99" s="89">
        <v>0.69599999999999995</v>
      </c>
      <c r="W99" s="133">
        <v>0.5</v>
      </c>
    </row>
    <row r="100" spans="1:23" ht="15.75" x14ac:dyDescent="0.25">
      <c r="A100" s="103" t="s">
        <v>52</v>
      </c>
      <c r="B100" s="80" t="s">
        <v>125</v>
      </c>
      <c r="C100" s="104">
        <v>0.5</v>
      </c>
      <c r="D100" s="104">
        <v>1</v>
      </c>
      <c r="E100" s="104">
        <v>1</v>
      </c>
      <c r="F100" s="104">
        <v>0.5</v>
      </c>
      <c r="G100" s="104">
        <v>0.5</v>
      </c>
      <c r="H100" s="104">
        <v>0.5</v>
      </c>
      <c r="I100" s="83">
        <v>1</v>
      </c>
      <c r="J100" s="88">
        <f t="shared" si="25"/>
        <v>0.7142857142857143</v>
      </c>
      <c r="K100" s="81">
        <v>0.5</v>
      </c>
      <c r="L100" s="82">
        <v>0</v>
      </c>
      <c r="M100" s="82">
        <v>0</v>
      </c>
      <c r="N100" s="83">
        <v>0</v>
      </c>
      <c r="O100" s="88">
        <v>0.125</v>
      </c>
      <c r="P100" s="85">
        <v>0.5</v>
      </c>
      <c r="Q100" s="83">
        <v>1</v>
      </c>
      <c r="R100" s="86">
        <v>0.75</v>
      </c>
      <c r="S100" s="81" t="s">
        <v>123</v>
      </c>
      <c r="T100" s="85" t="s">
        <v>123</v>
      </c>
      <c r="U100" s="88" t="s">
        <v>123</v>
      </c>
      <c r="V100" s="89">
        <v>0.53</v>
      </c>
      <c r="W100" s="133">
        <v>0.57099999999999995</v>
      </c>
    </row>
    <row r="101" spans="1:23" ht="15.75" x14ac:dyDescent="0.25">
      <c r="A101" s="79" t="s">
        <v>50</v>
      </c>
      <c r="B101" s="80" t="s">
        <v>125</v>
      </c>
      <c r="C101" s="104">
        <v>0.5</v>
      </c>
      <c r="D101" s="104">
        <v>1</v>
      </c>
      <c r="E101" s="104">
        <v>1</v>
      </c>
      <c r="F101" s="104">
        <v>0.5</v>
      </c>
      <c r="G101" s="104">
        <v>0.5</v>
      </c>
      <c r="H101" s="104">
        <v>0.5</v>
      </c>
      <c r="I101" s="83">
        <v>1</v>
      </c>
      <c r="J101" s="88">
        <f t="shared" si="25"/>
        <v>0.7142857142857143</v>
      </c>
      <c r="K101" s="104">
        <v>0.5</v>
      </c>
      <c r="L101" s="105">
        <v>0.5</v>
      </c>
      <c r="M101" s="105">
        <v>0.5</v>
      </c>
      <c r="N101" s="106">
        <v>1</v>
      </c>
      <c r="O101" s="88">
        <v>0.625</v>
      </c>
      <c r="P101" s="107">
        <v>0</v>
      </c>
      <c r="Q101" s="106">
        <v>1</v>
      </c>
      <c r="R101" s="86">
        <v>0.5</v>
      </c>
      <c r="S101" s="81" t="s">
        <v>123</v>
      </c>
      <c r="T101" s="107" t="s">
        <v>123</v>
      </c>
      <c r="U101" s="88" t="s">
        <v>123</v>
      </c>
      <c r="V101" s="89">
        <v>0.61299999999999999</v>
      </c>
      <c r="W101" s="133">
        <v>0.64300000000000002</v>
      </c>
    </row>
    <row r="102" spans="1:23" ht="15.75" x14ac:dyDescent="0.25">
      <c r="A102" s="79" t="s">
        <v>89</v>
      </c>
      <c r="B102" s="80" t="s">
        <v>126</v>
      </c>
      <c r="C102" s="104">
        <v>0.5</v>
      </c>
      <c r="D102" s="104">
        <v>1</v>
      </c>
      <c r="E102" s="104">
        <v>1</v>
      </c>
      <c r="F102" s="104">
        <v>0.5</v>
      </c>
      <c r="G102" s="104">
        <v>0.5</v>
      </c>
      <c r="H102" s="104">
        <v>0.5</v>
      </c>
      <c r="I102" s="83">
        <v>1</v>
      </c>
      <c r="J102" s="88">
        <f t="shared" si="25"/>
        <v>0.7142857142857143</v>
      </c>
      <c r="K102" s="104">
        <v>1</v>
      </c>
      <c r="L102" s="105">
        <v>0</v>
      </c>
      <c r="M102" s="105">
        <v>0.5</v>
      </c>
      <c r="N102" s="106">
        <v>0</v>
      </c>
      <c r="O102" s="88">
        <v>0.375</v>
      </c>
      <c r="P102" s="107">
        <v>1</v>
      </c>
      <c r="Q102" s="106">
        <v>1</v>
      </c>
      <c r="R102" s="86">
        <v>1</v>
      </c>
      <c r="S102" s="81" t="s">
        <v>123</v>
      </c>
      <c r="T102" s="107" t="s">
        <v>123</v>
      </c>
      <c r="U102" s="88" t="s">
        <v>123</v>
      </c>
      <c r="V102" s="89">
        <v>0.69599999999999995</v>
      </c>
      <c r="W102" s="133">
        <v>0.5</v>
      </c>
    </row>
    <row r="103" spans="1:23" ht="15.75" x14ac:dyDescent="0.25">
      <c r="A103" s="79" t="s">
        <v>90</v>
      </c>
      <c r="B103" s="119" t="s">
        <v>126</v>
      </c>
      <c r="C103" s="104">
        <v>0.5</v>
      </c>
      <c r="D103" s="104">
        <v>1</v>
      </c>
      <c r="E103" s="104">
        <v>1</v>
      </c>
      <c r="F103" s="104">
        <v>0.5</v>
      </c>
      <c r="G103" s="104">
        <v>0.5</v>
      </c>
      <c r="H103" s="104">
        <v>0.5</v>
      </c>
      <c r="I103" s="83">
        <v>1</v>
      </c>
      <c r="J103" s="88">
        <f t="shared" si="25"/>
        <v>0.7142857142857143</v>
      </c>
      <c r="K103" s="104">
        <v>1</v>
      </c>
      <c r="L103" s="105">
        <v>1</v>
      </c>
      <c r="M103" s="105">
        <v>0.5</v>
      </c>
      <c r="N103" s="106">
        <v>0.5</v>
      </c>
      <c r="O103" s="88">
        <v>0.75</v>
      </c>
      <c r="P103" s="107">
        <v>1</v>
      </c>
      <c r="Q103" s="106">
        <v>1</v>
      </c>
      <c r="R103" s="86">
        <v>1</v>
      </c>
      <c r="S103" s="81" t="s">
        <v>123</v>
      </c>
      <c r="T103" s="107" t="s">
        <v>123</v>
      </c>
      <c r="U103" s="88" t="s">
        <v>123</v>
      </c>
      <c r="V103" s="89">
        <v>0.82099999999999995</v>
      </c>
      <c r="W103" s="133">
        <v>0.64300000000000002</v>
      </c>
    </row>
    <row r="104" spans="1:23" ht="16.5" thickBot="1" x14ac:dyDescent="0.3">
      <c r="A104" s="79" t="s">
        <v>77</v>
      </c>
      <c r="B104" s="119" t="s">
        <v>126</v>
      </c>
      <c r="C104" s="104">
        <v>0.5</v>
      </c>
      <c r="D104" s="104">
        <v>1</v>
      </c>
      <c r="E104" s="104">
        <v>1</v>
      </c>
      <c r="F104" s="104">
        <v>0.5</v>
      </c>
      <c r="G104" s="104">
        <v>0.5</v>
      </c>
      <c r="H104" s="108">
        <v>0.5</v>
      </c>
      <c r="I104" s="94">
        <v>1</v>
      </c>
      <c r="J104" s="109">
        <f t="shared" si="25"/>
        <v>0.7142857142857143</v>
      </c>
      <c r="K104" s="108">
        <v>0.5</v>
      </c>
      <c r="L104" s="110">
        <v>0.5</v>
      </c>
      <c r="M104" s="110">
        <v>0.5</v>
      </c>
      <c r="N104" s="111">
        <v>0</v>
      </c>
      <c r="O104" s="109">
        <v>0.375</v>
      </c>
      <c r="P104" s="112">
        <v>0.5</v>
      </c>
      <c r="Q104" s="111">
        <v>1</v>
      </c>
      <c r="R104" s="97">
        <v>0.75</v>
      </c>
      <c r="S104" s="92" t="s">
        <v>123</v>
      </c>
      <c r="T104" s="112" t="s">
        <v>123</v>
      </c>
      <c r="U104" s="109" t="s">
        <v>123</v>
      </c>
      <c r="V104" s="98">
        <v>0.61299999999999999</v>
      </c>
      <c r="W104" s="134">
        <v>0.41699999999999998</v>
      </c>
    </row>
    <row r="105" spans="1:23" ht="16.5" thickBot="1" x14ac:dyDescent="0.3">
      <c r="A105" s="73" t="s">
        <v>32</v>
      </c>
      <c r="B105" s="74">
        <v>6</v>
      </c>
      <c r="C105" s="99">
        <f>AVERAGE(C106:C111)</f>
        <v>0.5</v>
      </c>
      <c r="D105" s="99">
        <f t="shared" ref="D105:W105" si="36">AVERAGE(D106:D111)</f>
        <v>0.41666666666666669</v>
      </c>
      <c r="E105" s="99">
        <f t="shared" si="36"/>
        <v>0.5</v>
      </c>
      <c r="F105" s="99">
        <f t="shared" si="36"/>
        <v>0</v>
      </c>
      <c r="G105" s="99">
        <f t="shared" si="36"/>
        <v>0.33333333333333331</v>
      </c>
      <c r="H105" s="99">
        <f t="shared" si="36"/>
        <v>0.41666666666666669</v>
      </c>
      <c r="I105" s="100" t="s">
        <v>123</v>
      </c>
      <c r="J105" s="78">
        <f t="shared" si="36"/>
        <v>0.36111111111111116</v>
      </c>
      <c r="K105" s="99">
        <f t="shared" si="36"/>
        <v>0.83333333333333337</v>
      </c>
      <c r="L105" s="99">
        <f t="shared" si="36"/>
        <v>0.33333333333333331</v>
      </c>
      <c r="M105" s="99">
        <f t="shared" si="36"/>
        <v>0</v>
      </c>
      <c r="N105" s="100">
        <f t="shared" si="36"/>
        <v>0</v>
      </c>
      <c r="O105" s="78">
        <f t="shared" si="36"/>
        <v>0.29166666666666669</v>
      </c>
      <c r="P105" s="99">
        <f t="shared" si="36"/>
        <v>0.25</v>
      </c>
      <c r="Q105" s="100">
        <f t="shared" si="36"/>
        <v>1</v>
      </c>
      <c r="R105" s="78">
        <f t="shared" si="36"/>
        <v>0.625</v>
      </c>
      <c r="S105" s="99" t="s">
        <v>123</v>
      </c>
      <c r="T105" s="100">
        <f t="shared" si="36"/>
        <v>1</v>
      </c>
      <c r="U105" s="78">
        <f t="shared" si="36"/>
        <v>1</v>
      </c>
      <c r="V105" s="78">
        <f t="shared" si="36"/>
        <v>0.56950000000000012</v>
      </c>
      <c r="W105" s="78">
        <f t="shared" si="36"/>
        <v>0.40833333333333338</v>
      </c>
    </row>
    <row r="106" spans="1:23" ht="15.75" x14ac:dyDescent="0.25">
      <c r="A106" s="113" t="s">
        <v>53</v>
      </c>
      <c r="B106" s="80" t="s">
        <v>124</v>
      </c>
      <c r="C106" s="92">
        <v>0.5</v>
      </c>
      <c r="D106" s="93">
        <v>0.5</v>
      </c>
      <c r="E106" s="93">
        <v>0.5</v>
      </c>
      <c r="F106" s="93">
        <v>0</v>
      </c>
      <c r="G106" s="93">
        <v>0.5</v>
      </c>
      <c r="H106" s="93">
        <v>0.5</v>
      </c>
      <c r="I106" s="83" t="s">
        <v>123</v>
      </c>
      <c r="J106" s="84">
        <f t="shared" si="25"/>
        <v>0.41666666666666669</v>
      </c>
      <c r="K106" s="92">
        <v>0.5</v>
      </c>
      <c r="L106" s="93">
        <v>0.5</v>
      </c>
      <c r="M106" s="93">
        <v>0</v>
      </c>
      <c r="N106" s="94">
        <v>0</v>
      </c>
      <c r="O106" s="84">
        <v>0.25</v>
      </c>
      <c r="P106" s="96">
        <v>0</v>
      </c>
      <c r="Q106" s="94">
        <v>1</v>
      </c>
      <c r="R106" s="86">
        <v>0.5</v>
      </c>
      <c r="S106" s="81" t="s">
        <v>123</v>
      </c>
      <c r="T106" s="96">
        <v>1</v>
      </c>
      <c r="U106" s="84">
        <v>1</v>
      </c>
      <c r="V106" s="87">
        <v>0.54200000000000004</v>
      </c>
      <c r="W106" s="132">
        <v>0.318</v>
      </c>
    </row>
    <row r="107" spans="1:23" ht="15.75" x14ac:dyDescent="0.25">
      <c r="A107" s="79" t="s">
        <v>58</v>
      </c>
      <c r="B107" s="80" t="s">
        <v>124</v>
      </c>
      <c r="C107" s="104">
        <v>0.5</v>
      </c>
      <c r="D107" s="105">
        <v>0</v>
      </c>
      <c r="E107" s="105">
        <v>0.5</v>
      </c>
      <c r="F107" s="105">
        <v>0</v>
      </c>
      <c r="G107" s="105">
        <v>0</v>
      </c>
      <c r="H107" s="105">
        <v>0.5</v>
      </c>
      <c r="I107" s="83" t="s">
        <v>123</v>
      </c>
      <c r="J107" s="88">
        <f t="shared" si="25"/>
        <v>0.25</v>
      </c>
      <c r="K107" s="104">
        <v>1</v>
      </c>
      <c r="L107" s="105">
        <v>0.5</v>
      </c>
      <c r="M107" s="105">
        <v>0</v>
      </c>
      <c r="N107" s="106">
        <v>0</v>
      </c>
      <c r="O107" s="88">
        <v>0.375</v>
      </c>
      <c r="P107" s="107">
        <v>0.5</v>
      </c>
      <c r="Q107" s="106">
        <v>1</v>
      </c>
      <c r="R107" s="86">
        <v>0.75</v>
      </c>
      <c r="S107" s="81" t="s">
        <v>123</v>
      </c>
      <c r="T107" s="107">
        <v>1</v>
      </c>
      <c r="U107" s="88">
        <v>1</v>
      </c>
      <c r="V107" s="89">
        <v>0.59399999999999997</v>
      </c>
      <c r="W107" s="133">
        <v>0.1</v>
      </c>
    </row>
    <row r="108" spans="1:23" ht="15.75" x14ac:dyDescent="0.25">
      <c r="A108" s="79" t="s">
        <v>71</v>
      </c>
      <c r="B108" s="80" t="s">
        <v>124</v>
      </c>
      <c r="C108" s="104">
        <v>0.5</v>
      </c>
      <c r="D108" s="105">
        <v>0.5</v>
      </c>
      <c r="E108" s="105">
        <v>0.5</v>
      </c>
      <c r="F108" s="105">
        <v>0</v>
      </c>
      <c r="G108" s="105">
        <v>0.5</v>
      </c>
      <c r="H108" s="105">
        <v>0.5</v>
      </c>
      <c r="I108" s="83" t="s">
        <v>123</v>
      </c>
      <c r="J108" s="88">
        <f t="shared" si="25"/>
        <v>0.41666666666666669</v>
      </c>
      <c r="K108" s="104">
        <v>1</v>
      </c>
      <c r="L108" s="105">
        <v>0</v>
      </c>
      <c r="M108" s="105">
        <v>0</v>
      </c>
      <c r="N108" s="106">
        <v>0</v>
      </c>
      <c r="O108" s="88">
        <v>0.25</v>
      </c>
      <c r="P108" s="107">
        <v>0.5</v>
      </c>
      <c r="Q108" s="106">
        <v>1</v>
      </c>
      <c r="R108" s="86">
        <v>0.75</v>
      </c>
      <c r="S108" s="81" t="s">
        <v>123</v>
      </c>
      <c r="T108" s="107">
        <v>1</v>
      </c>
      <c r="U108" s="88">
        <v>1</v>
      </c>
      <c r="V108" s="89">
        <v>0.60399999999999998</v>
      </c>
      <c r="W108" s="133">
        <v>0.75</v>
      </c>
    </row>
    <row r="109" spans="1:23" ht="15.75" x14ac:dyDescent="0.25">
      <c r="A109" s="79" t="s">
        <v>51</v>
      </c>
      <c r="B109" s="80" t="s">
        <v>125</v>
      </c>
      <c r="C109" s="104">
        <v>0.5</v>
      </c>
      <c r="D109" s="105">
        <v>0.5</v>
      </c>
      <c r="E109" s="105">
        <v>0.5</v>
      </c>
      <c r="F109" s="105">
        <v>0</v>
      </c>
      <c r="G109" s="105">
        <v>0</v>
      </c>
      <c r="H109" s="105">
        <v>0</v>
      </c>
      <c r="I109" s="83" t="s">
        <v>123</v>
      </c>
      <c r="J109" s="88">
        <f t="shared" si="25"/>
        <v>0.25</v>
      </c>
      <c r="K109" s="104">
        <v>1</v>
      </c>
      <c r="L109" s="105">
        <v>0.5</v>
      </c>
      <c r="M109" s="105">
        <v>0</v>
      </c>
      <c r="N109" s="106">
        <v>0</v>
      </c>
      <c r="O109" s="88">
        <v>0.375</v>
      </c>
      <c r="P109" s="107">
        <v>0</v>
      </c>
      <c r="Q109" s="106">
        <v>1</v>
      </c>
      <c r="R109" s="86">
        <v>0.5</v>
      </c>
      <c r="S109" s="81" t="s">
        <v>123</v>
      </c>
      <c r="T109" s="107">
        <v>1</v>
      </c>
      <c r="U109" s="88">
        <v>1</v>
      </c>
      <c r="V109" s="89">
        <v>0.53100000000000003</v>
      </c>
      <c r="W109" s="133">
        <v>0.214</v>
      </c>
    </row>
    <row r="110" spans="1:23" ht="15.75" x14ac:dyDescent="0.25">
      <c r="A110" s="79" t="s">
        <v>53</v>
      </c>
      <c r="B110" s="80" t="s">
        <v>125</v>
      </c>
      <c r="C110" s="104">
        <v>0.5</v>
      </c>
      <c r="D110" s="105">
        <v>0.5</v>
      </c>
      <c r="E110" s="105">
        <v>0.5</v>
      </c>
      <c r="F110" s="105">
        <v>0</v>
      </c>
      <c r="G110" s="105">
        <v>0.5</v>
      </c>
      <c r="H110" s="105">
        <v>0.5</v>
      </c>
      <c r="I110" s="83" t="s">
        <v>123</v>
      </c>
      <c r="J110" s="88">
        <f t="shared" si="25"/>
        <v>0.41666666666666669</v>
      </c>
      <c r="K110" s="104">
        <v>0.5</v>
      </c>
      <c r="L110" s="105">
        <v>0.5</v>
      </c>
      <c r="M110" s="105">
        <v>0</v>
      </c>
      <c r="N110" s="106">
        <v>0</v>
      </c>
      <c r="O110" s="88">
        <v>0.25</v>
      </c>
      <c r="P110" s="107">
        <v>0</v>
      </c>
      <c r="Q110" s="106">
        <v>1</v>
      </c>
      <c r="R110" s="86">
        <v>0.5</v>
      </c>
      <c r="S110" s="81" t="s">
        <v>123</v>
      </c>
      <c r="T110" s="107">
        <v>1</v>
      </c>
      <c r="U110" s="88">
        <v>1</v>
      </c>
      <c r="V110" s="89">
        <v>0.54200000000000004</v>
      </c>
      <c r="W110" s="133">
        <v>0.318</v>
      </c>
    </row>
    <row r="111" spans="1:23" ht="16.5" thickBot="1" x14ac:dyDescent="0.3">
      <c r="A111" s="79" t="s">
        <v>71</v>
      </c>
      <c r="B111" s="80" t="s">
        <v>125</v>
      </c>
      <c r="C111" s="92">
        <v>0.5</v>
      </c>
      <c r="D111" s="93">
        <v>0.5</v>
      </c>
      <c r="E111" s="93">
        <v>0.5</v>
      </c>
      <c r="F111" s="93">
        <v>0</v>
      </c>
      <c r="G111" s="93">
        <v>0.5</v>
      </c>
      <c r="H111" s="93">
        <v>0.5</v>
      </c>
      <c r="I111" s="94" t="s">
        <v>123</v>
      </c>
      <c r="J111" s="109">
        <f t="shared" si="25"/>
        <v>0.41666666666666669</v>
      </c>
      <c r="K111" s="92">
        <v>1</v>
      </c>
      <c r="L111" s="93">
        <v>0</v>
      </c>
      <c r="M111" s="93">
        <v>0</v>
      </c>
      <c r="N111" s="94">
        <v>0</v>
      </c>
      <c r="O111" s="109">
        <v>0.25</v>
      </c>
      <c r="P111" s="96">
        <v>0.5</v>
      </c>
      <c r="Q111" s="94">
        <v>1</v>
      </c>
      <c r="R111" s="97">
        <v>0.75</v>
      </c>
      <c r="S111" s="92" t="s">
        <v>123</v>
      </c>
      <c r="T111" s="96">
        <v>1</v>
      </c>
      <c r="U111" s="109">
        <v>1</v>
      </c>
      <c r="V111" s="98">
        <v>0.60399999999999998</v>
      </c>
      <c r="W111" s="134">
        <v>0.75</v>
      </c>
    </row>
    <row r="112" spans="1:23" ht="16.5" thickBot="1" x14ac:dyDescent="0.3">
      <c r="A112" s="73" t="s">
        <v>96</v>
      </c>
      <c r="B112" s="74">
        <v>3</v>
      </c>
      <c r="C112" s="99">
        <f>AVERAGE(C113:C115)</f>
        <v>0.66666666666666663</v>
      </c>
      <c r="D112" s="99">
        <f t="shared" ref="D112:W112" si="37">AVERAGE(D113:D115)</f>
        <v>0.83333333333333337</v>
      </c>
      <c r="E112" s="99">
        <f t="shared" si="37"/>
        <v>0.66666666666666663</v>
      </c>
      <c r="F112" s="99">
        <f t="shared" si="37"/>
        <v>0.5</v>
      </c>
      <c r="G112" s="99">
        <f t="shared" si="37"/>
        <v>0.33333333333333331</v>
      </c>
      <c r="H112" s="99">
        <f t="shared" si="37"/>
        <v>0.16666666666666666</v>
      </c>
      <c r="I112" s="100" t="s">
        <v>123</v>
      </c>
      <c r="J112" s="78">
        <f t="shared" si="37"/>
        <v>0.52777777777777779</v>
      </c>
      <c r="K112" s="99">
        <f t="shared" si="37"/>
        <v>1</v>
      </c>
      <c r="L112" s="99">
        <f t="shared" si="37"/>
        <v>0.5</v>
      </c>
      <c r="M112" s="99">
        <f t="shared" si="37"/>
        <v>0.25</v>
      </c>
      <c r="N112" s="100">
        <f t="shared" si="37"/>
        <v>0.66666666666666663</v>
      </c>
      <c r="O112" s="78">
        <f t="shared" si="37"/>
        <v>0.625</v>
      </c>
      <c r="P112" s="99">
        <f t="shared" si="37"/>
        <v>0.5</v>
      </c>
      <c r="Q112" s="100">
        <f t="shared" si="37"/>
        <v>1</v>
      </c>
      <c r="R112" s="78">
        <f t="shared" si="37"/>
        <v>0.91666666666666663</v>
      </c>
      <c r="S112" s="99" t="s">
        <v>123</v>
      </c>
      <c r="T112" s="100">
        <f t="shared" si="37"/>
        <v>1</v>
      </c>
      <c r="U112" s="78">
        <f t="shared" si="37"/>
        <v>1</v>
      </c>
      <c r="V112" s="78">
        <f t="shared" si="37"/>
        <v>0.70899999999999996</v>
      </c>
      <c r="W112" s="78">
        <f t="shared" si="37"/>
        <v>0.81666666666666676</v>
      </c>
    </row>
    <row r="113" spans="1:23" ht="15.75" x14ac:dyDescent="0.25">
      <c r="A113" s="103" t="s">
        <v>53</v>
      </c>
      <c r="B113" s="80" t="s">
        <v>125</v>
      </c>
      <c r="C113" s="81">
        <v>1</v>
      </c>
      <c r="D113" s="82">
        <v>1</v>
      </c>
      <c r="E113" s="82">
        <v>1</v>
      </c>
      <c r="F113" s="82">
        <v>1</v>
      </c>
      <c r="G113" s="82">
        <v>0</v>
      </c>
      <c r="H113" s="82">
        <v>0</v>
      </c>
      <c r="I113" s="83" t="s">
        <v>123</v>
      </c>
      <c r="J113" s="84">
        <f t="shared" si="25"/>
        <v>0.66666666666666663</v>
      </c>
      <c r="K113" s="81">
        <v>1</v>
      </c>
      <c r="L113" s="82">
        <v>1</v>
      </c>
      <c r="M113" s="82">
        <v>0.5</v>
      </c>
      <c r="N113" s="83">
        <v>1</v>
      </c>
      <c r="O113" s="84">
        <v>0.875</v>
      </c>
      <c r="P113" s="85">
        <v>0.5</v>
      </c>
      <c r="Q113" s="83">
        <v>1</v>
      </c>
      <c r="R113" s="86">
        <v>0.75</v>
      </c>
      <c r="S113" s="81" t="s">
        <v>123</v>
      </c>
      <c r="T113" s="85">
        <v>1</v>
      </c>
      <c r="U113" s="84">
        <v>1</v>
      </c>
      <c r="V113" s="87">
        <v>0.82299999999999995</v>
      </c>
      <c r="W113" s="132">
        <v>1</v>
      </c>
    </row>
    <row r="114" spans="1:23" ht="15.75" x14ac:dyDescent="0.25">
      <c r="A114" s="103" t="s">
        <v>77</v>
      </c>
      <c r="B114" s="80" t="s">
        <v>125</v>
      </c>
      <c r="C114" s="81">
        <v>0.5</v>
      </c>
      <c r="D114" s="82">
        <v>0.5</v>
      </c>
      <c r="E114" s="82">
        <v>0.5</v>
      </c>
      <c r="F114" s="82">
        <v>0</v>
      </c>
      <c r="G114" s="82">
        <v>0.5</v>
      </c>
      <c r="H114" s="82">
        <v>0</v>
      </c>
      <c r="I114" s="83" t="s">
        <v>123</v>
      </c>
      <c r="J114" s="88">
        <f t="shared" si="25"/>
        <v>0.33333333333333331</v>
      </c>
      <c r="K114" s="81">
        <v>1</v>
      </c>
      <c r="L114" s="82">
        <v>0</v>
      </c>
      <c r="M114" s="82" t="s">
        <v>123</v>
      </c>
      <c r="N114" s="83">
        <v>0.5</v>
      </c>
      <c r="O114" s="88">
        <v>0.5</v>
      </c>
      <c r="P114" s="85" t="s">
        <v>123</v>
      </c>
      <c r="Q114" s="83">
        <v>1</v>
      </c>
      <c r="R114" s="86">
        <v>1</v>
      </c>
      <c r="S114" s="81" t="s">
        <v>123</v>
      </c>
      <c r="T114" s="85" t="s">
        <v>123</v>
      </c>
      <c r="U114" s="88" t="s">
        <v>123</v>
      </c>
      <c r="V114" s="89">
        <v>0.61</v>
      </c>
      <c r="W114" s="133">
        <v>0.75</v>
      </c>
    </row>
    <row r="115" spans="1:23" ht="16.5" thickBot="1" x14ac:dyDescent="0.3">
      <c r="A115" s="103" t="s">
        <v>71</v>
      </c>
      <c r="B115" s="80" t="s">
        <v>125</v>
      </c>
      <c r="C115" s="81">
        <v>0.5</v>
      </c>
      <c r="D115" s="82">
        <v>1</v>
      </c>
      <c r="E115" s="82">
        <v>0.5</v>
      </c>
      <c r="F115" s="82">
        <v>0.5</v>
      </c>
      <c r="G115" s="82">
        <v>0.5</v>
      </c>
      <c r="H115" s="93">
        <v>0.5</v>
      </c>
      <c r="I115" s="94" t="s">
        <v>123</v>
      </c>
      <c r="J115" s="109">
        <f t="shared" si="25"/>
        <v>0.58333333333333337</v>
      </c>
      <c r="K115" s="92">
        <v>1</v>
      </c>
      <c r="L115" s="93">
        <v>0.5</v>
      </c>
      <c r="M115" s="93">
        <v>0</v>
      </c>
      <c r="N115" s="94">
        <v>0.5</v>
      </c>
      <c r="O115" s="109">
        <v>0.5</v>
      </c>
      <c r="P115" s="96" t="s">
        <v>123</v>
      </c>
      <c r="Q115" s="94">
        <v>1</v>
      </c>
      <c r="R115" s="97">
        <v>1</v>
      </c>
      <c r="S115" s="92" t="s">
        <v>123</v>
      </c>
      <c r="T115" s="96" t="s">
        <v>123</v>
      </c>
      <c r="U115" s="109" t="s">
        <v>123</v>
      </c>
      <c r="V115" s="98">
        <v>0.69399999999999995</v>
      </c>
      <c r="W115" s="134">
        <v>0.7</v>
      </c>
    </row>
    <row r="116" spans="1:23" ht="16.5" thickBot="1" x14ac:dyDescent="0.3">
      <c r="A116" s="73" t="s">
        <v>34</v>
      </c>
      <c r="B116" s="74">
        <v>6</v>
      </c>
      <c r="C116" s="99">
        <f>AVERAGE(C117:C122)</f>
        <v>0.5</v>
      </c>
      <c r="D116" s="99">
        <f t="shared" ref="D116:W116" si="38">AVERAGE(D117:D122)</f>
        <v>0.66666666666666663</v>
      </c>
      <c r="E116" s="99">
        <f t="shared" si="38"/>
        <v>0.5</v>
      </c>
      <c r="F116" s="99">
        <f t="shared" si="38"/>
        <v>0.5</v>
      </c>
      <c r="G116" s="99">
        <f t="shared" si="38"/>
        <v>0</v>
      </c>
      <c r="H116" s="99">
        <f t="shared" si="38"/>
        <v>0</v>
      </c>
      <c r="I116" s="100" t="s">
        <v>123</v>
      </c>
      <c r="J116" s="78">
        <f t="shared" si="38"/>
        <v>0.3611111111111111</v>
      </c>
      <c r="K116" s="99">
        <f t="shared" si="38"/>
        <v>0</v>
      </c>
      <c r="L116" s="99">
        <f t="shared" si="38"/>
        <v>0.16666666666666666</v>
      </c>
      <c r="M116" s="99">
        <f t="shared" si="38"/>
        <v>0</v>
      </c>
      <c r="N116" s="100">
        <f t="shared" si="38"/>
        <v>0</v>
      </c>
      <c r="O116" s="78">
        <f t="shared" si="38"/>
        <v>4.1666666666666664E-2</v>
      </c>
      <c r="P116" s="99">
        <f t="shared" si="38"/>
        <v>0</v>
      </c>
      <c r="Q116" s="100">
        <f t="shared" si="38"/>
        <v>0.5</v>
      </c>
      <c r="R116" s="78">
        <f t="shared" si="38"/>
        <v>0.25</v>
      </c>
      <c r="S116" s="99" t="s">
        <v>123</v>
      </c>
      <c r="T116" s="100" t="s">
        <v>123</v>
      </c>
      <c r="U116" s="78" t="s">
        <v>123</v>
      </c>
      <c r="V116" s="78">
        <f t="shared" si="38"/>
        <v>0.21733333333333335</v>
      </c>
      <c r="W116" s="78">
        <f t="shared" si="38"/>
        <v>0.93333333333333324</v>
      </c>
    </row>
    <row r="117" spans="1:23" ht="15.75" x14ac:dyDescent="0.25">
      <c r="A117" s="103" t="s">
        <v>53</v>
      </c>
      <c r="B117" s="80" t="s">
        <v>124</v>
      </c>
      <c r="C117" s="81">
        <v>0.5</v>
      </c>
      <c r="D117" s="82">
        <v>1</v>
      </c>
      <c r="E117" s="82">
        <v>0.5</v>
      </c>
      <c r="F117" s="82">
        <v>0.5</v>
      </c>
      <c r="G117" s="82">
        <v>0</v>
      </c>
      <c r="H117" s="82">
        <v>0</v>
      </c>
      <c r="I117" s="83" t="s">
        <v>123</v>
      </c>
      <c r="J117" s="84">
        <f t="shared" si="25"/>
        <v>0.41666666666666669</v>
      </c>
      <c r="K117" s="81">
        <v>0</v>
      </c>
      <c r="L117" s="82">
        <v>0</v>
      </c>
      <c r="M117" s="82">
        <v>0</v>
      </c>
      <c r="N117" s="83">
        <v>0</v>
      </c>
      <c r="O117" s="84">
        <v>0</v>
      </c>
      <c r="P117" s="85">
        <v>0</v>
      </c>
      <c r="Q117" s="83">
        <v>0.5</v>
      </c>
      <c r="R117" s="86">
        <v>0.25</v>
      </c>
      <c r="S117" s="81" t="s">
        <v>123</v>
      </c>
      <c r="T117" s="85" t="s">
        <v>123</v>
      </c>
      <c r="U117" s="84" t="s">
        <v>123</v>
      </c>
      <c r="V117" s="87">
        <v>0.222</v>
      </c>
      <c r="W117" s="132">
        <v>1</v>
      </c>
    </row>
    <row r="118" spans="1:23" ht="15.75" x14ac:dyDescent="0.25">
      <c r="A118" s="103" t="s">
        <v>52</v>
      </c>
      <c r="B118" s="80" t="s">
        <v>124</v>
      </c>
      <c r="C118" s="81">
        <v>0.5</v>
      </c>
      <c r="D118" s="82">
        <v>0.5</v>
      </c>
      <c r="E118" s="82">
        <v>0.5</v>
      </c>
      <c r="F118" s="82">
        <v>0.5</v>
      </c>
      <c r="G118" s="82">
        <v>0</v>
      </c>
      <c r="H118" s="82">
        <v>0</v>
      </c>
      <c r="I118" s="83" t="s">
        <v>123</v>
      </c>
      <c r="J118" s="88">
        <f t="shared" si="25"/>
        <v>0.33333333333333331</v>
      </c>
      <c r="K118" s="81">
        <v>0</v>
      </c>
      <c r="L118" s="82">
        <v>0</v>
      </c>
      <c r="M118" s="82">
        <v>0</v>
      </c>
      <c r="N118" s="83">
        <v>0</v>
      </c>
      <c r="O118" s="88">
        <v>0</v>
      </c>
      <c r="P118" s="85">
        <v>0</v>
      </c>
      <c r="Q118" s="83">
        <v>0.5</v>
      </c>
      <c r="R118" s="86">
        <v>0.25</v>
      </c>
      <c r="S118" s="81" t="s">
        <v>123</v>
      </c>
      <c r="T118" s="85" t="s">
        <v>123</v>
      </c>
      <c r="U118" s="88" t="s">
        <v>123</v>
      </c>
      <c r="V118" s="89">
        <v>0.19400000000000001</v>
      </c>
      <c r="W118" s="133">
        <v>1</v>
      </c>
    </row>
    <row r="119" spans="1:23" ht="15.75" x14ac:dyDescent="0.25">
      <c r="A119" s="103" t="s">
        <v>50</v>
      </c>
      <c r="B119" s="80" t="s">
        <v>124</v>
      </c>
      <c r="C119" s="81">
        <v>0.5</v>
      </c>
      <c r="D119" s="82">
        <v>0.5</v>
      </c>
      <c r="E119" s="82">
        <v>0.5</v>
      </c>
      <c r="F119" s="82">
        <v>0.5</v>
      </c>
      <c r="G119" s="82">
        <v>0</v>
      </c>
      <c r="H119" s="82">
        <v>0</v>
      </c>
      <c r="I119" s="83" t="s">
        <v>123</v>
      </c>
      <c r="J119" s="88">
        <f t="shared" si="25"/>
        <v>0.33333333333333331</v>
      </c>
      <c r="K119" s="81">
        <v>0</v>
      </c>
      <c r="L119" s="82">
        <v>0.5</v>
      </c>
      <c r="M119" s="82">
        <v>0</v>
      </c>
      <c r="N119" s="83">
        <v>0</v>
      </c>
      <c r="O119" s="88">
        <v>0.125</v>
      </c>
      <c r="P119" s="85">
        <v>0</v>
      </c>
      <c r="Q119" s="83">
        <v>0.5</v>
      </c>
      <c r="R119" s="86">
        <v>0.25</v>
      </c>
      <c r="S119" s="81" t="s">
        <v>123</v>
      </c>
      <c r="T119" s="85" t="s">
        <v>123</v>
      </c>
      <c r="U119" s="88" t="s">
        <v>123</v>
      </c>
      <c r="V119" s="89">
        <v>0.23599999999999999</v>
      </c>
      <c r="W119" s="133">
        <v>0.8</v>
      </c>
    </row>
    <row r="120" spans="1:23" ht="15.75" x14ac:dyDescent="0.25">
      <c r="A120" s="103" t="s">
        <v>53</v>
      </c>
      <c r="B120" s="80" t="s">
        <v>125</v>
      </c>
      <c r="C120" s="81">
        <v>0.5</v>
      </c>
      <c r="D120" s="82">
        <v>1</v>
      </c>
      <c r="E120" s="82">
        <v>0.5</v>
      </c>
      <c r="F120" s="82">
        <v>0.5</v>
      </c>
      <c r="G120" s="82">
        <v>0</v>
      </c>
      <c r="H120" s="82">
        <v>0</v>
      </c>
      <c r="I120" s="83" t="s">
        <v>123</v>
      </c>
      <c r="J120" s="88">
        <f t="shared" si="25"/>
        <v>0.41666666666666669</v>
      </c>
      <c r="K120" s="81">
        <v>0</v>
      </c>
      <c r="L120" s="82">
        <v>0</v>
      </c>
      <c r="M120" s="82">
        <v>0</v>
      </c>
      <c r="N120" s="83">
        <v>0</v>
      </c>
      <c r="O120" s="88">
        <v>0</v>
      </c>
      <c r="P120" s="85">
        <v>0</v>
      </c>
      <c r="Q120" s="83">
        <v>0.5</v>
      </c>
      <c r="R120" s="86">
        <v>0.25</v>
      </c>
      <c r="S120" s="81" t="s">
        <v>123</v>
      </c>
      <c r="T120" s="85" t="s">
        <v>123</v>
      </c>
      <c r="U120" s="88" t="s">
        <v>123</v>
      </c>
      <c r="V120" s="89">
        <v>0.222</v>
      </c>
      <c r="W120" s="133">
        <v>1</v>
      </c>
    </row>
    <row r="121" spans="1:23" ht="15.75" x14ac:dyDescent="0.25">
      <c r="A121" s="103" t="s">
        <v>52</v>
      </c>
      <c r="B121" s="80" t="s">
        <v>125</v>
      </c>
      <c r="C121" s="81">
        <v>0.5</v>
      </c>
      <c r="D121" s="82">
        <v>0.5</v>
      </c>
      <c r="E121" s="82">
        <v>0.5</v>
      </c>
      <c r="F121" s="82">
        <v>0.5</v>
      </c>
      <c r="G121" s="82">
        <v>0</v>
      </c>
      <c r="H121" s="82">
        <v>0</v>
      </c>
      <c r="I121" s="83" t="s">
        <v>123</v>
      </c>
      <c r="J121" s="88">
        <f t="shared" si="25"/>
        <v>0.33333333333333331</v>
      </c>
      <c r="K121" s="81">
        <v>0</v>
      </c>
      <c r="L121" s="82">
        <v>0</v>
      </c>
      <c r="M121" s="82">
        <v>0</v>
      </c>
      <c r="N121" s="83">
        <v>0</v>
      </c>
      <c r="O121" s="88">
        <v>0</v>
      </c>
      <c r="P121" s="85">
        <v>0</v>
      </c>
      <c r="Q121" s="83">
        <v>0.5</v>
      </c>
      <c r="R121" s="86">
        <v>0.25</v>
      </c>
      <c r="S121" s="81" t="s">
        <v>123</v>
      </c>
      <c r="T121" s="85" t="s">
        <v>123</v>
      </c>
      <c r="U121" s="88" t="s">
        <v>123</v>
      </c>
      <c r="V121" s="89">
        <v>0.19400000000000001</v>
      </c>
      <c r="W121" s="133">
        <v>1</v>
      </c>
    </row>
    <row r="122" spans="1:23" ht="16.5" thickBot="1" x14ac:dyDescent="0.3">
      <c r="A122" s="103" t="s">
        <v>50</v>
      </c>
      <c r="B122" s="80" t="s">
        <v>125</v>
      </c>
      <c r="C122" s="81">
        <v>0.5</v>
      </c>
      <c r="D122" s="82">
        <v>0.5</v>
      </c>
      <c r="E122" s="82">
        <v>0.5</v>
      </c>
      <c r="F122" s="82">
        <v>0.5</v>
      </c>
      <c r="G122" s="82">
        <v>0</v>
      </c>
      <c r="H122" s="93">
        <v>0</v>
      </c>
      <c r="I122" s="94" t="s">
        <v>123</v>
      </c>
      <c r="J122" s="109">
        <f t="shared" si="25"/>
        <v>0.33333333333333331</v>
      </c>
      <c r="K122" s="92">
        <v>0</v>
      </c>
      <c r="L122" s="93">
        <v>0.5</v>
      </c>
      <c r="M122" s="93">
        <v>0</v>
      </c>
      <c r="N122" s="94">
        <v>0</v>
      </c>
      <c r="O122" s="109">
        <v>0.125</v>
      </c>
      <c r="P122" s="96">
        <v>0</v>
      </c>
      <c r="Q122" s="94">
        <v>0.5</v>
      </c>
      <c r="R122" s="97">
        <v>0.25</v>
      </c>
      <c r="S122" s="92" t="s">
        <v>123</v>
      </c>
      <c r="T122" s="96" t="s">
        <v>123</v>
      </c>
      <c r="U122" s="109" t="s">
        <v>123</v>
      </c>
      <c r="V122" s="98">
        <v>0.23599999999999999</v>
      </c>
      <c r="W122" s="134">
        <v>0.8</v>
      </c>
    </row>
    <row r="123" spans="1:23" ht="16.5" thickBot="1" x14ac:dyDescent="0.3">
      <c r="A123" s="73" t="s">
        <v>35</v>
      </c>
      <c r="B123" s="74">
        <v>6</v>
      </c>
      <c r="C123" s="99">
        <f>AVERAGE(C124:C129)</f>
        <v>0.16666666666666666</v>
      </c>
      <c r="D123" s="99">
        <f t="shared" ref="D123:W123" si="39">AVERAGE(D124:D129)</f>
        <v>0.83333333333333337</v>
      </c>
      <c r="E123" s="99">
        <f t="shared" si="39"/>
        <v>0.83333333333333337</v>
      </c>
      <c r="F123" s="99">
        <f t="shared" si="39"/>
        <v>1</v>
      </c>
      <c r="G123" s="99">
        <f t="shared" si="39"/>
        <v>0.83333333333333337</v>
      </c>
      <c r="H123" s="99">
        <f t="shared" si="39"/>
        <v>0.58333333333333337</v>
      </c>
      <c r="I123" s="100">
        <f t="shared" si="39"/>
        <v>1</v>
      </c>
      <c r="J123" s="78">
        <f t="shared" si="39"/>
        <v>0.73809523809523814</v>
      </c>
      <c r="K123" s="99">
        <f t="shared" si="39"/>
        <v>1</v>
      </c>
      <c r="L123" s="99">
        <f t="shared" si="39"/>
        <v>0.83333333333333337</v>
      </c>
      <c r="M123" s="99">
        <f t="shared" si="39"/>
        <v>1</v>
      </c>
      <c r="N123" s="100">
        <f t="shared" si="39"/>
        <v>0.91666666666666663</v>
      </c>
      <c r="O123" s="78">
        <f t="shared" si="39"/>
        <v>0.9375</v>
      </c>
      <c r="P123" s="99">
        <f t="shared" si="39"/>
        <v>0.5</v>
      </c>
      <c r="Q123" s="100">
        <f t="shared" si="39"/>
        <v>0.91666666666666663</v>
      </c>
      <c r="R123" s="78">
        <f t="shared" si="39"/>
        <v>0.70833333333333337</v>
      </c>
      <c r="S123" s="99" t="s">
        <v>123</v>
      </c>
      <c r="T123" s="100">
        <f t="shared" si="39"/>
        <v>1</v>
      </c>
      <c r="U123" s="78">
        <f t="shared" si="39"/>
        <v>1</v>
      </c>
      <c r="V123" s="78">
        <f t="shared" si="39"/>
        <v>0.84599999999999997</v>
      </c>
      <c r="W123" s="78">
        <f t="shared" si="39"/>
        <v>0.36099999999999999</v>
      </c>
    </row>
    <row r="124" spans="1:23" ht="15.75" x14ac:dyDescent="0.25">
      <c r="A124" s="103" t="s">
        <v>51</v>
      </c>
      <c r="B124" s="80" t="s">
        <v>124</v>
      </c>
      <c r="C124" s="92">
        <v>0.5</v>
      </c>
      <c r="D124" s="93">
        <v>1</v>
      </c>
      <c r="E124" s="93">
        <v>1</v>
      </c>
      <c r="F124" s="93">
        <v>1</v>
      </c>
      <c r="G124" s="93">
        <v>1</v>
      </c>
      <c r="H124" s="93">
        <v>0.5</v>
      </c>
      <c r="I124" s="83" t="s">
        <v>123</v>
      </c>
      <c r="J124" s="84">
        <f t="shared" si="25"/>
        <v>0.83333333333333337</v>
      </c>
      <c r="K124" s="81">
        <v>1</v>
      </c>
      <c r="L124" s="82">
        <v>1</v>
      </c>
      <c r="M124" s="82">
        <v>1</v>
      </c>
      <c r="N124" s="83">
        <v>0.5</v>
      </c>
      <c r="O124" s="84">
        <v>0.875</v>
      </c>
      <c r="P124" s="85">
        <v>0</v>
      </c>
      <c r="Q124" s="83">
        <v>0.5</v>
      </c>
      <c r="R124" s="86">
        <v>0.25</v>
      </c>
      <c r="S124" s="81" t="s">
        <v>123</v>
      </c>
      <c r="T124" s="85">
        <v>1</v>
      </c>
      <c r="U124" s="84">
        <v>1</v>
      </c>
      <c r="V124" s="87">
        <v>0.74</v>
      </c>
      <c r="W124" s="132">
        <v>0.5</v>
      </c>
    </row>
    <row r="125" spans="1:23" ht="15.75" x14ac:dyDescent="0.25">
      <c r="A125" s="103" t="s">
        <v>58</v>
      </c>
      <c r="B125" s="80" t="s">
        <v>124</v>
      </c>
      <c r="C125" s="104">
        <v>0</v>
      </c>
      <c r="D125" s="105">
        <v>0.5</v>
      </c>
      <c r="E125" s="105">
        <v>0.5</v>
      </c>
      <c r="F125" s="105">
        <v>1</v>
      </c>
      <c r="G125" s="105">
        <v>1</v>
      </c>
      <c r="H125" s="105">
        <v>1</v>
      </c>
      <c r="I125" s="83">
        <v>1</v>
      </c>
      <c r="J125" s="88">
        <f t="shared" si="25"/>
        <v>0.7142857142857143</v>
      </c>
      <c r="K125" s="81" t="s">
        <v>123</v>
      </c>
      <c r="L125" s="82">
        <v>1</v>
      </c>
      <c r="M125" s="82">
        <v>1</v>
      </c>
      <c r="N125" s="83">
        <v>1</v>
      </c>
      <c r="O125" s="88">
        <v>1</v>
      </c>
      <c r="P125" s="85">
        <v>0.5</v>
      </c>
      <c r="Q125" s="83">
        <v>1</v>
      </c>
      <c r="R125" s="86">
        <v>0.75</v>
      </c>
      <c r="S125" s="81" t="s">
        <v>123</v>
      </c>
      <c r="T125" s="85">
        <v>1</v>
      </c>
      <c r="U125" s="88">
        <v>1</v>
      </c>
      <c r="V125" s="89">
        <v>0.86599999999999999</v>
      </c>
      <c r="W125" s="133">
        <v>0.5</v>
      </c>
    </row>
    <row r="126" spans="1:23" ht="15.75" x14ac:dyDescent="0.25">
      <c r="A126" s="103" t="s">
        <v>59</v>
      </c>
      <c r="B126" s="80" t="s">
        <v>124</v>
      </c>
      <c r="C126" s="81">
        <v>0</v>
      </c>
      <c r="D126" s="82">
        <v>1</v>
      </c>
      <c r="E126" s="82">
        <v>1</v>
      </c>
      <c r="F126" s="82">
        <v>1</v>
      </c>
      <c r="G126" s="82">
        <v>1</v>
      </c>
      <c r="H126" s="82">
        <v>0.5</v>
      </c>
      <c r="I126" s="83">
        <v>1</v>
      </c>
      <c r="J126" s="88">
        <f t="shared" si="25"/>
        <v>0.7857142857142857</v>
      </c>
      <c r="K126" s="81">
        <v>1</v>
      </c>
      <c r="L126" s="82">
        <v>0.5</v>
      </c>
      <c r="M126" s="82">
        <v>1</v>
      </c>
      <c r="N126" s="83">
        <v>1</v>
      </c>
      <c r="O126" s="88">
        <v>0.875</v>
      </c>
      <c r="P126" s="85">
        <v>0</v>
      </c>
      <c r="Q126" s="83">
        <v>1</v>
      </c>
      <c r="R126" s="86">
        <v>0.5</v>
      </c>
      <c r="S126" s="81" t="s">
        <v>123</v>
      </c>
      <c r="T126" s="85">
        <v>1</v>
      </c>
      <c r="U126" s="88">
        <v>1</v>
      </c>
      <c r="V126" s="89">
        <v>0.79</v>
      </c>
      <c r="W126" s="133">
        <v>0.33300000000000002</v>
      </c>
    </row>
    <row r="127" spans="1:23" ht="15.75" x14ac:dyDescent="0.25">
      <c r="A127" s="103" t="s">
        <v>58</v>
      </c>
      <c r="B127" s="80" t="s">
        <v>125</v>
      </c>
      <c r="C127" s="104">
        <v>0</v>
      </c>
      <c r="D127" s="105">
        <v>0.5</v>
      </c>
      <c r="E127" s="105">
        <v>0.5</v>
      </c>
      <c r="F127" s="105">
        <v>1</v>
      </c>
      <c r="G127" s="105">
        <v>1</v>
      </c>
      <c r="H127" s="105">
        <v>1</v>
      </c>
      <c r="I127" s="83">
        <v>1</v>
      </c>
      <c r="J127" s="88">
        <f t="shared" si="25"/>
        <v>0.7142857142857143</v>
      </c>
      <c r="K127" s="81" t="s">
        <v>123</v>
      </c>
      <c r="L127" s="82">
        <v>1</v>
      </c>
      <c r="M127" s="82">
        <v>1</v>
      </c>
      <c r="N127" s="83">
        <v>1</v>
      </c>
      <c r="O127" s="88">
        <v>1</v>
      </c>
      <c r="P127" s="85">
        <v>0.5</v>
      </c>
      <c r="Q127" s="83">
        <v>1</v>
      </c>
      <c r="R127" s="86">
        <v>0.75</v>
      </c>
      <c r="S127" s="81" t="s">
        <v>123</v>
      </c>
      <c r="T127" s="85">
        <v>1</v>
      </c>
      <c r="U127" s="88">
        <v>1</v>
      </c>
      <c r="V127" s="89">
        <v>0.86599999999999999</v>
      </c>
      <c r="W127" s="133">
        <v>0.5</v>
      </c>
    </row>
    <row r="128" spans="1:23" ht="15.75" x14ac:dyDescent="0.25">
      <c r="A128" s="103" t="s">
        <v>59</v>
      </c>
      <c r="B128" s="80" t="s">
        <v>125</v>
      </c>
      <c r="C128" s="81">
        <v>0</v>
      </c>
      <c r="D128" s="82">
        <v>1</v>
      </c>
      <c r="E128" s="82">
        <v>1</v>
      </c>
      <c r="F128" s="82">
        <v>1</v>
      </c>
      <c r="G128" s="82">
        <v>1</v>
      </c>
      <c r="H128" s="82">
        <v>0</v>
      </c>
      <c r="I128" s="83">
        <v>1</v>
      </c>
      <c r="J128" s="88">
        <f t="shared" si="25"/>
        <v>0.7142857142857143</v>
      </c>
      <c r="K128" s="81">
        <v>1</v>
      </c>
      <c r="L128" s="82">
        <v>0.5</v>
      </c>
      <c r="M128" s="82">
        <v>1</v>
      </c>
      <c r="N128" s="83">
        <v>1</v>
      </c>
      <c r="O128" s="88">
        <v>0.875</v>
      </c>
      <c r="P128" s="85">
        <v>1</v>
      </c>
      <c r="Q128" s="83">
        <v>1</v>
      </c>
      <c r="R128" s="86">
        <v>1</v>
      </c>
      <c r="S128" s="81" t="s">
        <v>123</v>
      </c>
      <c r="T128" s="85">
        <v>1</v>
      </c>
      <c r="U128" s="88">
        <v>1</v>
      </c>
      <c r="V128" s="89">
        <v>0.89700000000000002</v>
      </c>
      <c r="W128" s="133">
        <v>0.33300000000000002</v>
      </c>
    </row>
    <row r="129" spans="1:23" ht="16.5" thickBot="1" x14ac:dyDescent="0.3">
      <c r="A129" s="113" t="s">
        <v>50</v>
      </c>
      <c r="B129" s="80" t="s">
        <v>125</v>
      </c>
      <c r="C129" s="92">
        <v>0.5</v>
      </c>
      <c r="D129" s="93">
        <v>1</v>
      </c>
      <c r="E129" s="93">
        <v>1</v>
      </c>
      <c r="F129" s="93">
        <v>1</v>
      </c>
      <c r="G129" s="93">
        <v>0</v>
      </c>
      <c r="H129" s="93">
        <v>0.5</v>
      </c>
      <c r="I129" s="94" t="s">
        <v>123</v>
      </c>
      <c r="J129" s="109">
        <f t="shared" si="25"/>
        <v>0.66666666666666663</v>
      </c>
      <c r="K129" s="92">
        <v>1</v>
      </c>
      <c r="L129" s="93">
        <v>1</v>
      </c>
      <c r="M129" s="93">
        <v>1</v>
      </c>
      <c r="N129" s="94">
        <v>1</v>
      </c>
      <c r="O129" s="109">
        <v>1</v>
      </c>
      <c r="P129" s="96">
        <v>1</v>
      </c>
      <c r="Q129" s="94">
        <v>1</v>
      </c>
      <c r="R129" s="97">
        <v>1</v>
      </c>
      <c r="S129" s="92" t="s">
        <v>123</v>
      </c>
      <c r="T129" s="96">
        <v>1</v>
      </c>
      <c r="U129" s="109">
        <v>1</v>
      </c>
      <c r="V129" s="98">
        <v>0.91700000000000004</v>
      </c>
      <c r="W129" s="134">
        <v>0</v>
      </c>
    </row>
    <row r="130" spans="1:23" ht="16.5" thickBot="1" x14ac:dyDescent="0.3">
      <c r="A130" s="73" t="s">
        <v>49</v>
      </c>
      <c r="B130" s="74">
        <v>12</v>
      </c>
      <c r="C130" s="99">
        <f>AVERAGE(C131:C142)</f>
        <v>1</v>
      </c>
      <c r="D130" s="99">
        <f t="shared" ref="D130:W130" si="40">AVERAGE(D131:D142)</f>
        <v>1</v>
      </c>
      <c r="E130" s="99">
        <f t="shared" si="40"/>
        <v>1</v>
      </c>
      <c r="F130" s="99">
        <f t="shared" si="40"/>
        <v>1</v>
      </c>
      <c r="G130" s="99">
        <f t="shared" si="40"/>
        <v>0.95833333333333337</v>
      </c>
      <c r="H130" s="99">
        <f t="shared" si="40"/>
        <v>0.95833333333333337</v>
      </c>
      <c r="I130" s="100" t="s">
        <v>123</v>
      </c>
      <c r="J130" s="78">
        <f t="shared" si="40"/>
        <v>0.98611111111111116</v>
      </c>
      <c r="K130" s="99">
        <f t="shared" si="40"/>
        <v>1</v>
      </c>
      <c r="L130" s="99">
        <f t="shared" si="40"/>
        <v>1</v>
      </c>
      <c r="M130" s="99">
        <f t="shared" si="40"/>
        <v>1</v>
      </c>
      <c r="N130" s="100">
        <f t="shared" si="40"/>
        <v>1</v>
      </c>
      <c r="O130" s="78">
        <f t="shared" si="40"/>
        <v>1</v>
      </c>
      <c r="P130" s="99">
        <f t="shared" si="40"/>
        <v>0</v>
      </c>
      <c r="Q130" s="100">
        <f t="shared" si="40"/>
        <v>1</v>
      </c>
      <c r="R130" s="78">
        <f t="shared" si="40"/>
        <v>0.625</v>
      </c>
      <c r="S130" s="99" t="s">
        <v>123</v>
      </c>
      <c r="T130" s="100">
        <f t="shared" si="40"/>
        <v>0.75</v>
      </c>
      <c r="U130" s="78">
        <f t="shared" si="40"/>
        <v>0.75</v>
      </c>
      <c r="V130" s="78">
        <f t="shared" si="40"/>
        <v>0.85991666666666677</v>
      </c>
      <c r="W130" s="78">
        <f t="shared" si="40"/>
        <v>0.91666666666666663</v>
      </c>
    </row>
    <row r="131" spans="1:23" ht="15.75" x14ac:dyDescent="0.25">
      <c r="A131" s="118" t="s">
        <v>52</v>
      </c>
      <c r="B131" s="80" t="s">
        <v>124</v>
      </c>
      <c r="C131" s="81">
        <v>1</v>
      </c>
      <c r="D131" s="82">
        <v>1</v>
      </c>
      <c r="E131" s="82">
        <v>1</v>
      </c>
      <c r="F131" s="82">
        <v>1</v>
      </c>
      <c r="G131" s="82">
        <v>1</v>
      </c>
      <c r="H131" s="82">
        <v>1</v>
      </c>
      <c r="I131" s="83" t="s">
        <v>123</v>
      </c>
      <c r="J131" s="84">
        <f t="shared" si="25"/>
        <v>1</v>
      </c>
      <c r="K131" s="81">
        <v>1</v>
      </c>
      <c r="L131" s="82">
        <v>1</v>
      </c>
      <c r="M131" s="82">
        <v>1</v>
      </c>
      <c r="N131" s="83">
        <v>1</v>
      </c>
      <c r="O131" s="84">
        <v>1</v>
      </c>
      <c r="P131" s="85" t="s">
        <v>123</v>
      </c>
      <c r="Q131" s="83">
        <v>1</v>
      </c>
      <c r="R131" s="86">
        <v>1</v>
      </c>
      <c r="S131" s="81" t="s">
        <v>123</v>
      </c>
      <c r="T131" s="85" t="s">
        <v>123</v>
      </c>
      <c r="U131" s="84" t="s">
        <v>123</v>
      </c>
      <c r="V131" s="87">
        <v>1</v>
      </c>
      <c r="W131" s="132">
        <v>1</v>
      </c>
    </row>
    <row r="132" spans="1:23" ht="15.75" x14ac:dyDescent="0.25">
      <c r="A132" s="79" t="s">
        <v>55</v>
      </c>
      <c r="B132" s="80" t="s">
        <v>124</v>
      </c>
      <c r="C132" s="104">
        <v>1</v>
      </c>
      <c r="D132" s="105">
        <v>1</v>
      </c>
      <c r="E132" s="105">
        <v>1</v>
      </c>
      <c r="F132" s="105">
        <v>1</v>
      </c>
      <c r="G132" s="105">
        <v>1</v>
      </c>
      <c r="H132" s="105">
        <v>1</v>
      </c>
      <c r="I132" s="83" t="s">
        <v>123</v>
      </c>
      <c r="J132" s="88">
        <f t="shared" si="25"/>
        <v>1</v>
      </c>
      <c r="K132" s="104">
        <v>1</v>
      </c>
      <c r="L132" s="105">
        <v>1</v>
      </c>
      <c r="M132" s="105">
        <v>1</v>
      </c>
      <c r="N132" s="106">
        <v>1</v>
      </c>
      <c r="O132" s="88">
        <v>1</v>
      </c>
      <c r="P132" s="107">
        <v>0</v>
      </c>
      <c r="Q132" s="106">
        <v>1</v>
      </c>
      <c r="R132" s="86">
        <v>0.5</v>
      </c>
      <c r="S132" s="81" t="s">
        <v>123</v>
      </c>
      <c r="T132" s="107" t="s">
        <v>123</v>
      </c>
      <c r="U132" s="88" t="s">
        <v>123</v>
      </c>
      <c r="V132" s="89">
        <v>0.83299999999999996</v>
      </c>
      <c r="W132" s="133">
        <v>0.5</v>
      </c>
    </row>
    <row r="133" spans="1:23" ht="15.75" x14ac:dyDescent="0.25">
      <c r="A133" s="79" t="s">
        <v>56</v>
      </c>
      <c r="B133" s="80" t="s">
        <v>124</v>
      </c>
      <c r="C133" s="104">
        <v>1</v>
      </c>
      <c r="D133" s="105">
        <v>1</v>
      </c>
      <c r="E133" s="105">
        <v>1</v>
      </c>
      <c r="F133" s="105">
        <v>1</v>
      </c>
      <c r="G133" s="105">
        <v>1</v>
      </c>
      <c r="H133" s="105">
        <v>1</v>
      </c>
      <c r="I133" s="83" t="s">
        <v>123</v>
      </c>
      <c r="J133" s="88">
        <f t="shared" si="25"/>
        <v>1</v>
      </c>
      <c r="K133" s="104">
        <v>1</v>
      </c>
      <c r="L133" s="105">
        <v>1</v>
      </c>
      <c r="M133" s="105">
        <v>1</v>
      </c>
      <c r="N133" s="106">
        <v>1</v>
      </c>
      <c r="O133" s="88">
        <v>1</v>
      </c>
      <c r="P133" s="107" t="s">
        <v>123</v>
      </c>
      <c r="Q133" s="106">
        <v>1</v>
      </c>
      <c r="R133" s="86">
        <v>1</v>
      </c>
      <c r="S133" s="81" t="s">
        <v>123</v>
      </c>
      <c r="T133" s="107" t="s">
        <v>123</v>
      </c>
      <c r="U133" s="88" t="s">
        <v>123</v>
      </c>
      <c r="V133" s="89">
        <v>1</v>
      </c>
      <c r="W133" s="133">
        <v>1</v>
      </c>
    </row>
    <row r="134" spans="1:23" ht="15.75" x14ac:dyDescent="0.25">
      <c r="A134" s="79" t="s">
        <v>54</v>
      </c>
      <c r="B134" s="80" t="s">
        <v>125</v>
      </c>
      <c r="C134" s="104">
        <v>1</v>
      </c>
      <c r="D134" s="105">
        <v>1</v>
      </c>
      <c r="E134" s="105">
        <v>1</v>
      </c>
      <c r="F134" s="105">
        <v>1</v>
      </c>
      <c r="G134" s="105">
        <v>1</v>
      </c>
      <c r="H134" s="105">
        <v>1</v>
      </c>
      <c r="I134" s="83" t="s">
        <v>123</v>
      </c>
      <c r="J134" s="88">
        <f t="shared" si="25"/>
        <v>1</v>
      </c>
      <c r="K134" s="104">
        <v>1</v>
      </c>
      <c r="L134" s="105">
        <v>1</v>
      </c>
      <c r="M134" s="105">
        <v>1</v>
      </c>
      <c r="N134" s="106">
        <v>1</v>
      </c>
      <c r="O134" s="88">
        <v>1</v>
      </c>
      <c r="P134" s="107">
        <v>0</v>
      </c>
      <c r="Q134" s="106">
        <v>1</v>
      </c>
      <c r="R134" s="86">
        <v>0.5</v>
      </c>
      <c r="S134" s="81" t="s">
        <v>123</v>
      </c>
      <c r="T134" s="107">
        <v>1</v>
      </c>
      <c r="U134" s="88">
        <v>1</v>
      </c>
      <c r="V134" s="89">
        <v>0.875</v>
      </c>
      <c r="W134" s="133">
        <v>1</v>
      </c>
    </row>
    <row r="135" spans="1:23" ht="15.75" x14ac:dyDescent="0.25">
      <c r="A135" s="79" t="s">
        <v>50</v>
      </c>
      <c r="B135" s="80" t="s">
        <v>125</v>
      </c>
      <c r="C135" s="104">
        <v>1</v>
      </c>
      <c r="D135" s="105">
        <v>1</v>
      </c>
      <c r="E135" s="105">
        <v>1</v>
      </c>
      <c r="F135" s="105">
        <v>1</v>
      </c>
      <c r="G135" s="105">
        <v>1</v>
      </c>
      <c r="H135" s="105">
        <v>1</v>
      </c>
      <c r="I135" s="83" t="s">
        <v>123</v>
      </c>
      <c r="J135" s="88">
        <f t="shared" ref="J135:J159" si="41">AVERAGE(C135:I135)</f>
        <v>1</v>
      </c>
      <c r="K135" s="104">
        <v>1</v>
      </c>
      <c r="L135" s="105">
        <v>1</v>
      </c>
      <c r="M135" s="105">
        <v>1</v>
      </c>
      <c r="N135" s="106">
        <v>1</v>
      </c>
      <c r="O135" s="88">
        <v>1</v>
      </c>
      <c r="P135" s="107">
        <v>0</v>
      </c>
      <c r="Q135" s="106">
        <v>1</v>
      </c>
      <c r="R135" s="86">
        <v>0.5</v>
      </c>
      <c r="S135" s="81" t="s">
        <v>123</v>
      </c>
      <c r="T135" s="107" t="s">
        <v>123</v>
      </c>
      <c r="U135" s="88" t="s">
        <v>123</v>
      </c>
      <c r="V135" s="89">
        <v>0.83299999999999996</v>
      </c>
      <c r="W135" s="133">
        <v>0.5</v>
      </c>
    </row>
    <row r="136" spans="1:23" ht="15.75" x14ac:dyDescent="0.25">
      <c r="A136" s="79" t="s">
        <v>56</v>
      </c>
      <c r="B136" s="80" t="s">
        <v>125</v>
      </c>
      <c r="C136" s="104">
        <v>1</v>
      </c>
      <c r="D136" s="105">
        <v>1</v>
      </c>
      <c r="E136" s="105">
        <v>1</v>
      </c>
      <c r="F136" s="105">
        <v>1</v>
      </c>
      <c r="G136" s="105">
        <v>1</v>
      </c>
      <c r="H136" s="105">
        <v>1</v>
      </c>
      <c r="I136" s="83" t="s">
        <v>123</v>
      </c>
      <c r="J136" s="88">
        <f t="shared" si="41"/>
        <v>1</v>
      </c>
      <c r="K136" s="104">
        <v>1</v>
      </c>
      <c r="L136" s="105">
        <v>1</v>
      </c>
      <c r="M136" s="105">
        <v>1</v>
      </c>
      <c r="N136" s="106">
        <v>1</v>
      </c>
      <c r="O136" s="88">
        <v>1</v>
      </c>
      <c r="P136" s="107" t="s">
        <v>123</v>
      </c>
      <c r="Q136" s="106">
        <v>1</v>
      </c>
      <c r="R136" s="86">
        <v>1</v>
      </c>
      <c r="S136" s="81" t="s">
        <v>123</v>
      </c>
      <c r="T136" s="107">
        <v>1</v>
      </c>
      <c r="U136" s="88">
        <v>1</v>
      </c>
      <c r="V136" s="89">
        <v>1</v>
      </c>
      <c r="W136" s="133">
        <v>1</v>
      </c>
    </row>
    <row r="137" spans="1:23" ht="15.75" x14ac:dyDescent="0.25">
      <c r="A137" s="79" t="s">
        <v>72</v>
      </c>
      <c r="B137" s="80" t="s">
        <v>130</v>
      </c>
      <c r="C137" s="104">
        <v>1</v>
      </c>
      <c r="D137" s="105">
        <v>1</v>
      </c>
      <c r="E137" s="105">
        <v>1</v>
      </c>
      <c r="F137" s="105">
        <v>1</v>
      </c>
      <c r="G137" s="105">
        <v>1</v>
      </c>
      <c r="H137" s="105">
        <v>0.5</v>
      </c>
      <c r="I137" s="83" t="s">
        <v>123</v>
      </c>
      <c r="J137" s="88">
        <f t="shared" si="41"/>
        <v>0.91666666666666663</v>
      </c>
      <c r="K137" s="104">
        <v>1</v>
      </c>
      <c r="L137" s="105">
        <v>1</v>
      </c>
      <c r="M137" s="105">
        <v>1</v>
      </c>
      <c r="N137" s="106">
        <v>1</v>
      </c>
      <c r="O137" s="88">
        <v>1</v>
      </c>
      <c r="P137" s="107">
        <v>0</v>
      </c>
      <c r="Q137" s="106">
        <v>1</v>
      </c>
      <c r="R137" s="86">
        <v>0.5</v>
      </c>
      <c r="S137" s="81" t="s">
        <v>123</v>
      </c>
      <c r="T137" s="107" t="s">
        <v>123</v>
      </c>
      <c r="U137" s="88" t="s">
        <v>123</v>
      </c>
      <c r="V137" s="89">
        <v>0.80600000000000005</v>
      </c>
      <c r="W137" s="133">
        <v>1</v>
      </c>
    </row>
    <row r="138" spans="1:23" ht="15.75" x14ac:dyDescent="0.25">
      <c r="A138" s="79" t="s">
        <v>55</v>
      </c>
      <c r="B138" s="80" t="s">
        <v>130</v>
      </c>
      <c r="C138" s="104">
        <v>1</v>
      </c>
      <c r="D138" s="105">
        <v>1</v>
      </c>
      <c r="E138" s="105">
        <v>1</v>
      </c>
      <c r="F138" s="105">
        <v>1</v>
      </c>
      <c r="G138" s="105">
        <v>1</v>
      </c>
      <c r="H138" s="105">
        <v>1</v>
      </c>
      <c r="I138" s="83" t="s">
        <v>123</v>
      </c>
      <c r="J138" s="88">
        <f t="shared" si="41"/>
        <v>1</v>
      </c>
      <c r="K138" s="104">
        <v>1</v>
      </c>
      <c r="L138" s="105">
        <v>1</v>
      </c>
      <c r="M138" s="105">
        <v>1</v>
      </c>
      <c r="N138" s="106">
        <v>1</v>
      </c>
      <c r="O138" s="88">
        <v>1</v>
      </c>
      <c r="P138" s="107">
        <v>0</v>
      </c>
      <c r="Q138" s="106">
        <v>1</v>
      </c>
      <c r="R138" s="86">
        <v>0.5</v>
      </c>
      <c r="S138" s="81" t="s">
        <v>123</v>
      </c>
      <c r="T138" s="107" t="s">
        <v>123</v>
      </c>
      <c r="U138" s="88" t="s">
        <v>123</v>
      </c>
      <c r="V138" s="89">
        <v>0.83299999999999996</v>
      </c>
      <c r="W138" s="133">
        <v>1</v>
      </c>
    </row>
    <row r="139" spans="1:23" ht="15.75" x14ac:dyDescent="0.25">
      <c r="A139" s="79" t="s">
        <v>50</v>
      </c>
      <c r="B139" s="80" t="s">
        <v>130</v>
      </c>
      <c r="C139" s="104">
        <v>1</v>
      </c>
      <c r="D139" s="105">
        <v>1</v>
      </c>
      <c r="E139" s="105">
        <v>1</v>
      </c>
      <c r="F139" s="105">
        <v>1</v>
      </c>
      <c r="G139" s="105">
        <v>1</v>
      </c>
      <c r="H139" s="105">
        <v>1</v>
      </c>
      <c r="I139" s="83" t="s">
        <v>123</v>
      </c>
      <c r="J139" s="88">
        <f t="shared" si="41"/>
        <v>1</v>
      </c>
      <c r="K139" s="104">
        <v>1</v>
      </c>
      <c r="L139" s="105">
        <v>1</v>
      </c>
      <c r="M139" s="105">
        <v>1</v>
      </c>
      <c r="N139" s="106">
        <v>1</v>
      </c>
      <c r="O139" s="88">
        <v>1</v>
      </c>
      <c r="P139" s="107">
        <v>0</v>
      </c>
      <c r="Q139" s="106">
        <v>1</v>
      </c>
      <c r="R139" s="86">
        <v>0.5</v>
      </c>
      <c r="S139" s="81" t="s">
        <v>123</v>
      </c>
      <c r="T139" s="107">
        <v>0</v>
      </c>
      <c r="U139" s="88">
        <v>0</v>
      </c>
      <c r="V139" s="89">
        <v>0.625</v>
      </c>
      <c r="W139" s="133">
        <v>1</v>
      </c>
    </row>
    <row r="140" spans="1:23" ht="15.75" x14ac:dyDescent="0.25">
      <c r="A140" s="79" t="s">
        <v>57</v>
      </c>
      <c r="B140" s="80" t="s">
        <v>126</v>
      </c>
      <c r="C140" s="104">
        <v>1</v>
      </c>
      <c r="D140" s="105">
        <v>1</v>
      </c>
      <c r="E140" s="105">
        <v>1</v>
      </c>
      <c r="F140" s="105">
        <v>1</v>
      </c>
      <c r="G140" s="105">
        <v>0.5</v>
      </c>
      <c r="H140" s="105">
        <v>1</v>
      </c>
      <c r="I140" s="83" t="s">
        <v>123</v>
      </c>
      <c r="J140" s="88">
        <f t="shared" si="41"/>
        <v>0.91666666666666663</v>
      </c>
      <c r="K140" s="104">
        <v>1</v>
      </c>
      <c r="L140" s="105">
        <v>1</v>
      </c>
      <c r="M140" s="105">
        <v>1</v>
      </c>
      <c r="N140" s="106">
        <v>1</v>
      </c>
      <c r="O140" s="88">
        <v>1</v>
      </c>
      <c r="P140" s="107">
        <v>0</v>
      </c>
      <c r="Q140" s="106">
        <v>1</v>
      </c>
      <c r="R140" s="86">
        <v>0.5</v>
      </c>
      <c r="S140" s="81" t="s">
        <v>123</v>
      </c>
      <c r="T140" s="107" t="s">
        <v>123</v>
      </c>
      <c r="U140" s="88" t="s">
        <v>123</v>
      </c>
      <c r="V140" s="89">
        <v>0.80600000000000005</v>
      </c>
      <c r="W140" s="133">
        <v>1</v>
      </c>
    </row>
    <row r="141" spans="1:23" ht="15.75" x14ac:dyDescent="0.25">
      <c r="A141" s="79" t="s">
        <v>90</v>
      </c>
      <c r="B141" s="80" t="s">
        <v>126</v>
      </c>
      <c r="C141" s="104">
        <v>1</v>
      </c>
      <c r="D141" s="105">
        <v>1</v>
      </c>
      <c r="E141" s="105">
        <v>1</v>
      </c>
      <c r="F141" s="105">
        <v>1</v>
      </c>
      <c r="G141" s="105">
        <v>1</v>
      </c>
      <c r="H141" s="105">
        <v>1</v>
      </c>
      <c r="I141" s="83" t="s">
        <v>123</v>
      </c>
      <c r="J141" s="88">
        <f t="shared" si="41"/>
        <v>1</v>
      </c>
      <c r="K141" s="104">
        <v>1</v>
      </c>
      <c r="L141" s="105">
        <v>1</v>
      </c>
      <c r="M141" s="105">
        <v>1</v>
      </c>
      <c r="N141" s="106">
        <v>1</v>
      </c>
      <c r="O141" s="88">
        <v>1</v>
      </c>
      <c r="P141" s="107">
        <v>0</v>
      </c>
      <c r="Q141" s="106">
        <v>1</v>
      </c>
      <c r="R141" s="86">
        <v>0.5</v>
      </c>
      <c r="S141" s="81" t="s">
        <v>123</v>
      </c>
      <c r="T141" s="107" t="s">
        <v>123</v>
      </c>
      <c r="U141" s="88" t="s">
        <v>123</v>
      </c>
      <c r="V141" s="89">
        <v>0.83299999999999996</v>
      </c>
      <c r="W141" s="133">
        <v>1</v>
      </c>
    </row>
    <row r="142" spans="1:23" ht="16.5" thickBot="1" x14ac:dyDescent="0.3">
      <c r="A142" s="114" t="s">
        <v>54</v>
      </c>
      <c r="B142" s="80" t="s">
        <v>126</v>
      </c>
      <c r="C142" s="104">
        <v>1</v>
      </c>
      <c r="D142" s="105">
        <v>1</v>
      </c>
      <c r="E142" s="105">
        <v>1</v>
      </c>
      <c r="F142" s="105">
        <v>1</v>
      </c>
      <c r="G142" s="105">
        <v>1</v>
      </c>
      <c r="H142" s="110">
        <v>1</v>
      </c>
      <c r="I142" s="94" t="s">
        <v>123</v>
      </c>
      <c r="J142" s="109">
        <f t="shared" si="41"/>
        <v>1</v>
      </c>
      <c r="K142" s="108">
        <v>1</v>
      </c>
      <c r="L142" s="110">
        <v>1</v>
      </c>
      <c r="M142" s="110">
        <v>1</v>
      </c>
      <c r="N142" s="111">
        <v>1</v>
      </c>
      <c r="O142" s="109">
        <v>1</v>
      </c>
      <c r="P142" s="112">
        <v>0</v>
      </c>
      <c r="Q142" s="111">
        <v>1</v>
      </c>
      <c r="R142" s="97">
        <v>0.5</v>
      </c>
      <c r="S142" s="92" t="s">
        <v>123</v>
      </c>
      <c r="T142" s="112">
        <v>1</v>
      </c>
      <c r="U142" s="109">
        <v>1</v>
      </c>
      <c r="V142" s="98">
        <v>0.875</v>
      </c>
      <c r="W142" s="134">
        <v>1</v>
      </c>
    </row>
    <row r="143" spans="1:23" ht="16.5" thickBot="1" x14ac:dyDescent="0.3">
      <c r="A143" s="73" t="s">
        <v>38</v>
      </c>
      <c r="B143" s="74">
        <v>9</v>
      </c>
      <c r="C143" s="99">
        <f>AVERAGE(C144:C149)</f>
        <v>1</v>
      </c>
      <c r="D143" s="99">
        <f t="shared" ref="D143:W143" si="42">AVERAGE(D144:D149)</f>
        <v>1</v>
      </c>
      <c r="E143" s="99">
        <f t="shared" si="42"/>
        <v>1</v>
      </c>
      <c r="F143" s="99">
        <f t="shared" si="42"/>
        <v>1</v>
      </c>
      <c r="G143" s="99">
        <f t="shared" si="42"/>
        <v>0.83333333333333337</v>
      </c>
      <c r="H143" s="99">
        <f t="shared" si="42"/>
        <v>0.83333333333333337</v>
      </c>
      <c r="I143" s="100" t="s">
        <v>123</v>
      </c>
      <c r="J143" s="78">
        <f t="shared" si="42"/>
        <v>0.94444444444444453</v>
      </c>
      <c r="K143" s="99">
        <f t="shared" si="42"/>
        <v>1</v>
      </c>
      <c r="L143" s="99">
        <f t="shared" si="42"/>
        <v>1</v>
      </c>
      <c r="M143" s="99">
        <f t="shared" si="42"/>
        <v>0.83333333333333337</v>
      </c>
      <c r="N143" s="100">
        <f t="shared" si="42"/>
        <v>1</v>
      </c>
      <c r="O143" s="78">
        <f t="shared" si="42"/>
        <v>0.95833333333333337</v>
      </c>
      <c r="P143" s="99">
        <f t="shared" si="42"/>
        <v>0.83333333333333337</v>
      </c>
      <c r="Q143" s="100">
        <f t="shared" si="42"/>
        <v>1</v>
      </c>
      <c r="R143" s="78">
        <f t="shared" si="42"/>
        <v>0.91666666666666663</v>
      </c>
      <c r="S143" s="99" t="s">
        <v>123</v>
      </c>
      <c r="T143" s="100" t="s">
        <v>123</v>
      </c>
      <c r="U143" s="78" t="s">
        <v>123</v>
      </c>
      <c r="V143" s="78">
        <f t="shared" si="42"/>
        <v>0.93983333333333319</v>
      </c>
      <c r="W143" s="78">
        <f t="shared" si="42"/>
        <v>1</v>
      </c>
    </row>
    <row r="144" spans="1:23" ht="15.75" x14ac:dyDescent="0.25">
      <c r="A144" s="113" t="s">
        <v>53</v>
      </c>
      <c r="B144" s="80" t="s">
        <v>124</v>
      </c>
      <c r="C144" s="92">
        <v>1</v>
      </c>
      <c r="D144" s="93">
        <v>1</v>
      </c>
      <c r="E144" s="93">
        <v>1</v>
      </c>
      <c r="F144" s="93">
        <v>1</v>
      </c>
      <c r="G144" s="93">
        <v>0.5</v>
      </c>
      <c r="H144" s="93">
        <v>0.5</v>
      </c>
      <c r="I144" s="83" t="s">
        <v>123</v>
      </c>
      <c r="J144" s="84">
        <f t="shared" si="41"/>
        <v>0.83333333333333337</v>
      </c>
      <c r="K144" s="92">
        <v>1</v>
      </c>
      <c r="L144" s="93">
        <v>1</v>
      </c>
      <c r="M144" s="93">
        <v>0.5</v>
      </c>
      <c r="N144" s="94">
        <v>1</v>
      </c>
      <c r="O144" s="84">
        <v>0.875</v>
      </c>
      <c r="P144" s="96">
        <v>0</v>
      </c>
      <c r="Q144" s="94">
        <v>1</v>
      </c>
      <c r="R144" s="86">
        <v>0.5</v>
      </c>
      <c r="S144" s="81" t="s">
        <v>123</v>
      </c>
      <c r="T144" s="96" t="s">
        <v>123</v>
      </c>
      <c r="U144" s="84" t="s">
        <v>123</v>
      </c>
      <c r="V144" s="87">
        <v>0.73599999999999999</v>
      </c>
      <c r="W144" s="132">
        <v>1</v>
      </c>
    </row>
    <row r="145" spans="1:23" ht="15.75" x14ac:dyDescent="0.25">
      <c r="A145" s="79" t="s">
        <v>58</v>
      </c>
      <c r="B145" s="80" t="s">
        <v>124</v>
      </c>
      <c r="C145" s="104">
        <v>1</v>
      </c>
      <c r="D145" s="105">
        <v>1</v>
      </c>
      <c r="E145" s="105">
        <v>1</v>
      </c>
      <c r="F145" s="105">
        <v>1</v>
      </c>
      <c r="G145" s="105">
        <v>1</v>
      </c>
      <c r="H145" s="105">
        <v>1</v>
      </c>
      <c r="I145" s="83" t="s">
        <v>123</v>
      </c>
      <c r="J145" s="88">
        <f t="shared" si="41"/>
        <v>1</v>
      </c>
      <c r="K145" s="104">
        <v>1</v>
      </c>
      <c r="L145" s="105">
        <v>1</v>
      </c>
      <c r="M145" s="105">
        <v>1</v>
      </c>
      <c r="N145" s="106">
        <v>1</v>
      </c>
      <c r="O145" s="88">
        <v>1</v>
      </c>
      <c r="P145" s="107">
        <v>1</v>
      </c>
      <c r="Q145" s="106">
        <v>1</v>
      </c>
      <c r="R145" s="86">
        <v>1</v>
      </c>
      <c r="S145" s="81" t="s">
        <v>123</v>
      </c>
      <c r="T145" s="107" t="s">
        <v>123</v>
      </c>
      <c r="U145" s="88" t="s">
        <v>123</v>
      </c>
      <c r="V145" s="89">
        <v>1</v>
      </c>
      <c r="W145" s="133">
        <v>1</v>
      </c>
    </row>
    <row r="146" spans="1:23" ht="15.75" x14ac:dyDescent="0.25">
      <c r="A146" s="113" t="s">
        <v>55</v>
      </c>
      <c r="B146" s="80" t="s">
        <v>124</v>
      </c>
      <c r="C146" s="92">
        <v>1</v>
      </c>
      <c r="D146" s="93">
        <v>1</v>
      </c>
      <c r="E146" s="93">
        <v>1</v>
      </c>
      <c r="F146" s="93">
        <v>1</v>
      </c>
      <c r="G146" s="93">
        <v>1</v>
      </c>
      <c r="H146" s="93">
        <v>1</v>
      </c>
      <c r="I146" s="83" t="s">
        <v>123</v>
      </c>
      <c r="J146" s="88">
        <f t="shared" si="41"/>
        <v>1</v>
      </c>
      <c r="K146" s="92">
        <v>1</v>
      </c>
      <c r="L146" s="93">
        <v>1</v>
      </c>
      <c r="M146" s="93">
        <v>1</v>
      </c>
      <c r="N146" s="94">
        <v>1</v>
      </c>
      <c r="O146" s="88">
        <v>1</v>
      </c>
      <c r="P146" s="96">
        <v>1</v>
      </c>
      <c r="Q146" s="94">
        <v>1</v>
      </c>
      <c r="R146" s="86">
        <v>1</v>
      </c>
      <c r="S146" s="81" t="s">
        <v>123</v>
      </c>
      <c r="T146" s="96" t="s">
        <v>123</v>
      </c>
      <c r="U146" s="88" t="s">
        <v>123</v>
      </c>
      <c r="V146" s="89">
        <v>1</v>
      </c>
      <c r="W146" s="133">
        <v>1</v>
      </c>
    </row>
    <row r="147" spans="1:23" ht="15.75" x14ac:dyDescent="0.25">
      <c r="A147" s="79" t="s">
        <v>53</v>
      </c>
      <c r="B147" s="80" t="s">
        <v>125</v>
      </c>
      <c r="C147" s="104">
        <v>1</v>
      </c>
      <c r="D147" s="105">
        <v>1</v>
      </c>
      <c r="E147" s="105">
        <v>1</v>
      </c>
      <c r="F147" s="105">
        <v>1</v>
      </c>
      <c r="G147" s="105">
        <v>0.5</v>
      </c>
      <c r="H147" s="105">
        <v>0.5</v>
      </c>
      <c r="I147" s="83" t="s">
        <v>123</v>
      </c>
      <c r="J147" s="88">
        <f t="shared" si="41"/>
        <v>0.83333333333333337</v>
      </c>
      <c r="K147" s="104">
        <v>1</v>
      </c>
      <c r="L147" s="105">
        <v>1</v>
      </c>
      <c r="M147" s="105">
        <v>0.5</v>
      </c>
      <c r="N147" s="106">
        <v>1</v>
      </c>
      <c r="O147" s="88">
        <v>0.875</v>
      </c>
      <c r="P147" s="107">
        <v>1</v>
      </c>
      <c r="Q147" s="106">
        <v>1</v>
      </c>
      <c r="R147" s="86">
        <v>1</v>
      </c>
      <c r="S147" s="81" t="s">
        <v>123</v>
      </c>
      <c r="T147" s="107" t="s">
        <v>123</v>
      </c>
      <c r="U147" s="88" t="s">
        <v>123</v>
      </c>
      <c r="V147" s="89">
        <v>0.90300000000000002</v>
      </c>
      <c r="W147" s="133">
        <v>1</v>
      </c>
    </row>
    <row r="148" spans="1:23" ht="15.75" x14ac:dyDescent="0.25">
      <c r="A148" s="79" t="s">
        <v>58</v>
      </c>
      <c r="B148" s="80" t="s">
        <v>125</v>
      </c>
      <c r="C148" s="104">
        <v>1</v>
      </c>
      <c r="D148" s="105">
        <v>1</v>
      </c>
      <c r="E148" s="105">
        <v>1</v>
      </c>
      <c r="F148" s="105">
        <v>1</v>
      </c>
      <c r="G148" s="105">
        <v>1</v>
      </c>
      <c r="H148" s="105">
        <v>1</v>
      </c>
      <c r="I148" s="83" t="s">
        <v>123</v>
      </c>
      <c r="J148" s="88">
        <f t="shared" si="41"/>
        <v>1</v>
      </c>
      <c r="K148" s="104">
        <v>1</v>
      </c>
      <c r="L148" s="105">
        <v>1</v>
      </c>
      <c r="M148" s="105">
        <v>1</v>
      </c>
      <c r="N148" s="106">
        <v>1</v>
      </c>
      <c r="O148" s="88">
        <v>1</v>
      </c>
      <c r="P148" s="107">
        <v>1</v>
      </c>
      <c r="Q148" s="106">
        <v>1</v>
      </c>
      <c r="R148" s="86">
        <v>1</v>
      </c>
      <c r="S148" s="81" t="s">
        <v>123</v>
      </c>
      <c r="T148" s="107" t="s">
        <v>123</v>
      </c>
      <c r="U148" s="88" t="s">
        <v>123</v>
      </c>
      <c r="V148" s="89">
        <v>1</v>
      </c>
      <c r="W148" s="133">
        <v>1</v>
      </c>
    </row>
    <row r="149" spans="1:23" ht="16.5" thickBot="1" x14ac:dyDescent="0.3">
      <c r="A149" s="113" t="s">
        <v>50</v>
      </c>
      <c r="B149" s="80" t="s">
        <v>125</v>
      </c>
      <c r="C149" s="92">
        <v>1</v>
      </c>
      <c r="D149" s="93">
        <v>1</v>
      </c>
      <c r="E149" s="93">
        <v>1</v>
      </c>
      <c r="F149" s="93">
        <v>1</v>
      </c>
      <c r="G149" s="93">
        <v>1</v>
      </c>
      <c r="H149" s="93">
        <v>1</v>
      </c>
      <c r="I149" s="94" t="s">
        <v>123</v>
      </c>
      <c r="J149" s="109">
        <f t="shared" si="41"/>
        <v>1</v>
      </c>
      <c r="K149" s="92">
        <v>1</v>
      </c>
      <c r="L149" s="93">
        <v>1</v>
      </c>
      <c r="M149" s="93">
        <v>1</v>
      </c>
      <c r="N149" s="94">
        <v>1</v>
      </c>
      <c r="O149" s="109">
        <v>1</v>
      </c>
      <c r="P149" s="96">
        <v>1</v>
      </c>
      <c r="Q149" s="94">
        <v>1</v>
      </c>
      <c r="R149" s="97">
        <v>1</v>
      </c>
      <c r="S149" s="92" t="s">
        <v>123</v>
      </c>
      <c r="T149" s="96" t="s">
        <v>123</v>
      </c>
      <c r="U149" s="109" t="s">
        <v>123</v>
      </c>
      <c r="V149" s="98">
        <v>1</v>
      </c>
      <c r="W149" s="134">
        <v>1</v>
      </c>
    </row>
    <row r="150" spans="1:23" ht="16.5" thickBot="1" x14ac:dyDescent="0.3">
      <c r="A150" s="73" t="s">
        <v>41</v>
      </c>
      <c r="B150" s="74">
        <v>6</v>
      </c>
      <c r="C150" s="99">
        <f>AVERAGE(C151:C159)</f>
        <v>0.83333333333333337</v>
      </c>
      <c r="D150" s="99">
        <f t="shared" ref="D150:W150" si="43">AVERAGE(D151:D159)</f>
        <v>1</v>
      </c>
      <c r="E150" s="99">
        <f t="shared" si="43"/>
        <v>1</v>
      </c>
      <c r="F150" s="99">
        <f t="shared" si="43"/>
        <v>1</v>
      </c>
      <c r="G150" s="99">
        <f t="shared" si="43"/>
        <v>0.94444444444444442</v>
      </c>
      <c r="H150" s="99">
        <f t="shared" si="43"/>
        <v>0.77777777777777779</v>
      </c>
      <c r="I150" s="100">
        <f t="shared" si="43"/>
        <v>1</v>
      </c>
      <c r="J150" s="78">
        <f t="shared" si="43"/>
        <v>0.92724867724867721</v>
      </c>
      <c r="K150" s="99">
        <f t="shared" si="43"/>
        <v>1</v>
      </c>
      <c r="L150" s="99">
        <f t="shared" si="43"/>
        <v>0.61111111111111116</v>
      </c>
      <c r="M150" s="99">
        <f t="shared" si="43"/>
        <v>0.94444444444444442</v>
      </c>
      <c r="N150" s="100">
        <f t="shared" si="43"/>
        <v>0.66666666666666663</v>
      </c>
      <c r="O150" s="78">
        <f t="shared" si="43"/>
        <v>0.80555555555555558</v>
      </c>
      <c r="P150" s="99">
        <f t="shared" si="43"/>
        <v>0.44444444444444442</v>
      </c>
      <c r="Q150" s="100">
        <f t="shared" si="43"/>
        <v>1</v>
      </c>
      <c r="R150" s="78">
        <f t="shared" si="43"/>
        <v>0.72222222222222221</v>
      </c>
      <c r="S150" s="99" t="s">
        <v>123</v>
      </c>
      <c r="T150" s="100" t="s">
        <v>123</v>
      </c>
      <c r="U150" s="78" t="s">
        <v>123</v>
      </c>
      <c r="V150" s="78">
        <f t="shared" si="43"/>
        <v>0.81844444444444464</v>
      </c>
      <c r="W150" s="78">
        <f t="shared" si="43"/>
        <v>0.9642857142857143</v>
      </c>
    </row>
    <row r="151" spans="1:23" ht="15.75" x14ac:dyDescent="0.25">
      <c r="A151" s="103" t="s">
        <v>52</v>
      </c>
      <c r="B151" s="80" t="s">
        <v>124</v>
      </c>
      <c r="C151" s="120">
        <v>1</v>
      </c>
      <c r="D151" s="82">
        <v>1</v>
      </c>
      <c r="E151" s="82">
        <v>1</v>
      </c>
      <c r="F151" s="82">
        <v>1</v>
      </c>
      <c r="G151" s="82">
        <v>1</v>
      </c>
      <c r="H151" s="82">
        <v>1</v>
      </c>
      <c r="I151" s="83">
        <v>1</v>
      </c>
      <c r="J151" s="84">
        <f t="shared" si="41"/>
        <v>1</v>
      </c>
      <c r="K151" s="81">
        <v>1</v>
      </c>
      <c r="L151" s="82">
        <v>0.5</v>
      </c>
      <c r="M151" s="82">
        <v>1</v>
      </c>
      <c r="N151" s="83">
        <v>0</v>
      </c>
      <c r="O151" s="84">
        <v>0.625</v>
      </c>
      <c r="P151" s="85">
        <v>0</v>
      </c>
      <c r="Q151" s="83">
        <v>1</v>
      </c>
      <c r="R151" s="86">
        <v>0.5</v>
      </c>
      <c r="S151" s="81" t="s">
        <v>123</v>
      </c>
      <c r="T151" s="85" t="s">
        <v>123</v>
      </c>
      <c r="U151" s="84" t="s">
        <v>123</v>
      </c>
      <c r="V151" s="87">
        <v>0.70799999999999996</v>
      </c>
      <c r="W151" s="132">
        <v>1</v>
      </c>
    </row>
    <row r="152" spans="1:23" ht="15.75" x14ac:dyDescent="0.25">
      <c r="A152" s="79" t="s">
        <v>59</v>
      </c>
      <c r="B152" s="80" t="s">
        <v>124</v>
      </c>
      <c r="C152" s="104">
        <v>1</v>
      </c>
      <c r="D152" s="105">
        <v>1</v>
      </c>
      <c r="E152" s="105">
        <v>1</v>
      </c>
      <c r="F152" s="105">
        <v>1</v>
      </c>
      <c r="G152" s="105">
        <v>1</v>
      </c>
      <c r="H152" s="105">
        <v>1</v>
      </c>
      <c r="I152" s="83">
        <v>1</v>
      </c>
      <c r="J152" s="88">
        <f t="shared" si="41"/>
        <v>1</v>
      </c>
      <c r="K152" s="104">
        <v>1</v>
      </c>
      <c r="L152" s="105">
        <v>0.5</v>
      </c>
      <c r="M152" s="105">
        <v>1</v>
      </c>
      <c r="N152" s="106">
        <v>1</v>
      </c>
      <c r="O152" s="88">
        <v>0.875</v>
      </c>
      <c r="P152" s="107">
        <v>0</v>
      </c>
      <c r="Q152" s="106">
        <v>1</v>
      </c>
      <c r="R152" s="86">
        <v>0.5</v>
      </c>
      <c r="S152" s="81" t="s">
        <v>123</v>
      </c>
      <c r="T152" s="107" t="s">
        <v>123</v>
      </c>
      <c r="U152" s="88" t="s">
        <v>123</v>
      </c>
      <c r="V152" s="89">
        <v>0.79200000000000004</v>
      </c>
      <c r="W152" s="133">
        <v>1</v>
      </c>
    </row>
    <row r="153" spans="1:23" ht="15.75" x14ac:dyDescent="0.25">
      <c r="A153" s="79" t="s">
        <v>60</v>
      </c>
      <c r="B153" s="80" t="s">
        <v>124</v>
      </c>
      <c r="C153" s="104">
        <v>0.5</v>
      </c>
      <c r="D153" s="105">
        <v>1</v>
      </c>
      <c r="E153" s="105">
        <v>1</v>
      </c>
      <c r="F153" s="105">
        <v>1</v>
      </c>
      <c r="G153" s="105">
        <v>1</v>
      </c>
      <c r="H153" s="105">
        <v>1</v>
      </c>
      <c r="I153" s="83">
        <v>1</v>
      </c>
      <c r="J153" s="88">
        <f t="shared" si="41"/>
        <v>0.9285714285714286</v>
      </c>
      <c r="K153" s="104">
        <v>1</v>
      </c>
      <c r="L153" s="105">
        <v>1</v>
      </c>
      <c r="M153" s="105">
        <v>1</v>
      </c>
      <c r="N153" s="106">
        <v>1</v>
      </c>
      <c r="O153" s="88">
        <v>1</v>
      </c>
      <c r="P153" s="107">
        <v>0</v>
      </c>
      <c r="Q153" s="106">
        <v>1</v>
      </c>
      <c r="R153" s="86">
        <v>0.5</v>
      </c>
      <c r="S153" s="81" t="s">
        <v>123</v>
      </c>
      <c r="T153" s="107" t="s">
        <v>123</v>
      </c>
      <c r="U153" s="88" t="s">
        <v>123</v>
      </c>
      <c r="V153" s="89">
        <v>0.81</v>
      </c>
      <c r="W153" s="133">
        <v>1</v>
      </c>
    </row>
    <row r="154" spans="1:23" ht="15.75" x14ac:dyDescent="0.25">
      <c r="A154" s="79" t="s">
        <v>53</v>
      </c>
      <c r="B154" s="80" t="s">
        <v>125</v>
      </c>
      <c r="C154" s="104">
        <v>1</v>
      </c>
      <c r="D154" s="105">
        <v>1</v>
      </c>
      <c r="E154" s="105">
        <v>1</v>
      </c>
      <c r="F154" s="105">
        <v>1</v>
      </c>
      <c r="G154" s="105">
        <v>1</v>
      </c>
      <c r="H154" s="105">
        <v>1</v>
      </c>
      <c r="I154" s="83">
        <v>1</v>
      </c>
      <c r="J154" s="88">
        <f t="shared" si="41"/>
        <v>1</v>
      </c>
      <c r="K154" s="104">
        <v>1</v>
      </c>
      <c r="L154" s="105">
        <v>0.5</v>
      </c>
      <c r="M154" s="105">
        <v>0.5</v>
      </c>
      <c r="N154" s="106">
        <v>0</v>
      </c>
      <c r="O154" s="88">
        <v>0.5</v>
      </c>
      <c r="P154" s="107">
        <v>0</v>
      </c>
      <c r="Q154" s="106">
        <v>1</v>
      </c>
      <c r="R154" s="86">
        <v>0.5</v>
      </c>
      <c r="S154" s="81" t="s">
        <v>123</v>
      </c>
      <c r="T154" s="107" t="s">
        <v>123</v>
      </c>
      <c r="U154" s="88" t="s">
        <v>123</v>
      </c>
      <c r="V154" s="89">
        <v>0.66700000000000004</v>
      </c>
      <c r="W154" s="133">
        <v>0.75</v>
      </c>
    </row>
    <row r="155" spans="1:23" ht="15.75" x14ac:dyDescent="0.25">
      <c r="A155" s="79" t="s">
        <v>52</v>
      </c>
      <c r="B155" s="80" t="s">
        <v>125</v>
      </c>
      <c r="C155" s="104">
        <v>1</v>
      </c>
      <c r="D155" s="104">
        <v>1</v>
      </c>
      <c r="E155" s="104">
        <v>1</v>
      </c>
      <c r="F155" s="104">
        <v>1</v>
      </c>
      <c r="G155" s="104">
        <v>1</v>
      </c>
      <c r="H155" s="104">
        <v>1</v>
      </c>
      <c r="I155" s="83">
        <v>1</v>
      </c>
      <c r="J155" s="88">
        <f t="shared" si="41"/>
        <v>1</v>
      </c>
      <c r="K155" s="104">
        <v>1</v>
      </c>
      <c r="L155" s="105">
        <v>0.5</v>
      </c>
      <c r="M155" s="105">
        <v>1</v>
      </c>
      <c r="N155" s="106">
        <v>1</v>
      </c>
      <c r="O155" s="88">
        <v>0.875</v>
      </c>
      <c r="P155" s="107">
        <v>1</v>
      </c>
      <c r="Q155" s="106">
        <v>1</v>
      </c>
      <c r="R155" s="86">
        <v>1</v>
      </c>
      <c r="S155" s="81" t="s">
        <v>123</v>
      </c>
      <c r="T155" s="107" t="s">
        <v>123</v>
      </c>
      <c r="U155" s="88" t="s">
        <v>123</v>
      </c>
      <c r="V155" s="89">
        <v>0.95799999999999996</v>
      </c>
      <c r="W155" s="133">
        <v>1</v>
      </c>
    </row>
    <row r="156" spans="1:23" ht="15.75" x14ac:dyDescent="0.25">
      <c r="A156" s="79" t="s">
        <v>71</v>
      </c>
      <c r="B156" s="80" t="s">
        <v>125</v>
      </c>
      <c r="C156" s="104">
        <v>1</v>
      </c>
      <c r="D156" s="104">
        <v>1</v>
      </c>
      <c r="E156" s="104">
        <v>1</v>
      </c>
      <c r="F156" s="104">
        <v>1</v>
      </c>
      <c r="G156" s="104">
        <v>1</v>
      </c>
      <c r="H156" s="104">
        <v>1</v>
      </c>
      <c r="I156" s="83">
        <v>1</v>
      </c>
      <c r="J156" s="88">
        <f t="shared" si="41"/>
        <v>1</v>
      </c>
      <c r="K156" s="104">
        <v>1</v>
      </c>
      <c r="L156" s="105">
        <v>1</v>
      </c>
      <c r="M156" s="105">
        <v>1</v>
      </c>
      <c r="N156" s="106">
        <v>1</v>
      </c>
      <c r="O156" s="88">
        <v>1</v>
      </c>
      <c r="P156" s="107">
        <v>1</v>
      </c>
      <c r="Q156" s="106">
        <v>1</v>
      </c>
      <c r="R156" s="86">
        <v>1</v>
      </c>
      <c r="S156" s="81" t="s">
        <v>123</v>
      </c>
      <c r="T156" s="107" t="s">
        <v>123</v>
      </c>
      <c r="U156" s="88" t="s">
        <v>123</v>
      </c>
      <c r="V156" s="89">
        <v>1</v>
      </c>
      <c r="W156" s="133">
        <v>1</v>
      </c>
    </row>
    <row r="157" spans="1:23" ht="15.75" x14ac:dyDescent="0.25">
      <c r="A157" s="79" t="s">
        <v>89</v>
      </c>
      <c r="B157" s="80" t="s">
        <v>126</v>
      </c>
      <c r="C157" s="104">
        <v>0.5</v>
      </c>
      <c r="D157" s="104">
        <v>1</v>
      </c>
      <c r="E157" s="104">
        <v>1</v>
      </c>
      <c r="F157" s="104">
        <v>1</v>
      </c>
      <c r="G157" s="104">
        <v>1</v>
      </c>
      <c r="H157" s="104">
        <v>0.5</v>
      </c>
      <c r="I157" s="83" t="s">
        <v>123</v>
      </c>
      <c r="J157" s="88">
        <f t="shared" si="41"/>
        <v>0.83333333333333337</v>
      </c>
      <c r="K157" s="104">
        <v>1</v>
      </c>
      <c r="L157" s="105">
        <v>0.5</v>
      </c>
      <c r="M157" s="105">
        <v>1</v>
      </c>
      <c r="N157" s="106">
        <v>1</v>
      </c>
      <c r="O157" s="88">
        <v>0.875</v>
      </c>
      <c r="P157" s="107">
        <v>1</v>
      </c>
      <c r="Q157" s="106">
        <v>1</v>
      </c>
      <c r="R157" s="86">
        <v>1</v>
      </c>
      <c r="S157" s="81" t="s">
        <v>123</v>
      </c>
      <c r="T157" s="107" t="s">
        <v>123</v>
      </c>
      <c r="U157" s="88" t="s">
        <v>123</v>
      </c>
      <c r="V157" s="89">
        <v>0.90300000000000002</v>
      </c>
      <c r="W157" s="133" t="s">
        <v>123</v>
      </c>
    </row>
    <row r="158" spans="1:23" ht="15.75" x14ac:dyDescent="0.25">
      <c r="A158" s="79" t="s">
        <v>76</v>
      </c>
      <c r="B158" s="80" t="s">
        <v>126</v>
      </c>
      <c r="C158" s="104">
        <v>1</v>
      </c>
      <c r="D158" s="104">
        <v>1</v>
      </c>
      <c r="E158" s="104">
        <v>1</v>
      </c>
      <c r="F158" s="104">
        <v>1</v>
      </c>
      <c r="G158" s="104">
        <v>1</v>
      </c>
      <c r="H158" s="104">
        <v>0.5</v>
      </c>
      <c r="I158" s="83" t="s">
        <v>123</v>
      </c>
      <c r="J158" s="88">
        <f>AVERAGE(C158:I158)</f>
        <v>0.91666666666666663</v>
      </c>
      <c r="K158" s="104">
        <v>1</v>
      </c>
      <c r="L158" s="105">
        <v>0.5</v>
      </c>
      <c r="M158" s="105">
        <v>1</v>
      </c>
      <c r="N158" s="106">
        <v>1</v>
      </c>
      <c r="O158" s="88">
        <v>0.875</v>
      </c>
      <c r="P158" s="107">
        <v>0</v>
      </c>
      <c r="Q158" s="106">
        <v>1</v>
      </c>
      <c r="R158" s="86">
        <v>0.5</v>
      </c>
      <c r="S158" s="81" t="s">
        <v>123</v>
      </c>
      <c r="T158" s="107" t="s">
        <v>123</v>
      </c>
      <c r="U158" s="88" t="s">
        <v>123</v>
      </c>
      <c r="V158" s="89">
        <v>0.76400000000000001</v>
      </c>
      <c r="W158" s="133">
        <v>1</v>
      </c>
    </row>
    <row r="159" spans="1:23" ht="16.5" thickBot="1" x14ac:dyDescent="0.3">
      <c r="A159" s="79" t="s">
        <v>61</v>
      </c>
      <c r="B159" s="80" t="s">
        <v>126</v>
      </c>
      <c r="C159" s="104">
        <v>0.5</v>
      </c>
      <c r="D159" s="104">
        <v>1</v>
      </c>
      <c r="E159" s="104">
        <v>1</v>
      </c>
      <c r="F159" s="104">
        <v>1</v>
      </c>
      <c r="G159" s="104">
        <v>0.5</v>
      </c>
      <c r="H159" s="104">
        <v>0</v>
      </c>
      <c r="I159" s="83" t="s">
        <v>123</v>
      </c>
      <c r="J159" s="109">
        <f t="shared" si="41"/>
        <v>0.66666666666666663</v>
      </c>
      <c r="K159" s="104">
        <v>1</v>
      </c>
      <c r="L159" s="105">
        <v>0.5</v>
      </c>
      <c r="M159" s="105">
        <v>1</v>
      </c>
      <c r="N159" s="106">
        <v>0</v>
      </c>
      <c r="O159" s="109">
        <v>0.625</v>
      </c>
      <c r="P159" s="107">
        <v>1</v>
      </c>
      <c r="Q159" s="106">
        <v>1</v>
      </c>
      <c r="R159" s="121">
        <v>1</v>
      </c>
      <c r="S159" s="81" t="s">
        <v>123</v>
      </c>
      <c r="T159" s="107" t="s">
        <v>123</v>
      </c>
      <c r="U159" s="109" t="s">
        <v>123</v>
      </c>
      <c r="V159" s="98">
        <v>0.76400000000000001</v>
      </c>
      <c r="W159" s="134" t="s">
        <v>123</v>
      </c>
    </row>
    <row r="160" spans="1:23" ht="30.75" customHeight="1" thickBot="1" x14ac:dyDescent="0.3">
      <c r="A160" s="211" t="s">
        <v>131</v>
      </c>
      <c r="B160" s="212"/>
      <c r="C160" s="122">
        <f>AVERAGE(C4,C11,C21,C28,C35,C42,C49,C56,C63,C70,C77,C84,C88,C95,C105,C112,C116,C123,C130,C143,C150)</f>
        <v>0.74338624338624337</v>
      </c>
      <c r="D160" s="122">
        <f t="shared" ref="D160:W160" si="44">AVERAGE(D4,D11,D21,D28,D35,D42,D49,D56,D63,D70,D77,D84,D88,D95,D105,D112,D116,D123,D130,D143,D150)</f>
        <v>0.82539682539682546</v>
      </c>
      <c r="E160" s="122">
        <f t="shared" si="44"/>
        <v>0.78703703703703709</v>
      </c>
      <c r="F160" s="122">
        <f t="shared" si="44"/>
        <v>0.66666666666666663</v>
      </c>
      <c r="G160" s="122">
        <f t="shared" si="44"/>
        <v>0.55224867724867732</v>
      </c>
      <c r="H160" s="122">
        <f t="shared" si="44"/>
        <v>0.51653439153439162</v>
      </c>
      <c r="I160" s="123">
        <f t="shared" si="44"/>
        <v>0.96759259259259256</v>
      </c>
      <c r="J160" s="130">
        <f t="shared" si="44"/>
        <v>0.69787729906777529</v>
      </c>
      <c r="K160" s="122">
        <f t="shared" si="44"/>
        <v>0.84391534391534384</v>
      </c>
      <c r="L160" s="122">
        <f t="shared" si="44"/>
        <v>0.65211640211640209</v>
      </c>
      <c r="M160" s="122">
        <f t="shared" si="44"/>
        <v>0.5716931216931217</v>
      </c>
      <c r="N160" s="123">
        <f t="shared" si="44"/>
        <v>0.59365079365079354</v>
      </c>
      <c r="O160" s="130">
        <f t="shared" si="44"/>
        <v>0.66567460317460314</v>
      </c>
      <c r="P160" s="122">
        <f t="shared" si="44"/>
        <v>0.44365079365079363</v>
      </c>
      <c r="Q160" s="123">
        <f t="shared" si="44"/>
        <v>0.92592592592592604</v>
      </c>
      <c r="R160" s="130">
        <f t="shared" si="44"/>
        <v>0.70894179894179887</v>
      </c>
      <c r="S160" s="122">
        <f t="shared" si="44"/>
        <v>1</v>
      </c>
      <c r="T160" s="123">
        <f t="shared" si="44"/>
        <v>0.97395833333333326</v>
      </c>
      <c r="U160" s="130">
        <f t="shared" si="44"/>
        <v>0.97395833333333326</v>
      </c>
      <c r="V160" s="131">
        <f t="shared" si="44"/>
        <v>0.73907404257999487</v>
      </c>
      <c r="W160" s="135">
        <f t="shared" si="44"/>
        <v>0.72282379062736202</v>
      </c>
    </row>
    <row r="163" spans="1:3" x14ac:dyDescent="0.25">
      <c r="A163" s="137"/>
    </row>
    <row r="164" spans="1:3" x14ac:dyDescent="0.25">
      <c r="C164" s="69"/>
    </row>
    <row r="169" spans="1:3" x14ac:dyDescent="0.25">
      <c r="A169" s="138"/>
    </row>
  </sheetData>
  <mergeCells count="9">
    <mergeCell ref="P1:R2"/>
    <mergeCell ref="S1:U2"/>
    <mergeCell ref="V1:V3"/>
    <mergeCell ref="W1:W3"/>
    <mergeCell ref="A160:B160"/>
    <mergeCell ref="A1:A3"/>
    <mergeCell ref="B1:B3"/>
    <mergeCell ref="C1:J2"/>
    <mergeCell ref="K1:O2"/>
  </mergeCells>
  <pageMargins left="0.25" right="0.25" top="0.75" bottom="0.75" header="0.3" footer="0.3"/>
  <pageSetup scale="56" orientation="landscape" r:id="rId1"/>
  <headerFooter>
    <oddFooter>&amp;L&amp;"Gill Sans MT,Italic"&amp;9TEXAS HEALTH AND HUMAN SERVICES COMMISSION
Issue Date: 15 MAY 2015&amp;R&amp;"Gill Sans MT,Italic"&amp;9&amp;A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COVER PAGE</vt:lpstr>
      <vt:lpstr>1 - INTRO</vt:lpstr>
      <vt:lpstr>2 - Plan Score Average</vt:lpstr>
      <vt:lpstr>3 - Plan Score by Topic</vt:lpstr>
      <vt:lpstr>4 - Topic Count and Scores</vt:lpstr>
      <vt:lpstr>5 - Averages by Program</vt:lpstr>
      <vt:lpstr>6 - Scores Per Component &amp; Sec</vt:lpstr>
      <vt:lpstr>'3 - Plan Score by Topic'!Print_Titles</vt:lpstr>
      <vt:lpstr>'6 - Scores Per Component &amp; Sec'!Print_Titles</vt:lpstr>
    </vt:vector>
  </TitlesOfParts>
  <Company>UF Academic Health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Chavez</dc:creator>
  <cp:lastModifiedBy>jdoan01</cp:lastModifiedBy>
  <cp:lastPrinted>2015-06-05T13:09:41Z</cp:lastPrinted>
  <dcterms:created xsi:type="dcterms:W3CDTF">2014-08-27T16:10:35Z</dcterms:created>
  <dcterms:modified xsi:type="dcterms:W3CDTF">2015-06-05T13:10:14Z</dcterms:modified>
</cp:coreProperties>
</file>